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DD1BBAFA-CA71-4639-ABCB-BB8895C9424E}" xr6:coauthVersionLast="47" xr6:coauthVersionMax="47" xr10:uidLastSave="{00000000-0000-0000-0000-000000000000}"/>
  <bookViews>
    <workbookView xWindow="28680" yWindow="-120" windowWidth="20730" windowHeight="11040" firstSheet="3" activeTab="8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Rotación!$A$1:$AD$219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1" l="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O1634" i="11"/>
  <c r="G1635" i="11"/>
  <c r="H1635" i="11"/>
  <c r="I1635" i="11"/>
  <c r="J1635" i="11"/>
  <c r="K1635" i="11"/>
  <c r="L1635" i="11" s="1"/>
  <c r="M1635" i="11"/>
  <c r="N1635" i="11"/>
  <c r="O1635" i="11"/>
  <c r="G1636" i="11"/>
  <c r="H1636" i="11"/>
  <c r="I1636" i="11"/>
  <c r="J1636" i="11"/>
  <c r="K1636" i="11"/>
  <c r="L1636" i="11" s="1"/>
  <c r="M1636" i="11"/>
  <c r="N1636" i="11"/>
  <c r="O1636" i="11"/>
  <c r="G1637" i="11"/>
  <c r="H1637" i="11"/>
  <c r="I1637" i="11"/>
  <c r="J1637" i="11"/>
  <c r="K1637" i="11"/>
  <c r="L1637" i="11" s="1"/>
  <c r="M1637" i="11"/>
  <c r="N1637" i="11"/>
  <c r="O1637" i="11"/>
  <c r="G1638" i="11"/>
  <c r="H1638" i="11"/>
  <c r="I1638" i="11"/>
  <c r="J1638" i="11"/>
  <c r="K1638" i="11"/>
  <c r="L1638" i="11" s="1"/>
  <c r="M1638" i="11"/>
  <c r="N1638" i="11"/>
  <c r="P1638" i="11" s="1"/>
  <c r="O1638" i="11"/>
  <c r="G1639" i="11"/>
  <c r="H1639" i="11"/>
  <c r="I1639" i="11"/>
  <c r="J1639" i="11"/>
  <c r="K1639" i="11"/>
  <c r="L1639" i="11" s="1"/>
  <c r="M1639" i="11"/>
  <c r="N1639" i="11"/>
  <c r="P1639" i="11" s="1"/>
  <c r="O1639" i="11"/>
  <c r="G1640" i="11"/>
  <c r="H1640" i="11"/>
  <c r="I1640" i="11"/>
  <c r="J1640" i="11"/>
  <c r="K1640" i="11"/>
  <c r="L1640" i="11" s="1"/>
  <c r="M1640" i="11"/>
  <c r="N1640" i="11"/>
  <c r="P1640" i="11" s="1"/>
  <c r="O1640" i="11"/>
  <c r="G1641" i="11"/>
  <c r="H1641" i="11"/>
  <c r="I1641" i="11"/>
  <c r="J1641" i="11"/>
  <c r="K1641" i="11"/>
  <c r="L1641" i="11" s="1"/>
  <c r="M1641" i="11"/>
  <c r="N1641" i="11"/>
  <c r="P1641" i="11" s="1"/>
  <c r="O1641" i="11"/>
  <c r="G1642" i="11"/>
  <c r="H1642" i="11"/>
  <c r="I1642" i="11"/>
  <c r="J1642" i="11"/>
  <c r="K1642" i="11"/>
  <c r="L1642" i="11" s="1"/>
  <c r="M1642" i="11"/>
  <c r="N1642" i="11"/>
  <c r="P1642" i="11" s="1"/>
  <c r="O1642" i="11"/>
  <c r="G1643" i="11"/>
  <c r="H1643" i="11"/>
  <c r="I1643" i="11"/>
  <c r="J1643" i="11"/>
  <c r="K1643" i="11"/>
  <c r="L1643" i="11" s="1"/>
  <c r="M1643" i="11"/>
  <c r="N1643" i="11"/>
  <c r="P1643" i="11" s="1"/>
  <c r="O1643" i="11"/>
  <c r="G1644" i="11"/>
  <c r="H1644" i="11"/>
  <c r="I1644" i="11"/>
  <c r="J1644" i="11"/>
  <c r="K1644" i="11"/>
  <c r="L1644" i="11" s="1"/>
  <c r="M1644" i="11"/>
  <c r="N1644" i="11"/>
  <c r="P1644" i="11" s="1"/>
  <c r="O1644" i="11"/>
  <c r="G1645" i="11"/>
  <c r="H1645" i="11"/>
  <c r="I1645" i="11"/>
  <c r="J1645" i="11"/>
  <c r="K1645" i="11"/>
  <c r="L1645" i="11" s="1"/>
  <c r="M1645" i="11"/>
  <c r="N1645" i="11"/>
  <c r="P1645" i="11" s="1"/>
  <c r="O1645" i="11"/>
  <c r="G1646" i="11"/>
  <c r="H1646" i="11"/>
  <c r="I1646" i="11"/>
  <c r="J1646" i="11"/>
  <c r="K1646" i="11"/>
  <c r="L1646" i="11" s="1"/>
  <c r="M1646" i="11"/>
  <c r="N1646" i="11"/>
  <c r="P1646" i="11" s="1"/>
  <c r="O1646" i="11"/>
  <c r="G1647" i="11"/>
  <c r="H1647" i="11"/>
  <c r="I1647" i="11"/>
  <c r="J1647" i="11"/>
  <c r="K1647" i="11"/>
  <c r="L1647" i="11" s="1"/>
  <c r="M1647" i="11"/>
  <c r="N1647" i="11"/>
  <c r="P1647" i="11" s="1"/>
  <c r="O1647" i="11"/>
  <c r="G1648" i="11"/>
  <c r="H1648" i="11"/>
  <c r="I1648" i="11"/>
  <c r="J1648" i="11"/>
  <c r="K1648" i="11"/>
  <c r="L1648" i="11" s="1"/>
  <c r="M1648" i="11"/>
  <c r="N1648" i="11"/>
  <c r="O1648" i="11"/>
  <c r="G1649" i="11"/>
  <c r="H1649" i="11"/>
  <c r="I1649" i="11"/>
  <c r="J1649" i="11"/>
  <c r="K1649" i="11"/>
  <c r="L1649" i="11" s="1"/>
  <c r="M1649" i="11"/>
  <c r="N1649" i="11"/>
  <c r="O1649" i="11"/>
  <c r="G1650" i="11"/>
  <c r="H1650" i="11"/>
  <c r="I1650" i="11"/>
  <c r="J1650" i="11"/>
  <c r="K1650" i="11"/>
  <c r="L1650" i="11" s="1"/>
  <c r="M1650" i="11"/>
  <c r="N1650" i="11"/>
  <c r="P1650" i="11" s="1"/>
  <c r="O1650" i="11"/>
  <c r="G1651" i="11"/>
  <c r="H1651" i="11"/>
  <c r="I1651" i="11"/>
  <c r="J1651" i="11"/>
  <c r="K1651" i="11"/>
  <c r="L1651" i="11" s="1"/>
  <c r="M1651" i="11"/>
  <c r="N1651" i="11"/>
  <c r="P1651" i="11" s="1"/>
  <c r="O1651" i="11"/>
  <c r="G1652" i="11"/>
  <c r="H1652" i="11"/>
  <c r="I1652" i="11"/>
  <c r="J1652" i="11"/>
  <c r="K1652" i="11"/>
  <c r="L1652" i="11" s="1"/>
  <c r="M1652" i="11"/>
  <c r="N1652" i="11"/>
  <c r="P1652" i="11" s="1"/>
  <c r="O1652" i="11"/>
  <c r="G1653" i="11"/>
  <c r="H1653" i="11"/>
  <c r="I1653" i="11"/>
  <c r="J1653" i="11"/>
  <c r="K1653" i="11"/>
  <c r="L1653" i="11" s="1"/>
  <c r="M1653" i="11"/>
  <c r="N1653" i="11"/>
  <c r="P1653" i="11" s="1"/>
  <c r="O1653" i="11"/>
  <c r="G1654" i="11"/>
  <c r="H1654" i="11"/>
  <c r="I1654" i="11"/>
  <c r="J1654" i="11"/>
  <c r="K1654" i="11"/>
  <c r="L1654" i="11" s="1"/>
  <c r="M1654" i="11"/>
  <c r="N1654" i="11"/>
  <c r="P1654" i="11" s="1"/>
  <c r="O1654" i="11"/>
  <c r="G1655" i="11"/>
  <c r="H1655" i="11"/>
  <c r="I1655" i="11"/>
  <c r="J1655" i="11"/>
  <c r="K1655" i="11"/>
  <c r="L1655" i="11" s="1"/>
  <c r="M1655" i="11"/>
  <c r="N1655" i="11"/>
  <c r="O1655" i="11"/>
  <c r="G1656" i="11"/>
  <c r="H1656" i="11"/>
  <c r="I1656" i="11"/>
  <c r="J1656" i="11"/>
  <c r="K1656" i="11"/>
  <c r="L1656" i="11" s="1"/>
  <c r="M1656" i="11"/>
  <c r="N1656" i="11"/>
  <c r="O1656" i="11"/>
  <c r="P1656" i="11"/>
  <c r="G1657" i="11"/>
  <c r="H1657" i="11"/>
  <c r="I1657" i="11"/>
  <c r="J1657" i="11"/>
  <c r="K1657" i="11"/>
  <c r="L1657" i="11" s="1"/>
  <c r="M1657" i="11"/>
  <c r="N1657" i="11"/>
  <c r="P1657" i="11" s="1"/>
  <c r="O1657" i="11"/>
  <c r="G1658" i="11"/>
  <c r="H1658" i="11"/>
  <c r="I1658" i="11"/>
  <c r="J1658" i="11"/>
  <c r="K1658" i="11"/>
  <c r="L1658" i="11" s="1"/>
  <c r="M1658" i="11"/>
  <c r="N1658" i="11"/>
  <c r="P1658" i="11" s="1"/>
  <c r="O1658" i="11"/>
  <c r="G1659" i="11"/>
  <c r="H1659" i="11"/>
  <c r="I1659" i="11"/>
  <c r="J1659" i="11"/>
  <c r="K1659" i="11"/>
  <c r="L1659" i="11" s="1"/>
  <c r="M1659" i="11"/>
  <c r="N1659" i="11"/>
  <c r="P1659" i="11" s="1"/>
  <c r="O1659" i="11"/>
  <c r="G1660" i="11"/>
  <c r="H1660" i="11"/>
  <c r="I1660" i="11"/>
  <c r="J1660" i="11"/>
  <c r="K1660" i="11"/>
  <c r="L1660" i="11" s="1"/>
  <c r="M1660" i="11"/>
  <c r="N1660" i="11"/>
  <c r="O1660" i="11"/>
  <c r="P1660" i="11"/>
  <c r="G1661" i="11"/>
  <c r="H1661" i="11"/>
  <c r="I1661" i="11"/>
  <c r="J1661" i="11"/>
  <c r="K1661" i="11"/>
  <c r="L1661" i="11" s="1"/>
  <c r="M1661" i="11"/>
  <c r="N1661" i="11"/>
  <c r="P1661" i="11" s="1"/>
  <c r="O1661" i="11"/>
  <c r="G1662" i="11"/>
  <c r="H1662" i="11"/>
  <c r="I1662" i="11"/>
  <c r="J1662" i="11"/>
  <c r="K1662" i="11"/>
  <c r="L1662" i="11" s="1"/>
  <c r="M1662" i="11"/>
  <c r="N1662" i="11"/>
  <c r="O1662" i="11"/>
  <c r="P1662" i="11"/>
  <c r="G1663" i="11"/>
  <c r="H1663" i="11"/>
  <c r="I1663" i="11"/>
  <c r="J1663" i="11"/>
  <c r="K1663" i="11"/>
  <c r="L1663" i="11" s="1"/>
  <c r="M1663" i="11"/>
  <c r="N1663" i="11"/>
  <c r="P1663" i="11" s="1"/>
  <c r="O1663" i="11"/>
  <c r="G1664" i="11"/>
  <c r="H1664" i="11"/>
  <c r="I1664" i="11"/>
  <c r="J1664" i="11"/>
  <c r="K1664" i="11"/>
  <c r="L1664" i="11" s="1"/>
  <c r="M1664" i="11"/>
  <c r="N1664" i="11"/>
  <c r="O1664" i="11"/>
  <c r="P1664" i="11"/>
  <c r="G1665" i="11"/>
  <c r="H1665" i="11"/>
  <c r="I1665" i="11"/>
  <c r="J1665" i="11"/>
  <c r="K1665" i="11"/>
  <c r="L1665" i="11" s="1"/>
  <c r="M1665" i="11"/>
  <c r="N1665" i="11"/>
  <c r="P1665" i="11" s="1"/>
  <c r="O1665" i="11"/>
  <c r="G1666" i="11"/>
  <c r="H1666" i="11"/>
  <c r="I1666" i="11"/>
  <c r="J1666" i="11"/>
  <c r="K1666" i="11"/>
  <c r="L1666" i="11" s="1"/>
  <c r="M1666" i="11"/>
  <c r="N1666" i="11"/>
  <c r="O1666" i="11"/>
  <c r="P1666" i="11"/>
  <c r="G1667" i="11"/>
  <c r="H1667" i="11"/>
  <c r="I1667" i="11"/>
  <c r="J1667" i="11"/>
  <c r="K1667" i="11"/>
  <c r="L1667" i="11" s="1"/>
  <c r="M1667" i="11"/>
  <c r="N1667" i="11"/>
  <c r="P1667" i="11" s="1"/>
  <c r="O1667" i="11"/>
  <c r="G1668" i="11"/>
  <c r="H1668" i="11"/>
  <c r="I1668" i="11"/>
  <c r="J1668" i="11"/>
  <c r="K1668" i="11"/>
  <c r="L1668" i="11" s="1"/>
  <c r="M1668" i="11"/>
  <c r="N1668" i="11"/>
  <c r="O1668" i="11"/>
  <c r="P1668" i="11"/>
  <c r="G1669" i="11"/>
  <c r="H1669" i="11"/>
  <c r="I1669" i="11"/>
  <c r="J1669" i="11"/>
  <c r="K1669" i="11"/>
  <c r="L1669" i="11" s="1"/>
  <c r="M1669" i="11"/>
  <c r="N1669" i="11"/>
  <c r="P1669" i="11" s="1"/>
  <c r="O1669" i="11"/>
  <c r="G1670" i="11"/>
  <c r="H1670" i="11"/>
  <c r="I1670" i="11"/>
  <c r="J1670" i="11"/>
  <c r="K1670" i="11"/>
  <c r="L1670" i="11" s="1"/>
  <c r="M1670" i="11"/>
  <c r="N1670" i="11"/>
  <c r="O1670" i="11"/>
  <c r="P1670" i="11"/>
  <c r="G1671" i="11"/>
  <c r="H1671" i="11"/>
  <c r="I1671" i="11"/>
  <c r="J1671" i="11"/>
  <c r="K1671" i="11"/>
  <c r="L1671" i="11" s="1"/>
  <c r="M1671" i="11"/>
  <c r="N1671" i="11"/>
  <c r="P1671" i="11" s="1"/>
  <c r="O1671" i="11"/>
  <c r="G1672" i="11"/>
  <c r="H1672" i="11"/>
  <c r="I1672" i="11"/>
  <c r="J1672" i="11"/>
  <c r="K1672" i="11"/>
  <c r="L1672" i="11" s="1"/>
  <c r="M1672" i="11"/>
  <c r="N1672" i="11"/>
  <c r="O1672" i="11"/>
  <c r="P1672" i="11"/>
  <c r="G1673" i="11"/>
  <c r="H1673" i="11"/>
  <c r="I1673" i="11"/>
  <c r="J1673" i="11"/>
  <c r="K1673" i="11"/>
  <c r="L1673" i="11" s="1"/>
  <c r="M1673" i="11"/>
  <c r="N1673" i="11"/>
  <c r="P1673" i="11" s="1"/>
  <c r="O1673" i="11"/>
  <c r="G1674" i="11"/>
  <c r="H1674" i="11"/>
  <c r="I1674" i="11"/>
  <c r="J1674" i="11"/>
  <c r="K1674" i="11"/>
  <c r="L1674" i="11" s="1"/>
  <c r="M1674" i="11"/>
  <c r="N1674" i="11"/>
  <c r="O1674" i="11"/>
  <c r="P1674" i="11"/>
  <c r="G1675" i="11"/>
  <c r="H1675" i="11"/>
  <c r="I1675" i="11"/>
  <c r="J1675" i="11"/>
  <c r="K1675" i="11"/>
  <c r="L1675" i="11" s="1"/>
  <c r="M1675" i="11"/>
  <c r="N1675" i="11"/>
  <c r="P1675" i="11" s="1"/>
  <c r="O1675" i="11"/>
  <c r="G1676" i="11"/>
  <c r="H1676" i="11"/>
  <c r="I1676" i="11"/>
  <c r="J1676" i="11"/>
  <c r="K1676" i="11"/>
  <c r="L1676" i="11" s="1"/>
  <c r="M1676" i="11"/>
  <c r="N1676" i="11"/>
  <c r="O1676" i="11"/>
  <c r="P1676" i="11"/>
  <c r="G1677" i="11"/>
  <c r="H1677" i="11"/>
  <c r="I1677" i="11"/>
  <c r="J1677" i="11"/>
  <c r="K1677" i="11"/>
  <c r="L1677" i="11" s="1"/>
  <c r="M1677" i="11"/>
  <c r="N1677" i="11"/>
  <c r="P1677" i="11" s="1"/>
  <c r="O1677" i="11"/>
  <c r="G1678" i="11"/>
  <c r="H1678" i="11"/>
  <c r="I1678" i="11"/>
  <c r="J1678" i="11"/>
  <c r="K1678" i="11"/>
  <c r="L1678" i="11" s="1"/>
  <c r="M1678" i="11"/>
  <c r="N1678" i="11"/>
  <c r="O1678" i="11"/>
  <c r="P1678" i="11"/>
  <c r="G1679" i="11"/>
  <c r="H1679" i="11"/>
  <c r="I1679" i="11"/>
  <c r="J1679" i="11"/>
  <c r="K1679" i="11"/>
  <c r="L1679" i="11" s="1"/>
  <c r="M1679" i="11"/>
  <c r="N1679" i="11"/>
  <c r="P1679" i="11" s="1"/>
  <c r="O1679" i="11"/>
  <c r="G1680" i="11"/>
  <c r="H1680" i="11"/>
  <c r="I1680" i="11"/>
  <c r="J1680" i="11"/>
  <c r="K1680" i="11"/>
  <c r="L1680" i="11" s="1"/>
  <c r="M1680" i="11"/>
  <c r="N1680" i="11"/>
  <c r="O1680" i="11"/>
  <c r="P1680" i="11"/>
  <c r="G1681" i="11"/>
  <c r="H1681" i="11"/>
  <c r="I1681" i="11"/>
  <c r="J1681" i="11"/>
  <c r="K1681" i="11"/>
  <c r="L1681" i="11" s="1"/>
  <c r="M1681" i="11"/>
  <c r="N1681" i="11"/>
  <c r="P1681" i="11" s="1"/>
  <c r="O1681" i="11"/>
  <c r="G1682" i="11"/>
  <c r="H1682" i="11"/>
  <c r="I1682" i="11"/>
  <c r="J1682" i="11"/>
  <c r="K1682" i="11"/>
  <c r="L1682" i="11" s="1"/>
  <c r="M1682" i="11"/>
  <c r="N1682" i="11"/>
  <c r="O1682" i="11"/>
  <c r="P1682" i="11"/>
  <c r="G1683" i="11"/>
  <c r="H1683" i="11"/>
  <c r="I1683" i="11"/>
  <c r="J1683" i="11"/>
  <c r="K1683" i="11"/>
  <c r="L1683" i="11" s="1"/>
  <c r="M1683" i="11"/>
  <c r="N1683" i="11"/>
  <c r="P1683" i="11" s="1"/>
  <c r="O1683" i="11"/>
  <c r="G1684" i="11"/>
  <c r="H1684" i="11"/>
  <c r="I1684" i="11"/>
  <c r="J1684" i="11"/>
  <c r="K1684" i="11"/>
  <c r="L1684" i="11" s="1"/>
  <c r="M1684" i="11"/>
  <c r="N1684" i="11"/>
  <c r="O1684" i="11"/>
  <c r="P1684" i="11"/>
  <c r="G1685" i="11"/>
  <c r="H1685" i="11"/>
  <c r="I1685" i="11"/>
  <c r="J1685" i="11"/>
  <c r="K1685" i="11"/>
  <c r="L1685" i="11" s="1"/>
  <c r="M1685" i="11"/>
  <c r="N1685" i="11"/>
  <c r="P1685" i="11" s="1"/>
  <c r="O1685" i="11"/>
  <c r="G1686" i="11"/>
  <c r="H1686" i="11"/>
  <c r="I1686" i="11"/>
  <c r="J1686" i="11"/>
  <c r="K1686" i="11"/>
  <c r="L1686" i="11" s="1"/>
  <c r="M1686" i="11"/>
  <c r="N1686" i="11"/>
  <c r="O1686" i="11"/>
  <c r="P1686" i="11"/>
  <c r="G1687" i="11"/>
  <c r="H1687" i="11"/>
  <c r="I1687" i="11"/>
  <c r="J1687" i="11"/>
  <c r="K1687" i="11"/>
  <c r="L1687" i="11" s="1"/>
  <c r="M1687" i="11"/>
  <c r="N1687" i="11"/>
  <c r="P1687" i="11" s="1"/>
  <c r="O1687" i="11"/>
  <c r="G1688" i="11"/>
  <c r="H1688" i="11"/>
  <c r="I1688" i="11"/>
  <c r="J1688" i="11"/>
  <c r="K1688" i="11"/>
  <c r="L1688" i="11" s="1"/>
  <c r="M1688" i="11"/>
  <c r="N1688" i="11"/>
  <c r="O1688" i="11"/>
  <c r="P1688" i="11"/>
  <c r="G1689" i="11"/>
  <c r="H1689" i="11"/>
  <c r="I1689" i="11"/>
  <c r="J1689" i="11"/>
  <c r="K1689" i="11"/>
  <c r="L1689" i="11" s="1"/>
  <c r="M1689" i="11"/>
  <c r="N1689" i="11"/>
  <c r="P1689" i="11" s="1"/>
  <c r="O1689" i="11"/>
  <c r="G1690" i="11"/>
  <c r="H1690" i="11"/>
  <c r="I1690" i="11"/>
  <c r="J1690" i="11"/>
  <c r="K1690" i="11"/>
  <c r="L1690" i="11" s="1"/>
  <c r="M1690" i="11"/>
  <c r="N1690" i="11"/>
  <c r="O1690" i="11"/>
  <c r="P1690" i="11"/>
  <c r="G1691" i="11"/>
  <c r="H1691" i="11"/>
  <c r="I1691" i="11"/>
  <c r="J1691" i="11"/>
  <c r="K1691" i="11"/>
  <c r="L1691" i="11" s="1"/>
  <c r="M1691" i="11"/>
  <c r="N1691" i="11"/>
  <c r="P1691" i="11" s="1"/>
  <c r="O1691" i="11"/>
  <c r="G1692" i="11"/>
  <c r="H1692" i="11"/>
  <c r="I1692" i="11"/>
  <c r="J1692" i="11"/>
  <c r="K1692" i="11"/>
  <c r="L1692" i="11" s="1"/>
  <c r="M1692" i="11"/>
  <c r="N1692" i="11"/>
  <c r="P1692" i="11" s="1"/>
  <c r="O1692" i="11"/>
  <c r="G1693" i="11"/>
  <c r="H1693" i="11"/>
  <c r="I1693" i="11"/>
  <c r="J1693" i="11"/>
  <c r="K1693" i="11"/>
  <c r="L1693" i="11" s="1"/>
  <c r="M1693" i="11"/>
  <c r="N1693" i="11"/>
  <c r="P1693" i="11" s="1"/>
  <c r="O1693" i="11"/>
  <c r="G1694" i="11"/>
  <c r="H1694" i="11"/>
  <c r="I1694" i="11"/>
  <c r="J1694" i="11"/>
  <c r="K1694" i="11"/>
  <c r="L1694" i="11" s="1"/>
  <c r="M1694" i="11"/>
  <c r="N1694" i="11"/>
  <c r="P1694" i="11" s="1"/>
  <c r="O1694" i="11"/>
  <c r="G1695" i="11"/>
  <c r="H1695" i="11"/>
  <c r="I1695" i="11"/>
  <c r="J1695" i="11"/>
  <c r="K1695" i="11"/>
  <c r="L1695" i="11" s="1"/>
  <c r="M1695" i="11"/>
  <c r="N1695" i="11"/>
  <c r="O1695" i="11"/>
  <c r="P1695" i="11"/>
  <c r="G1696" i="11"/>
  <c r="H1696" i="11"/>
  <c r="I1696" i="11"/>
  <c r="J1696" i="11"/>
  <c r="K1696" i="11"/>
  <c r="L1696" i="11" s="1"/>
  <c r="M1696" i="11"/>
  <c r="N1696" i="11"/>
  <c r="P1696" i="11" s="1"/>
  <c r="O1696" i="11"/>
  <c r="G1697" i="11"/>
  <c r="H1697" i="11"/>
  <c r="I1697" i="11"/>
  <c r="J1697" i="11"/>
  <c r="K1697" i="11"/>
  <c r="L1697" i="11" s="1"/>
  <c r="M1697" i="11"/>
  <c r="N1697" i="11"/>
  <c r="O1697" i="11"/>
  <c r="P1697" i="1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/>
  <c r="P1699" i="1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/>
  <c r="P1701" i="11"/>
  <c r="G1702" i="11"/>
  <c r="H1702" i="11"/>
  <c r="I1702" i="11"/>
  <c r="J1702" i="11"/>
  <c r="K1702" i="11"/>
  <c r="L1702" i="11" s="1"/>
  <c r="M1702" i="11"/>
  <c r="N1702" i="11"/>
  <c r="O1702" i="11"/>
  <c r="P1702" i="1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O1705" i="11"/>
  <c r="P1705" i="1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O1707" i="11"/>
  <c r="P1707" i="1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O1709" i="11"/>
  <c r="P1709" i="11"/>
  <c r="G1710" i="11"/>
  <c r="H1710" i="11"/>
  <c r="I1710" i="11"/>
  <c r="J1710" i="11"/>
  <c r="K1710" i="11"/>
  <c r="L1710" i="11" s="1"/>
  <c r="M1710" i="11"/>
  <c r="N1710" i="11"/>
  <c r="O1710" i="11" s="1"/>
  <c r="P1710" i="11"/>
  <c r="G1711" i="11"/>
  <c r="H1711" i="11"/>
  <c r="I1711" i="11"/>
  <c r="J1711" i="11"/>
  <c r="K1711" i="11"/>
  <c r="L1711" i="11" s="1"/>
  <c r="M1711" i="11"/>
  <c r="N1711" i="11"/>
  <c r="P1711" i="11" s="1"/>
  <c r="O1711" i="11"/>
  <c r="G1712" i="11"/>
  <c r="H1712" i="11"/>
  <c r="I1712" i="11"/>
  <c r="J1712" i="11"/>
  <c r="K1712" i="11"/>
  <c r="L1712" i="11" s="1"/>
  <c r="M1712" i="11"/>
  <c r="N1712" i="11"/>
  <c r="P1712" i="11" s="1"/>
  <c r="O1712" i="11"/>
  <c r="G1713" i="11"/>
  <c r="H1713" i="11"/>
  <c r="I1713" i="11"/>
  <c r="J1713" i="11"/>
  <c r="K1713" i="11"/>
  <c r="L1713" i="11" s="1"/>
  <c r="M1713" i="11"/>
  <c r="N1713" i="11"/>
  <c r="O1713" i="11"/>
  <c r="P1713" i="1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/>
  <c r="P1715" i="1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/>
  <c r="P1717" i="11"/>
  <c r="G1718" i="11"/>
  <c r="H1718" i="11"/>
  <c r="I1718" i="11"/>
  <c r="J1718" i="11"/>
  <c r="K1718" i="11"/>
  <c r="L1718" i="11" s="1"/>
  <c r="M1718" i="11"/>
  <c r="N1718" i="11"/>
  <c r="O1718" i="11"/>
  <c r="P1718" i="1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/>
  <c r="P1721" i="1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/>
  <c r="P1725" i="11"/>
  <c r="G1726" i="11"/>
  <c r="H1726" i="11"/>
  <c r="I1726" i="11"/>
  <c r="J1726" i="11"/>
  <c r="K1726" i="11"/>
  <c r="L1726" i="11" s="1"/>
  <c r="M1726" i="11"/>
  <c r="N1726" i="11"/>
  <c r="O1726" i="11" s="1"/>
  <c r="P1726" i="11"/>
  <c r="G1727" i="11"/>
  <c r="H1727" i="11"/>
  <c r="I1727" i="11"/>
  <c r="J1727" i="11"/>
  <c r="K1727" i="11"/>
  <c r="L1727" i="11" s="1"/>
  <c r="M1727" i="11"/>
  <c r="N1727" i="11"/>
  <c r="P1727" i="11" s="1"/>
  <c r="O1727" i="11"/>
  <c r="G1728" i="11"/>
  <c r="H1728" i="11"/>
  <c r="I1728" i="11"/>
  <c r="J1728" i="11"/>
  <c r="K1728" i="11"/>
  <c r="L1728" i="11" s="1"/>
  <c r="M1728" i="11"/>
  <c r="N1728" i="11"/>
  <c r="P1728" i="11" s="1"/>
  <c r="O1728" i="11"/>
  <c r="G1729" i="11"/>
  <c r="H1729" i="11"/>
  <c r="I1729" i="11"/>
  <c r="J1729" i="11"/>
  <c r="K1729" i="11"/>
  <c r="L1729" i="11" s="1"/>
  <c r="M1729" i="11"/>
  <c r="N1729" i="11"/>
  <c r="O1729" i="11"/>
  <c r="P1729" i="1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/>
  <c r="P1731" i="1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/>
  <c r="P1733" i="11"/>
  <c r="G1734" i="11"/>
  <c r="H1734" i="11"/>
  <c r="I1734" i="11"/>
  <c r="J1734" i="11"/>
  <c r="K1734" i="11"/>
  <c r="L1734" i="11" s="1"/>
  <c r="M1734" i="11"/>
  <c r="N1734" i="11"/>
  <c r="O1734" i="11"/>
  <c r="P1734" i="1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/>
  <c r="P1737" i="1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/>
  <c r="P1739" i="1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P1741" i="11" s="1"/>
  <c r="M1741" i="11"/>
  <c r="N1741" i="11"/>
  <c r="O1741" i="11"/>
  <c r="G1742" i="11"/>
  <c r="H1742" i="11"/>
  <c r="I1742" i="11"/>
  <c r="J1742" i="11"/>
  <c r="K1742" i="11"/>
  <c r="L1742" i="11" s="1"/>
  <c r="M1742" i="11"/>
  <c r="N1742" i="11"/>
  <c r="O1742" i="11" s="1"/>
  <c r="P1742" i="11"/>
  <c r="G1743" i="11"/>
  <c r="H1743" i="11"/>
  <c r="I1743" i="11"/>
  <c r="J1743" i="11"/>
  <c r="K1743" i="11"/>
  <c r="L1743" i="11" s="1"/>
  <c r="M1743" i="11"/>
  <c r="N1743" i="11"/>
  <c r="P1743" i="11" s="1"/>
  <c r="O1743" i="11"/>
  <c r="G1744" i="11"/>
  <c r="H1744" i="11"/>
  <c r="I1744" i="11"/>
  <c r="J1744" i="11"/>
  <c r="K1744" i="11"/>
  <c r="L1744" i="11" s="1"/>
  <c r="M1744" i="11"/>
  <c r="N1744" i="11"/>
  <c r="P1744" i="11" s="1"/>
  <c r="O1744" i="11"/>
  <c r="G1745" i="11"/>
  <c r="H1745" i="11"/>
  <c r="I1745" i="11"/>
  <c r="J1745" i="11"/>
  <c r="K1745" i="11"/>
  <c r="L1745" i="11" s="1"/>
  <c r="M1745" i="11"/>
  <c r="N1745" i="11"/>
  <c r="O1745" i="11"/>
  <c r="P1745" i="1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/>
  <c r="P1747" i="1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/>
  <c r="P1749" i="11"/>
  <c r="G1750" i="11"/>
  <c r="H1750" i="11"/>
  <c r="I1750" i="11"/>
  <c r="J1750" i="11"/>
  <c r="K1750" i="11"/>
  <c r="L1750" i="11" s="1"/>
  <c r="M1750" i="11"/>
  <c r="N1750" i="11"/>
  <c r="O1750" i="11"/>
  <c r="P1750" i="1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/>
  <c r="P1753" i="1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P1757" i="11" s="1"/>
  <c r="M1757" i="11"/>
  <c r="N1757" i="11"/>
  <c r="O1757" i="11"/>
  <c r="G1758" i="11"/>
  <c r="H1758" i="11"/>
  <c r="I1758" i="11"/>
  <c r="J1758" i="11"/>
  <c r="K1758" i="11"/>
  <c r="L1758" i="11" s="1"/>
  <c r="M1758" i="11"/>
  <c r="N1758" i="11"/>
  <c r="O1758" i="11" s="1"/>
  <c r="P1758" i="11"/>
  <c r="G1759" i="11"/>
  <c r="H1759" i="11"/>
  <c r="I1759" i="11"/>
  <c r="J1759" i="11"/>
  <c r="K1759" i="11"/>
  <c r="L1759" i="11" s="1"/>
  <c r="M1759" i="11"/>
  <c r="N1759" i="11"/>
  <c r="P1759" i="11" s="1"/>
  <c r="O1759" i="11"/>
  <c r="G1760" i="11"/>
  <c r="H1760" i="11"/>
  <c r="I1760" i="11"/>
  <c r="J1760" i="11"/>
  <c r="K1760" i="11"/>
  <c r="L1760" i="11" s="1"/>
  <c r="M1760" i="11"/>
  <c r="N1760" i="11"/>
  <c r="P1760" i="11" s="1"/>
  <c r="O1760" i="11"/>
  <c r="G1761" i="11"/>
  <c r="H1761" i="11"/>
  <c r="I1761" i="11"/>
  <c r="J1761" i="11"/>
  <c r="K1761" i="11"/>
  <c r="L1761" i="11" s="1"/>
  <c r="M1761" i="11"/>
  <c r="N1761" i="11"/>
  <c r="O1761" i="11"/>
  <c r="P1761" i="11"/>
  <c r="G1762" i="11"/>
  <c r="H1762" i="11"/>
  <c r="I1762" i="11"/>
  <c r="J1762" i="11"/>
  <c r="K1762" i="11"/>
  <c r="L1762" i="11" s="1"/>
  <c r="M1762" i="11"/>
  <c r="N1762" i="11"/>
  <c r="P1762" i="11" s="1"/>
  <c r="O1762" i="11"/>
  <c r="G1763" i="11"/>
  <c r="H1763" i="11"/>
  <c r="I1763" i="11"/>
  <c r="J1763" i="11"/>
  <c r="K1763" i="11"/>
  <c r="L1763" i="11" s="1"/>
  <c r="M1763" i="11"/>
  <c r="N1763" i="11"/>
  <c r="O1763" i="11"/>
  <c r="P1763" i="1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/>
  <c r="P1765" i="11"/>
  <c r="G1766" i="11"/>
  <c r="H1766" i="11"/>
  <c r="I1766" i="11"/>
  <c r="J1766" i="11"/>
  <c r="K1766" i="11"/>
  <c r="L1766" i="11" s="1"/>
  <c r="M1766" i="11"/>
  <c r="N1766" i="11"/>
  <c r="O1766" i="11"/>
  <c r="P1766" i="11"/>
  <c r="G1767" i="11"/>
  <c r="H1767" i="11"/>
  <c r="I1767" i="11"/>
  <c r="J1767" i="11"/>
  <c r="K1767" i="11"/>
  <c r="L1767" i="11" s="1"/>
  <c r="M1767" i="11"/>
  <c r="N1767" i="11"/>
  <c r="P1767" i="11" s="1"/>
  <c r="O1767" i="1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/>
  <c r="P1769" i="11"/>
  <c r="G1770" i="11"/>
  <c r="H1770" i="11"/>
  <c r="I1770" i="11"/>
  <c r="J1770" i="11"/>
  <c r="K1770" i="11"/>
  <c r="L1770" i="11" s="1"/>
  <c r="M1770" i="11"/>
  <c r="N1770" i="11"/>
  <c r="O1770" i="11"/>
  <c r="G1771" i="11"/>
  <c r="H1771" i="11"/>
  <c r="I1771" i="11"/>
  <c r="J1771" i="11"/>
  <c r="K1771" i="11"/>
  <c r="L1771" i="11" s="1"/>
  <c r="M1771" i="11"/>
  <c r="N1771" i="11"/>
  <c r="O1771" i="11"/>
  <c r="P1771" i="11"/>
  <c r="G1772" i="11"/>
  <c r="H1772" i="11"/>
  <c r="I1772" i="11"/>
  <c r="J1772" i="11"/>
  <c r="K1772" i="11"/>
  <c r="L1772" i="11" s="1"/>
  <c r="M1772" i="11"/>
  <c r="N1772" i="11"/>
  <c r="P1772" i="11" s="1"/>
  <c r="O1772" i="11"/>
  <c r="G1773" i="11"/>
  <c r="H1773" i="11"/>
  <c r="I1773" i="11"/>
  <c r="J1773" i="11"/>
  <c r="K1773" i="11"/>
  <c r="L1773" i="11" s="1"/>
  <c r="M1773" i="11"/>
  <c r="N1773" i="11"/>
  <c r="O1773" i="11"/>
  <c r="P1773" i="11"/>
  <c r="G1774" i="11"/>
  <c r="H1774" i="11"/>
  <c r="I1774" i="11"/>
  <c r="J1774" i="11"/>
  <c r="K1774" i="11"/>
  <c r="L1774" i="11" s="1"/>
  <c r="M1774" i="11"/>
  <c r="N1774" i="11"/>
  <c r="O1774" i="11"/>
  <c r="P1774" i="11"/>
  <c r="G1775" i="11"/>
  <c r="H1775" i="11"/>
  <c r="I1775" i="11"/>
  <c r="J1775" i="11"/>
  <c r="K1775" i="11"/>
  <c r="L1775" i="11" s="1"/>
  <c r="M1775" i="11"/>
  <c r="N1775" i="11"/>
  <c r="O1775" i="11"/>
  <c r="P1775" i="1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/>
  <c r="P1777" i="11"/>
  <c r="G1778" i="11"/>
  <c r="H1778" i="11"/>
  <c r="I1778" i="11"/>
  <c r="J1778" i="11"/>
  <c r="K1778" i="11"/>
  <c r="L1778" i="11" s="1"/>
  <c r="M1778" i="11"/>
  <c r="N1778" i="11"/>
  <c r="P1778" i="11" s="1"/>
  <c r="O1778" i="11"/>
  <c r="G1779" i="11"/>
  <c r="H1779" i="11"/>
  <c r="I1779" i="11"/>
  <c r="J1779" i="11"/>
  <c r="K1779" i="11"/>
  <c r="L1779" i="11" s="1"/>
  <c r="M1779" i="11"/>
  <c r="N1779" i="11"/>
  <c r="O1779" i="11"/>
  <c r="P1779" i="11"/>
  <c r="G1780" i="11"/>
  <c r="H1780" i="11"/>
  <c r="I1780" i="11"/>
  <c r="J1780" i="11"/>
  <c r="K1780" i="11"/>
  <c r="L1780" i="11" s="1"/>
  <c r="M1780" i="11"/>
  <c r="N1780" i="11"/>
  <c r="O1780" i="11"/>
  <c r="G1781" i="11"/>
  <c r="H1781" i="11"/>
  <c r="I1781" i="11"/>
  <c r="J1781" i="11"/>
  <c r="K1781" i="11"/>
  <c r="L1781" i="11" s="1"/>
  <c r="M1781" i="11"/>
  <c r="N1781" i="11"/>
  <c r="O1781" i="11"/>
  <c r="P1781" i="1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O1783" i="11"/>
  <c r="P1783" i="1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/>
  <c r="G1786" i="11"/>
  <c r="H1786" i="11"/>
  <c r="I1786" i="11"/>
  <c r="J1786" i="11"/>
  <c r="K1786" i="11"/>
  <c r="L1786" i="11" s="1"/>
  <c r="M1786" i="11"/>
  <c r="N1786" i="11"/>
  <c r="O1786" i="11"/>
  <c r="P1786" i="1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O1788" i="11"/>
  <c r="G1789" i="11"/>
  <c r="H1789" i="11"/>
  <c r="I1789" i="11"/>
  <c r="J1789" i="11"/>
  <c r="K1789" i="11"/>
  <c r="L1789" i="11" s="1"/>
  <c r="M1789" i="11"/>
  <c r="N1789" i="11"/>
  <c r="O1789" i="11"/>
  <c r="P1789" i="1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O1791" i="11"/>
  <c r="P1791" i="1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O1793" i="11"/>
  <c r="P1793" i="11"/>
  <c r="G1794" i="11"/>
  <c r="H1794" i="11"/>
  <c r="I1794" i="11"/>
  <c r="J1794" i="11"/>
  <c r="K1794" i="11"/>
  <c r="L1794" i="11" s="1"/>
  <c r="M1794" i="11"/>
  <c r="N1794" i="11"/>
  <c r="O1794" i="11"/>
  <c r="P1794" i="1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O1796" i="11"/>
  <c r="G1797" i="11"/>
  <c r="H1797" i="11"/>
  <c r="I1797" i="11"/>
  <c r="J1797" i="11"/>
  <c r="K1797" i="11"/>
  <c r="L1797" i="11" s="1"/>
  <c r="M1797" i="11"/>
  <c r="N1797" i="11"/>
  <c r="O1797" i="11"/>
  <c r="P1797" i="1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/>
  <c r="P1799" i="11"/>
  <c r="G1800" i="11"/>
  <c r="H1800" i="11"/>
  <c r="I1800" i="11"/>
  <c r="J1800" i="11"/>
  <c r="K1800" i="11"/>
  <c r="L1800" i="11"/>
  <c r="M1800" i="11"/>
  <c r="N1800" i="11"/>
  <c r="P1800" i="11" s="1"/>
  <c r="G1801" i="11"/>
  <c r="H1801" i="11"/>
  <c r="I1801" i="11"/>
  <c r="J1801" i="11"/>
  <c r="K1801" i="11"/>
  <c r="L1801" i="11"/>
  <c r="M1801" i="11"/>
  <c r="N1801" i="11"/>
  <c r="O1801" i="11"/>
  <c r="P1801" i="11"/>
  <c r="G1802" i="11"/>
  <c r="H1802" i="11"/>
  <c r="I1802" i="11"/>
  <c r="J1802" i="11"/>
  <c r="K1802" i="11"/>
  <c r="L1802" i="11" s="1"/>
  <c r="M1802" i="11"/>
  <c r="N1802" i="11"/>
  <c r="O1802" i="11"/>
  <c r="P1802" i="1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O1804" i="11"/>
  <c r="G1805" i="11"/>
  <c r="H1805" i="11"/>
  <c r="I1805" i="11"/>
  <c r="J1805" i="11"/>
  <c r="K1805" i="11"/>
  <c r="L1805" i="11" s="1"/>
  <c r="M1805" i="11"/>
  <c r="N1805" i="11"/>
  <c r="O1805" i="11"/>
  <c r="P1805" i="1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/>
  <c r="P1807" i="11"/>
  <c r="G1808" i="11"/>
  <c r="H1808" i="11"/>
  <c r="I1808" i="11"/>
  <c r="J1808" i="11"/>
  <c r="K1808" i="11"/>
  <c r="L1808" i="1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/>
  <c r="P1809" i="11"/>
  <c r="G1810" i="11"/>
  <c r="H1810" i="11"/>
  <c r="I1810" i="11"/>
  <c r="J1810" i="11"/>
  <c r="K1810" i="11"/>
  <c r="L1810" i="11" s="1"/>
  <c r="M1810" i="11"/>
  <c r="N1810" i="11"/>
  <c r="O1810" i="1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O1812" i="11"/>
  <c r="G1813" i="11"/>
  <c r="H1813" i="11"/>
  <c r="I1813" i="11"/>
  <c r="J1813" i="11"/>
  <c r="K1813" i="11"/>
  <c r="L1813" i="11" s="1"/>
  <c r="M1813" i="11"/>
  <c r="N1813" i="11"/>
  <c r="O1813" i="11"/>
  <c r="P1813" i="1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P1815" i="1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/>
  <c r="P1817" i="11"/>
  <c r="G1818" i="11"/>
  <c r="H1818" i="11"/>
  <c r="I1818" i="11"/>
  <c r="J1818" i="11"/>
  <c r="K1818" i="11"/>
  <c r="L1818" i="11" s="1"/>
  <c r="M1818" i="11"/>
  <c r="N1818" i="11"/>
  <c r="O1818" i="11"/>
  <c r="P1818" i="1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P1820" i="1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/>
  <c r="P1822" i="11"/>
  <c r="G1823" i="11"/>
  <c r="H1823" i="11"/>
  <c r="I1823" i="11"/>
  <c r="J1823" i="11"/>
  <c r="K1823" i="11"/>
  <c r="L1823" i="11"/>
  <c r="M1823" i="11"/>
  <c r="N1823" i="11"/>
  <c r="O1823" i="11" s="1"/>
  <c r="G1824" i="11"/>
  <c r="H1824" i="11"/>
  <c r="I1824" i="11"/>
  <c r="J1824" i="11"/>
  <c r="K1824" i="11"/>
  <c r="L1824" i="11"/>
  <c r="M1824" i="11"/>
  <c r="N1824" i="11"/>
  <c r="O1824" i="11" s="1"/>
  <c r="P1824" i="1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O1826" i="11"/>
  <c r="P1826" i="1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P1828" i="1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/>
  <c r="P1830" i="1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P1832" i="11" s="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O1834" i="11"/>
  <c r="P1834" i="11"/>
  <c r="G1835" i="11"/>
  <c r="H1835" i="11"/>
  <c r="I1835" i="11"/>
  <c r="J1835" i="11"/>
  <c r="K1835" i="11"/>
  <c r="L1835" i="11" s="1"/>
  <c r="M1835" i="11"/>
  <c r="N1835" i="11"/>
  <c r="O1835" i="11" s="1"/>
  <c r="G1836" i="11"/>
  <c r="H1836" i="11"/>
  <c r="I1836" i="11"/>
  <c r="J1836" i="11"/>
  <c r="K1836" i="11"/>
  <c r="L1836" i="11" s="1"/>
  <c r="M1836" i="11"/>
  <c r="N1836" i="11"/>
  <c r="O1836" i="11" s="1"/>
  <c r="P1836" i="11"/>
  <c r="G1837" i="11"/>
  <c r="H1837" i="11"/>
  <c r="I1837" i="11"/>
  <c r="J1837" i="11"/>
  <c r="K1837" i="11"/>
  <c r="L1837" i="11"/>
  <c r="M1837" i="11"/>
  <c r="N1837" i="11"/>
  <c r="O1837" i="11" s="1"/>
  <c r="G1838" i="11"/>
  <c r="H1838" i="11"/>
  <c r="I1838" i="11"/>
  <c r="J1838" i="11"/>
  <c r="K1838" i="11"/>
  <c r="L1838" i="11"/>
  <c r="M1838" i="11"/>
  <c r="N1838" i="11"/>
  <c r="O1838" i="11"/>
  <c r="P1838" i="1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P1840" i="1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O1842" i="11"/>
  <c r="P1842" i="1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P1844" i="11"/>
  <c r="G1845" i="11"/>
  <c r="H1845" i="11"/>
  <c r="I1845" i="11"/>
  <c r="J1845" i="11"/>
  <c r="K1845" i="11"/>
  <c r="L1845" i="11"/>
  <c r="M1845" i="11"/>
  <c r="N1845" i="11"/>
  <c r="O1845" i="11" s="1"/>
  <c r="G1846" i="11"/>
  <c r="H1846" i="11"/>
  <c r="I1846" i="11"/>
  <c r="J1846" i="11"/>
  <c r="K1846" i="11"/>
  <c r="P1846" i="11" s="1"/>
  <c r="L1846" i="11"/>
  <c r="M1846" i="11"/>
  <c r="N1846" i="11"/>
  <c r="O1846" i="1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P1848" i="1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P1852" i="1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O1854" i="11"/>
  <c r="P1854" i="1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P1856" i="11" s="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/>
  <c r="P1858" i="1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P1860" i="11" s="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P1723" i="11" l="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S225" i="1" l="1"/>
  <c r="T225" i="1"/>
  <c r="U225" i="1" s="1"/>
  <c r="V225" i="1"/>
  <c r="W225" i="1" s="1"/>
  <c r="S226" i="1"/>
  <c r="T226" i="1"/>
  <c r="U226" i="1"/>
  <c r="V226" i="1"/>
  <c r="W226" i="1" s="1"/>
  <c r="Z226" i="1"/>
  <c r="AA226" i="1"/>
  <c r="AB226" i="1"/>
  <c r="AC226" i="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S220" i="1"/>
  <c r="T220" i="1"/>
  <c r="U220" i="1" s="1"/>
  <c r="V220" i="1"/>
  <c r="W220" i="1" s="1"/>
  <c r="S219" i="1"/>
  <c r="T219" i="1"/>
  <c r="U219" i="1" s="1"/>
  <c r="V219" i="1"/>
  <c r="W219" i="1" s="1"/>
  <c r="S222" i="1"/>
  <c r="T222" i="1"/>
  <c r="U222" i="1" s="1"/>
  <c r="V222" i="1"/>
  <c r="W222" i="1" s="1"/>
  <c r="S223" i="1"/>
  <c r="T223" i="1"/>
  <c r="U223" i="1" s="1"/>
  <c r="V223" i="1"/>
  <c r="W223" i="1" s="1"/>
  <c r="S221" i="1"/>
  <c r="T221" i="1"/>
  <c r="U221" i="1" s="1"/>
  <c r="V221" i="1"/>
  <c r="W221" i="1" s="1"/>
  <c r="S224" i="1"/>
  <c r="T224" i="1"/>
  <c r="U224" i="1" s="1"/>
  <c r="V224" i="1"/>
  <c r="W22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8" i="1"/>
  <c r="T198" i="1"/>
  <c r="U198" i="1" s="1"/>
  <c r="V198" i="1"/>
  <c r="W198" i="1" s="1"/>
  <c r="S193" i="1"/>
  <c r="T193" i="1"/>
  <c r="U193" i="1" s="1"/>
  <c r="V193" i="1"/>
  <c r="W193" i="1" s="1"/>
  <c r="S150" i="1"/>
  <c r="T150" i="1"/>
  <c r="U150" i="1" s="1"/>
  <c r="V150" i="1"/>
  <c r="W150" i="1" s="1"/>
  <c r="S162" i="1"/>
  <c r="T162" i="1"/>
  <c r="U162" i="1" s="1"/>
  <c r="V162" i="1"/>
  <c r="W162" i="1" s="1"/>
  <c r="S197" i="1"/>
  <c r="T197" i="1"/>
  <c r="U197" i="1" s="1"/>
  <c r="V197" i="1"/>
  <c r="W197" i="1" s="1"/>
  <c r="S192" i="1"/>
  <c r="T192" i="1"/>
  <c r="U192" i="1" s="1"/>
  <c r="V192" i="1"/>
  <c r="W192" i="1" s="1"/>
  <c r="S178" i="1"/>
  <c r="T178" i="1"/>
  <c r="U178" i="1" s="1"/>
  <c r="V178" i="1"/>
  <c r="W178" i="1" s="1"/>
  <c r="X226" i="1" l="1"/>
  <c r="Y226" i="1" s="1"/>
  <c r="P1629" i="1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0" i="1"/>
  <c r="T170" i="1"/>
  <c r="U170" i="1" s="1"/>
  <c r="V170" i="1"/>
  <c r="W170" i="1" s="1"/>
  <c r="S156" i="1"/>
  <c r="T156" i="1"/>
  <c r="U156" i="1" s="1"/>
  <c r="V156" i="1"/>
  <c r="W156" i="1" s="1"/>
  <c r="S180" i="1"/>
  <c r="T180" i="1"/>
  <c r="U180" i="1" s="1"/>
  <c r="V180" i="1"/>
  <c r="W180" i="1" s="1"/>
  <c r="S130" i="1"/>
  <c r="T130" i="1"/>
  <c r="U130" i="1" s="1"/>
  <c r="V130" i="1"/>
  <c r="W130" i="1" s="1"/>
  <c r="S75" i="1" l="1"/>
  <c r="T75" i="1"/>
  <c r="U75" i="1" s="1"/>
  <c r="V75" i="1"/>
  <c r="W75" i="1" s="1"/>
  <c r="S72" i="1"/>
  <c r="T72" i="1"/>
  <c r="U72" i="1" s="1"/>
  <c r="V72" i="1"/>
  <c r="W72" i="1" s="1"/>
  <c r="S66" i="1"/>
  <c r="T66" i="1"/>
  <c r="U66" i="1" s="1"/>
  <c r="V66" i="1"/>
  <c r="W66" i="1" s="1"/>
  <c r="S67" i="1"/>
  <c r="T67" i="1"/>
  <c r="U67" i="1" s="1"/>
  <c r="V67" i="1"/>
  <c r="W67" i="1" s="1"/>
  <c r="S55" i="1"/>
  <c r="T55" i="1"/>
  <c r="U55" i="1" s="1"/>
  <c r="V55" i="1"/>
  <c r="W55" i="1" s="1"/>
  <c r="S56" i="1"/>
  <c r="T56" i="1"/>
  <c r="U56" i="1" s="1"/>
  <c r="V56" i="1"/>
  <c r="W56" i="1" s="1"/>
  <c r="S58" i="1"/>
  <c r="T58" i="1"/>
  <c r="U58" i="1" s="1"/>
  <c r="V58" i="1"/>
  <c r="W58" i="1" s="1"/>
  <c r="S59" i="1"/>
  <c r="T59" i="1"/>
  <c r="U59" i="1" s="1"/>
  <c r="V59" i="1"/>
  <c r="W59" i="1" s="1"/>
  <c r="S73" i="1"/>
  <c r="T73" i="1"/>
  <c r="U73" i="1" s="1"/>
  <c r="V73" i="1"/>
  <c r="W73" i="1" s="1"/>
  <c r="S85" i="1"/>
  <c r="T85" i="1"/>
  <c r="U85" i="1" s="1"/>
  <c r="V85" i="1"/>
  <c r="W85" i="1" s="1"/>
  <c r="S81" i="1"/>
  <c r="T81" i="1"/>
  <c r="U81" i="1" s="1"/>
  <c r="V81" i="1"/>
  <c r="W81" i="1" s="1"/>
  <c r="S80" i="1"/>
  <c r="T80" i="1"/>
  <c r="U80" i="1" s="1"/>
  <c r="V80" i="1"/>
  <c r="W80" i="1" s="1"/>
  <c r="S78" i="1"/>
  <c r="T78" i="1"/>
  <c r="U78" i="1" s="1"/>
  <c r="V78" i="1"/>
  <c r="W78" i="1" s="1"/>
  <c r="S77" i="1"/>
  <c r="T77" i="1"/>
  <c r="U77" i="1" s="1"/>
  <c r="V77" i="1"/>
  <c r="W77" i="1" s="1"/>
  <c r="S83" i="1"/>
  <c r="T83" i="1"/>
  <c r="U83" i="1" s="1"/>
  <c r="V83" i="1"/>
  <c r="W83" i="1" s="1"/>
  <c r="S79" i="1"/>
  <c r="T79" i="1"/>
  <c r="U79" i="1" s="1"/>
  <c r="V79" i="1"/>
  <c r="W79" i="1" s="1"/>
  <c r="S92" i="1"/>
  <c r="T92" i="1"/>
  <c r="U92" i="1" s="1"/>
  <c r="V92" i="1"/>
  <c r="W92" i="1" s="1"/>
  <c r="S183" i="1"/>
  <c r="T183" i="1"/>
  <c r="U183" i="1" s="1"/>
  <c r="V183" i="1"/>
  <c r="W183" i="1" s="1"/>
  <c r="S176" i="1"/>
  <c r="T176" i="1"/>
  <c r="U176" i="1" s="1"/>
  <c r="V176" i="1"/>
  <c r="W176" i="1" s="1"/>
  <c r="Z176" i="1"/>
  <c r="AA176" i="1"/>
  <c r="AB176" i="1"/>
  <c r="AC176" i="1"/>
  <c r="S82" i="1"/>
  <c r="T82" i="1"/>
  <c r="U82" i="1" s="1"/>
  <c r="V82" i="1"/>
  <c r="W82" i="1" s="1"/>
  <c r="S120" i="1"/>
  <c r="T120" i="1"/>
  <c r="U120" i="1" s="1"/>
  <c r="V120" i="1"/>
  <c r="W120" i="1" s="1"/>
  <c r="S211" i="1"/>
  <c r="T211" i="1"/>
  <c r="U211" i="1" s="1"/>
  <c r="V211" i="1"/>
  <c r="W211" i="1" s="1"/>
  <c r="S199" i="1"/>
  <c r="T199" i="1"/>
  <c r="U199" i="1" s="1"/>
  <c r="V199" i="1"/>
  <c r="W199" i="1" s="1"/>
  <c r="S182" i="1"/>
  <c r="T182" i="1"/>
  <c r="U182" i="1" s="1"/>
  <c r="V182" i="1"/>
  <c r="W182" i="1" s="1"/>
  <c r="S144" i="1"/>
  <c r="T144" i="1"/>
  <c r="U144" i="1" s="1"/>
  <c r="V144" i="1"/>
  <c r="W144" i="1" s="1"/>
  <c r="S158" i="1"/>
  <c r="T158" i="1"/>
  <c r="U158" i="1" s="1"/>
  <c r="V158" i="1"/>
  <c r="W158" i="1" s="1"/>
  <c r="Z158" i="1"/>
  <c r="AA158" i="1"/>
  <c r="AB158" i="1"/>
  <c r="AC158" i="1"/>
  <c r="S163" i="1"/>
  <c r="T163" i="1"/>
  <c r="U163" i="1" s="1"/>
  <c r="V163" i="1"/>
  <c r="W163" i="1" s="1"/>
  <c r="S135" i="1"/>
  <c r="T135" i="1"/>
  <c r="U135" i="1" s="1"/>
  <c r="V135" i="1"/>
  <c r="W135" i="1" s="1"/>
  <c r="S208" i="1"/>
  <c r="T208" i="1"/>
  <c r="U208" i="1" s="1"/>
  <c r="V208" i="1"/>
  <c r="W208" i="1" s="1"/>
  <c r="S110" i="1"/>
  <c r="T110" i="1"/>
  <c r="U110" i="1" s="1"/>
  <c r="V110" i="1"/>
  <c r="W110" i="1" s="1"/>
  <c r="S90" i="1"/>
  <c r="T90" i="1"/>
  <c r="U90" i="1" s="1"/>
  <c r="V90" i="1"/>
  <c r="W90" i="1" s="1"/>
  <c r="S111" i="1"/>
  <c r="T111" i="1"/>
  <c r="U111" i="1" s="1"/>
  <c r="V111" i="1"/>
  <c r="S87" i="1"/>
  <c r="T87" i="1"/>
  <c r="U87" i="1" s="1"/>
  <c r="V87" i="1"/>
  <c r="W87" i="1" s="1"/>
  <c r="S127" i="1"/>
  <c r="T127" i="1"/>
  <c r="U127" i="1" s="1"/>
  <c r="V127" i="1"/>
  <c r="W127" i="1" s="1"/>
  <c r="S142" i="1"/>
  <c r="T142" i="1"/>
  <c r="U142" i="1" s="1"/>
  <c r="V142" i="1"/>
  <c r="W142" i="1" s="1"/>
  <c r="S86" i="1"/>
  <c r="T86" i="1"/>
  <c r="U86" i="1" s="1"/>
  <c r="V86" i="1"/>
  <c r="W86" i="1" s="1"/>
  <c r="S95" i="1"/>
  <c r="T95" i="1"/>
  <c r="U95" i="1" s="1"/>
  <c r="V95" i="1"/>
  <c r="W95" i="1" s="1"/>
  <c r="S116" i="1"/>
  <c r="T116" i="1"/>
  <c r="U116" i="1" s="1"/>
  <c r="V116" i="1"/>
  <c r="W116" i="1" s="1"/>
  <c r="S159" i="1"/>
  <c r="T159" i="1"/>
  <c r="U159" i="1" s="1"/>
  <c r="V159" i="1"/>
  <c r="W159" i="1" s="1"/>
  <c r="Z159" i="1"/>
  <c r="AA159" i="1"/>
  <c r="AB159" i="1"/>
  <c r="AC159" i="1"/>
  <c r="S194" i="1"/>
  <c r="T194" i="1"/>
  <c r="U194" i="1" s="1"/>
  <c r="V194" i="1"/>
  <c r="W194" i="1" s="1"/>
  <c r="S145" i="1"/>
  <c r="T145" i="1"/>
  <c r="U145" i="1" s="1"/>
  <c r="V145" i="1"/>
  <c r="W145" i="1" s="1"/>
  <c r="Z145" i="1"/>
  <c r="AA145" i="1"/>
  <c r="AB145" i="1"/>
  <c r="AC145" i="1"/>
  <c r="S212" i="1"/>
  <c r="T212" i="1"/>
  <c r="U212" i="1" s="1"/>
  <c r="V212" i="1"/>
  <c r="W212" i="1" s="1"/>
  <c r="S141" i="1"/>
  <c r="T141" i="1"/>
  <c r="U141" i="1" s="1"/>
  <c r="V141" i="1"/>
  <c r="W141" i="1" s="1"/>
  <c r="Z141" i="1"/>
  <c r="AA141" i="1"/>
  <c r="AB141" i="1"/>
  <c r="AC141" i="1"/>
  <c r="S96" i="1"/>
  <c r="T96" i="1"/>
  <c r="U96" i="1" s="1"/>
  <c r="V96" i="1"/>
  <c r="W96" i="1" s="1"/>
  <c r="S108" i="1"/>
  <c r="T108" i="1"/>
  <c r="U108" i="1" s="1"/>
  <c r="V108" i="1"/>
  <c r="W108" i="1" s="1"/>
  <c r="S153" i="1"/>
  <c r="T153" i="1"/>
  <c r="U153" i="1" s="1"/>
  <c r="V153" i="1"/>
  <c r="W153" i="1" s="1"/>
  <c r="Z153" i="1"/>
  <c r="AA153" i="1"/>
  <c r="AB153" i="1"/>
  <c r="AC153" i="1"/>
  <c r="S200" i="1"/>
  <c r="T200" i="1"/>
  <c r="U200" i="1" s="1"/>
  <c r="V200" i="1"/>
  <c r="W200" i="1" s="1"/>
  <c r="S119" i="1"/>
  <c r="T119" i="1"/>
  <c r="U119" i="1" s="1"/>
  <c r="V119" i="1"/>
  <c r="W119" i="1" s="1"/>
  <c r="S213" i="1"/>
  <c r="T213" i="1"/>
  <c r="U213" i="1" s="1"/>
  <c r="V213" i="1"/>
  <c r="W213" i="1" s="1"/>
  <c r="S98" i="1"/>
  <c r="T98" i="1"/>
  <c r="U98" i="1" s="1"/>
  <c r="V98" i="1"/>
  <c r="W98" i="1" s="1"/>
  <c r="S160" i="1"/>
  <c r="T160" i="1"/>
  <c r="U160" i="1" s="1"/>
  <c r="V160" i="1"/>
  <c r="W160" i="1" s="1"/>
  <c r="S185" i="1"/>
  <c r="T185" i="1"/>
  <c r="U185" i="1" s="1"/>
  <c r="V185" i="1"/>
  <c r="W185" i="1" s="1"/>
  <c r="S138" i="1"/>
  <c r="T138" i="1"/>
  <c r="U138" i="1" s="1"/>
  <c r="V138" i="1"/>
  <c r="W138" i="1" s="1"/>
  <c r="Z138" i="1"/>
  <c r="AA138" i="1"/>
  <c r="AB138" i="1"/>
  <c r="AC138" i="1"/>
  <c r="S128" i="1"/>
  <c r="T128" i="1"/>
  <c r="U128" i="1" s="1"/>
  <c r="V128" i="1"/>
  <c r="W128" i="1" s="1"/>
  <c r="S179" i="1"/>
  <c r="T179" i="1"/>
  <c r="U179" i="1" s="1"/>
  <c r="V179" i="1"/>
  <c r="W179" i="1" s="1"/>
  <c r="S181" i="1"/>
  <c r="T181" i="1"/>
  <c r="U181" i="1" s="1"/>
  <c r="V181" i="1"/>
  <c r="W181" i="1" s="1"/>
  <c r="S100" i="1"/>
  <c r="T100" i="1"/>
  <c r="U100" i="1" s="1"/>
  <c r="V100" i="1"/>
  <c r="W100" i="1" s="1"/>
  <c r="S131" i="1"/>
  <c r="T131" i="1"/>
  <c r="U131" i="1" s="1"/>
  <c r="V131" i="1"/>
  <c r="W131" i="1" s="1"/>
  <c r="Z131" i="1"/>
  <c r="AA131" i="1"/>
  <c r="AB131" i="1"/>
  <c r="AC131" i="1"/>
  <c r="S188" i="1"/>
  <c r="T188" i="1"/>
  <c r="U188" i="1" s="1"/>
  <c r="V188" i="1"/>
  <c r="W188" i="1" s="1"/>
  <c r="S214" i="1"/>
  <c r="T214" i="1"/>
  <c r="U214" i="1" s="1"/>
  <c r="V214" i="1"/>
  <c r="W214" i="1" s="1"/>
  <c r="S126" i="1"/>
  <c r="T126" i="1"/>
  <c r="U126" i="1" s="1"/>
  <c r="V126" i="1"/>
  <c r="W126" i="1" s="1"/>
  <c r="Z126" i="1"/>
  <c r="AA126" i="1"/>
  <c r="AB126" i="1"/>
  <c r="AC126" i="1"/>
  <c r="S84" i="1"/>
  <c r="T84" i="1"/>
  <c r="U84" i="1" s="1"/>
  <c r="V84" i="1"/>
  <c r="W84" i="1" s="1"/>
  <c r="S68" i="1"/>
  <c r="T68" i="1"/>
  <c r="U68" i="1" s="1"/>
  <c r="V68" i="1"/>
  <c r="W68" i="1" s="1"/>
  <c r="S152" i="1"/>
  <c r="T152" i="1"/>
  <c r="U152" i="1" s="1"/>
  <c r="V152" i="1"/>
  <c r="W152" i="1" s="1"/>
  <c r="S103" i="1"/>
  <c r="T103" i="1"/>
  <c r="U103" i="1" s="1"/>
  <c r="V103" i="1"/>
  <c r="W103" i="1" s="1"/>
  <c r="S113" i="1"/>
  <c r="T113" i="1"/>
  <c r="U113" i="1" s="1"/>
  <c r="V113" i="1"/>
  <c r="W113" i="1" s="1"/>
  <c r="S114" i="1"/>
  <c r="T114" i="1"/>
  <c r="U114" i="1" s="1"/>
  <c r="V114" i="1"/>
  <c r="W114" i="1" s="1"/>
  <c r="S134" i="1"/>
  <c r="T134" i="1"/>
  <c r="U134" i="1" s="1"/>
  <c r="V134" i="1"/>
  <c r="W134" i="1" s="1"/>
  <c r="Z134" i="1"/>
  <c r="AA134" i="1"/>
  <c r="AB134" i="1"/>
  <c r="AC134" i="1"/>
  <c r="S189" i="1"/>
  <c r="T189" i="1"/>
  <c r="U189" i="1" s="1"/>
  <c r="V189" i="1"/>
  <c r="W189" i="1" s="1"/>
  <c r="S99" i="1"/>
  <c r="T99" i="1"/>
  <c r="U99" i="1" s="1"/>
  <c r="V99" i="1"/>
  <c r="W99" i="1" s="1"/>
  <c r="S118" i="1"/>
  <c r="T118" i="1"/>
  <c r="U118" i="1" s="1"/>
  <c r="V118" i="1"/>
  <c r="W118" i="1" s="1"/>
  <c r="S109" i="1"/>
  <c r="T109" i="1"/>
  <c r="U109" i="1" s="1"/>
  <c r="V109" i="1"/>
  <c r="W109" i="1" s="1"/>
  <c r="S129" i="1"/>
  <c r="T129" i="1"/>
  <c r="U129" i="1" s="1"/>
  <c r="V129" i="1"/>
  <c r="W129" i="1" s="1"/>
  <c r="S201" i="1"/>
  <c r="T201" i="1"/>
  <c r="U201" i="1" s="1"/>
  <c r="V201" i="1"/>
  <c r="W201" i="1" s="1"/>
  <c r="S195" i="1"/>
  <c r="T195" i="1"/>
  <c r="U195" i="1" s="1"/>
  <c r="V195" i="1"/>
  <c r="W195" i="1" s="1"/>
  <c r="Z195" i="1"/>
  <c r="AA195" i="1"/>
  <c r="AB195" i="1"/>
  <c r="AC195" i="1"/>
  <c r="S132" i="1"/>
  <c r="T132" i="1"/>
  <c r="U132" i="1" s="1"/>
  <c r="V132" i="1"/>
  <c r="W132" i="1" s="1"/>
  <c r="S76" i="1"/>
  <c r="T76" i="1"/>
  <c r="U76" i="1" s="1"/>
  <c r="V76" i="1"/>
  <c r="W76" i="1" s="1"/>
  <c r="S139" i="1"/>
  <c r="T139" i="1"/>
  <c r="U139" i="1" s="1"/>
  <c r="V139" i="1"/>
  <c r="W139" i="1" s="1"/>
  <c r="S115" i="1"/>
  <c r="T115" i="1"/>
  <c r="U115" i="1" s="1"/>
  <c r="V115" i="1"/>
  <c r="W115" i="1" s="1"/>
  <c r="Z115" i="1"/>
  <c r="AA115" i="1"/>
  <c r="AB115" i="1"/>
  <c r="AC115" i="1"/>
  <c r="S88" i="1"/>
  <c r="T88" i="1"/>
  <c r="U88" i="1" s="1"/>
  <c r="V88" i="1"/>
  <c r="W88" i="1" s="1"/>
  <c r="S97" i="1"/>
  <c r="T97" i="1"/>
  <c r="U97" i="1" s="1"/>
  <c r="V97" i="1"/>
  <c r="W97" i="1" s="1"/>
  <c r="S205" i="1"/>
  <c r="T205" i="1"/>
  <c r="U205" i="1" s="1"/>
  <c r="V205" i="1"/>
  <c r="W205" i="1" s="1"/>
  <c r="S202" i="1"/>
  <c r="T202" i="1"/>
  <c r="U202" i="1" s="1"/>
  <c r="V202" i="1"/>
  <c r="W202" i="1" s="1"/>
  <c r="S101" i="1"/>
  <c r="T101" i="1"/>
  <c r="U101" i="1" s="1"/>
  <c r="V101" i="1"/>
  <c r="W101" i="1" s="1"/>
  <c r="S177" i="1"/>
  <c r="T177" i="1"/>
  <c r="U177" i="1" s="1"/>
  <c r="V177" i="1"/>
  <c r="W177" i="1" s="1"/>
  <c r="S166" i="1"/>
  <c r="T166" i="1"/>
  <c r="U166" i="1" s="1"/>
  <c r="V166" i="1"/>
  <c r="W166" i="1" s="1"/>
  <c r="Z166" i="1"/>
  <c r="AA166" i="1"/>
  <c r="AB166" i="1"/>
  <c r="AC166" i="1"/>
  <c r="S146" i="1"/>
  <c r="T146" i="1"/>
  <c r="U146" i="1" s="1"/>
  <c r="V146" i="1"/>
  <c r="W146" i="1" s="1"/>
  <c r="S93" i="1"/>
  <c r="T93" i="1"/>
  <c r="U93" i="1" s="1"/>
  <c r="V93" i="1"/>
  <c r="W93" i="1" s="1"/>
  <c r="S174" i="1"/>
  <c r="T174" i="1"/>
  <c r="U174" i="1" s="1"/>
  <c r="V174" i="1"/>
  <c r="W174" i="1" s="1"/>
  <c r="S186" i="1"/>
  <c r="T186" i="1"/>
  <c r="U186" i="1" s="1"/>
  <c r="V186" i="1"/>
  <c r="W186" i="1" s="1"/>
  <c r="S117" i="1"/>
  <c r="T117" i="1"/>
  <c r="U117" i="1" s="1"/>
  <c r="V117" i="1"/>
  <c r="W117" i="1" s="1"/>
  <c r="S206" i="1"/>
  <c r="T206" i="1"/>
  <c r="U206" i="1" s="1"/>
  <c r="V206" i="1"/>
  <c r="W206" i="1" s="1"/>
  <c r="S203" i="1"/>
  <c r="T203" i="1"/>
  <c r="U203" i="1" s="1"/>
  <c r="V203" i="1"/>
  <c r="W203" i="1" s="1"/>
  <c r="S151" i="1"/>
  <c r="T151" i="1"/>
  <c r="U151" i="1" s="1"/>
  <c r="V151" i="1"/>
  <c r="W151" i="1" s="1"/>
  <c r="S154" i="1"/>
  <c r="T154" i="1"/>
  <c r="U154" i="1" s="1"/>
  <c r="V154" i="1"/>
  <c r="W154" i="1" s="1"/>
  <c r="S204" i="1"/>
  <c r="T204" i="1"/>
  <c r="U204" i="1" s="1"/>
  <c r="V204" i="1"/>
  <c r="W204" i="1" s="1"/>
  <c r="S169" i="1"/>
  <c r="T169" i="1"/>
  <c r="U169" i="1" s="1"/>
  <c r="V169" i="1"/>
  <c r="W169" i="1" s="1"/>
  <c r="S207" i="1"/>
  <c r="T207" i="1"/>
  <c r="U207" i="1" s="1"/>
  <c r="V207" i="1"/>
  <c r="W207" i="1" s="1"/>
  <c r="S122" i="1"/>
  <c r="T122" i="1"/>
  <c r="U122" i="1" s="1"/>
  <c r="V122" i="1"/>
  <c r="W122" i="1" s="1"/>
  <c r="S89" i="1"/>
  <c r="T89" i="1"/>
  <c r="U89" i="1" s="1"/>
  <c r="V89" i="1"/>
  <c r="W89" i="1" s="1"/>
  <c r="S147" i="1"/>
  <c r="T147" i="1"/>
  <c r="U147" i="1" s="1"/>
  <c r="V147" i="1"/>
  <c r="W147" i="1" s="1"/>
  <c r="Z147" i="1"/>
  <c r="AA147" i="1"/>
  <c r="AB147" i="1"/>
  <c r="AC147" i="1"/>
  <c r="S155" i="1"/>
  <c r="T155" i="1"/>
  <c r="U155" i="1" s="1"/>
  <c r="V155" i="1"/>
  <c r="W155" i="1" s="1"/>
  <c r="Z155" i="1"/>
  <c r="AA155" i="1"/>
  <c r="AB155" i="1"/>
  <c r="AC155" i="1"/>
  <c r="S148" i="1"/>
  <c r="T148" i="1"/>
  <c r="U148" i="1" s="1"/>
  <c r="V148" i="1"/>
  <c r="W148" i="1" s="1"/>
  <c r="Z148" i="1"/>
  <c r="AA148" i="1"/>
  <c r="AB148" i="1"/>
  <c r="AC148" i="1"/>
  <c r="S187" i="1"/>
  <c r="T187" i="1"/>
  <c r="U187" i="1" s="1"/>
  <c r="V187" i="1"/>
  <c r="W187" i="1" s="1"/>
  <c r="S136" i="1"/>
  <c r="T136" i="1"/>
  <c r="U136" i="1" s="1"/>
  <c r="V136" i="1"/>
  <c r="W136" i="1" s="1"/>
  <c r="S123" i="1"/>
  <c r="T123" i="1"/>
  <c r="U123" i="1" s="1"/>
  <c r="V123" i="1"/>
  <c r="W123" i="1" s="1"/>
  <c r="S133" i="1"/>
  <c r="T133" i="1"/>
  <c r="U133" i="1" s="1"/>
  <c r="V133" i="1"/>
  <c r="W133" i="1" s="1"/>
  <c r="S124" i="1"/>
  <c r="T124" i="1"/>
  <c r="U124" i="1" s="1"/>
  <c r="V124" i="1"/>
  <c r="W124" i="1" s="1"/>
  <c r="S209" i="1"/>
  <c r="T209" i="1"/>
  <c r="U209" i="1" s="1"/>
  <c r="V209" i="1"/>
  <c r="W209" i="1" s="1"/>
  <c r="S215" i="1"/>
  <c r="T215" i="1"/>
  <c r="U215" i="1" s="1"/>
  <c r="V215" i="1"/>
  <c r="W215" i="1" s="1"/>
  <c r="S164" i="1"/>
  <c r="T164" i="1"/>
  <c r="U164" i="1" s="1"/>
  <c r="V164" i="1"/>
  <c r="W164" i="1" s="1"/>
  <c r="S190" i="1"/>
  <c r="T190" i="1"/>
  <c r="U190" i="1" s="1"/>
  <c r="V190" i="1"/>
  <c r="W190" i="1" s="1"/>
  <c r="S102" i="1"/>
  <c r="T102" i="1"/>
  <c r="U102" i="1" s="1"/>
  <c r="V102" i="1"/>
  <c r="W102" i="1" s="1"/>
  <c r="S171" i="1"/>
  <c r="T171" i="1"/>
  <c r="U171" i="1" s="1"/>
  <c r="V171" i="1"/>
  <c r="W171" i="1" s="1"/>
  <c r="Z171" i="1"/>
  <c r="AA171" i="1"/>
  <c r="AB171" i="1"/>
  <c r="AC171" i="1"/>
  <c r="S149" i="1"/>
  <c r="T149" i="1"/>
  <c r="U149" i="1" s="1"/>
  <c r="V149" i="1"/>
  <c r="W149" i="1" s="1"/>
  <c r="Z149" i="1"/>
  <c r="AA149" i="1"/>
  <c r="AB149" i="1"/>
  <c r="AC149" i="1"/>
  <c r="S210" i="1"/>
  <c r="T210" i="1"/>
  <c r="U210" i="1" s="1"/>
  <c r="V210" i="1"/>
  <c r="W210" i="1" s="1"/>
  <c r="S121" i="1"/>
  <c r="T121" i="1"/>
  <c r="U121" i="1" s="1"/>
  <c r="V121" i="1"/>
  <c r="W121" i="1" s="1"/>
  <c r="S175" i="1"/>
  <c r="T175" i="1"/>
  <c r="U175" i="1" s="1"/>
  <c r="V175" i="1"/>
  <c r="W175" i="1" s="1"/>
  <c r="Z175" i="1"/>
  <c r="AA175" i="1"/>
  <c r="AB175" i="1"/>
  <c r="AC175" i="1"/>
  <c r="S167" i="1"/>
  <c r="T167" i="1"/>
  <c r="U167" i="1" s="1"/>
  <c r="V167" i="1"/>
  <c r="W167" i="1" s="1"/>
  <c r="S216" i="1"/>
  <c r="T216" i="1"/>
  <c r="U216" i="1" s="1"/>
  <c r="V216" i="1"/>
  <c r="W216" i="1" s="1"/>
  <c r="S217" i="1"/>
  <c r="T217" i="1"/>
  <c r="U217" i="1" s="1"/>
  <c r="V217" i="1"/>
  <c r="W217" i="1" s="1"/>
  <c r="S125" i="1"/>
  <c r="T125" i="1"/>
  <c r="U125" i="1" s="1"/>
  <c r="V125" i="1"/>
  <c r="W125" i="1" s="1"/>
  <c r="Z125" i="1"/>
  <c r="AA125" i="1"/>
  <c r="AB125" i="1"/>
  <c r="AC125" i="1"/>
  <c r="S106" i="1"/>
  <c r="T106" i="1"/>
  <c r="U106" i="1" s="1"/>
  <c r="V106" i="1"/>
  <c r="W106" i="1" s="1"/>
  <c r="S104" i="1"/>
  <c r="T104" i="1"/>
  <c r="U104" i="1" s="1"/>
  <c r="V104" i="1"/>
  <c r="W104" i="1" s="1"/>
  <c r="Z104" i="1"/>
  <c r="AA104" i="1"/>
  <c r="AB104" i="1"/>
  <c r="AC104" i="1"/>
  <c r="S91" i="1"/>
  <c r="T91" i="1"/>
  <c r="U91" i="1" s="1"/>
  <c r="V91" i="1"/>
  <c r="W91" i="1" s="1"/>
  <c r="S173" i="1"/>
  <c r="T173" i="1"/>
  <c r="U173" i="1" s="1"/>
  <c r="V173" i="1"/>
  <c r="W173" i="1" s="1"/>
  <c r="S172" i="1"/>
  <c r="T172" i="1"/>
  <c r="U172" i="1" s="1"/>
  <c r="V172" i="1"/>
  <c r="W172" i="1" s="1"/>
  <c r="S184" i="1"/>
  <c r="T184" i="1"/>
  <c r="U184" i="1" s="1"/>
  <c r="V184" i="1"/>
  <c r="W184" i="1" s="1"/>
  <c r="S143" i="1"/>
  <c r="T143" i="1"/>
  <c r="U143" i="1" s="1"/>
  <c r="V143" i="1"/>
  <c r="W143" i="1" s="1"/>
  <c r="S107" i="1"/>
  <c r="T107" i="1"/>
  <c r="U107" i="1" s="1"/>
  <c r="V107" i="1"/>
  <c r="W107" i="1" s="1"/>
  <c r="S140" i="1"/>
  <c r="T140" i="1"/>
  <c r="U140" i="1" s="1"/>
  <c r="V140" i="1"/>
  <c r="W140" i="1" s="1"/>
  <c r="S161" i="1"/>
  <c r="T161" i="1"/>
  <c r="U161" i="1" s="1"/>
  <c r="V161" i="1"/>
  <c r="W161" i="1" s="1"/>
  <c r="S112" i="1"/>
  <c r="T112" i="1"/>
  <c r="U112" i="1" s="1"/>
  <c r="V112" i="1"/>
  <c r="W112" i="1" s="1"/>
  <c r="S168" i="1"/>
  <c r="T168" i="1"/>
  <c r="U168" i="1" s="1"/>
  <c r="V168" i="1"/>
  <c r="W168" i="1" s="1"/>
  <c r="S105" i="1"/>
  <c r="T105" i="1"/>
  <c r="U105" i="1" s="1"/>
  <c r="V105" i="1"/>
  <c r="W105" i="1" s="1"/>
  <c r="S191" i="1"/>
  <c r="T191" i="1"/>
  <c r="U191" i="1" s="1"/>
  <c r="V191" i="1"/>
  <c r="W191" i="1" s="1"/>
  <c r="S157" i="1"/>
  <c r="T157" i="1"/>
  <c r="U157" i="1" s="1"/>
  <c r="V157" i="1"/>
  <c r="W157" i="1" s="1"/>
  <c r="Z157" i="1"/>
  <c r="AA157" i="1"/>
  <c r="AB157" i="1"/>
  <c r="AC157" i="1"/>
  <c r="S165" i="1"/>
  <c r="T165" i="1"/>
  <c r="U165" i="1" s="1"/>
  <c r="V165" i="1"/>
  <c r="W165" i="1" s="1"/>
  <c r="S137" i="1"/>
  <c r="T137" i="1"/>
  <c r="U137" i="1" s="1"/>
  <c r="V137" i="1"/>
  <c r="W137" i="1" s="1"/>
  <c r="S218" i="1"/>
  <c r="T218" i="1"/>
  <c r="U218" i="1" s="1"/>
  <c r="V218" i="1"/>
  <c r="W218" i="1" s="1"/>
  <c r="T14" i="1"/>
  <c r="U14" i="1" s="1"/>
  <c r="S24" i="1"/>
  <c r="T24" i="1"/>
  <c r="U24" i="1" s="1"/>
  <c r="V24" i="1"/>
  <c r="W24" i="1" s="1"/>
  <c r="S9" i="1"/>
  <c r="T9" i="1"/>
  <c r="U9" i="1" s="1"/>
  <c r="V9" i="1"/>
  <c r="W9" i="1" s="1"/>
  <c r="S11" i="1"/>
  <c r="T11" i="1"/>
  <c r="U11" i="1" s="1"/>
  <c r="V11" i="1"/>
  <c r="W11" i="1" s="1"/>
  <c r="S94" i="1"/>
  <c r="S16" i="1"/>
  <c r="S45" i="1"/>
  <c r="S17" i="1"/>
  <c r="S18" i="1"/>
  <c r="S19" i="1"/>
  <c r="S21" i="1"/>
  <c r="S26" i="1"/>
  <c r="S27" i="1"/>
  <c r="S30" i="1"/>
  <c r="S50" i="1"/>
  <c r="S12" i="1"/>
  <c r="S33" i="1"/>
  <c r="S47" i="1"/>
  <c r="S38" i="1"/>
  <c r="S57" i="1"/>
  <c r="S65" i="1"/>
  <c r="S10" i="1"/>
  <c r="S49" i="1"/>
  <c r="S63" i="1"/>
  <c r="S52" i="1"/>
  <c r="S64" i="1"/>
  <c r="S14" i="1"/>
  <c r="S13" i="1"/>
  <c r="S62" i="1"/>
  <c r="S3" i="1"/>
  <c r="S60" i="1"/>
  <c r="S28" i="1"/>
  <c r="S4" i="1"/>
  <c r="S2" i="1"/>
  <c r="S53" i="1"/>
  <c r="S7" i="1"/>
  <c r="S6" i="1"/>
  <c r="S196" i="1"/>
  <c r="S15" i="1"/>
  <c r="S25" i="1"/>
  <c r="S34" i="1"/>
  <c r="S29" i="1"/>
  <c r="S37" i="1"/>
  <c r="S36" i="1"/>
  <c r="S39" i="1"/>
  <c r="S46" i="1"/>
  <c r="S8" i="1"/>
  <c r="S40" i="1"/>
  <c r="S61" i="1"/>
  <c r="S54" i="1"/>
  <c r="S74" i="1"/>
  <c r="S69" i="1"/>
  <c r="S48" i="1"/>
  <c r="S70" i="1"/>
  <c r="S35" i="1"/>
  <c r="S31" i="1"/>
  <c r="S51" i="1"/>
  <c r="S5" i="1"/>
  <c r="S23" i="1"/>
  <c r="S20" i="1"/>
  <c r="S71" i="1"/>
  <c r="S32" i="1"/>
  <c r="S41" i="1"/>
  <c r="S42" i="1"/>
  <c r="S43" i="1"/>
  <c r="S44" i="1"/>
  <c r="S22" i="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X148" i="1" l="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71" i="1"/>
  <c r="X149" i="1"/>
  <c r="X145" i="1"/>
  <c r="Y145" i="1" s="1"/>
  <c r="X155" i="1"/>
  <c r="Y155" i="1" s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Z181" i="1" s="1"/>
  <c r="H1529" i="11"/>
  <c r="AA181" i="1" s="1"/>
  <c r="I1529" i="11"/>
  <c r="J1529" i="11"/>
  <c r="AC181" i="1" s="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Z207" i="1" s="1"/>
  <c r="H1604" i="11"/>
  <c r="I1604" i="11"/>
  <c r="J1604" i="1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G1595" i="11"/>
  <c r="Z204" i="1" s="1"/>
  <c r="X204" i="1" s="1"/>
  <c r="Y204" i="1" s="1"/>
  <c r="H1595" i="11"/>
  <c r="AA204" i="1" s="1"/>
  <c r="I1595" i="11"/>
  <c r="AB204" i="1" s="1"/>
  <c r="J1595" i="11"/>
  <c r="AC204" i="1" s="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AB174" i="1"/>
  <c r="G1539" i="11"/>
  <c r="H1539" i="11"/>
  <c r="I1539" i="11"/>
  <c r="AB169" i="1" s="1"/>
  <c r="J1539" i="11"/>
  <c r="G1531" i="11"/>
  <c r="H1531" i="11"/>
  <c r="I1531" i="11"/>
  <c r="AB188" i="1" s="1"/>
  <c r="J1531" i="11"/>
  <c r="G1523" i="11"/>
  <c r="H1523" i="11"/>
  <c r="AA103" i="1" s="1"/>
  <c r="I1523" i="11"/>
  <c r="J1523" i="11"/>
  <c r="G1515" i="11"/>
  <c r="H1515" i="11"/>
  <c r="AA94" i="1" s="1"/>
  <c r="I1515" i="11"/>
  <c r="J1515" i="11"/>
  <c r="G1507" i="1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Z124" i="1" s="1"/>
  <c r="H1522" i="11"/>
  <c r="AA124" i="1" s="1"/>
  <c r="I1522" i="11"/>
  <c r="AB124" i="1" s="1"/>
  <c r="J1522" i="11"/>
  <c r="AC124" i="1" s="1"/>
  <c r="G1514" i="11"/>
  <c r="Z173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AA206" i="1" s="1"/>
  <c r="I1609" i="11"/>
  <c r="J1609" i="11"/>
  <c r="G1601" i="11"/>
  <c r="H1601" i="11"/>
  <c r="I1601" i="11"/>
  <c r="J1601" i="11"/>
  <c r="G1593" i="11"/>
  <c r="Z223" i="1" s="1"/>
  <c r="H1593" i="11"/>
  <c r="AA223" i="1" s="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H1521" i="11"/>
  <c r="I1521" i="11"/>
  <c r="J1521" i="11"/>
  <c r="G1505" i="11"/>
  <c r="H1505" i="11"/>
  <c r="I1505" i="11"/>
  <c r="J1505" i="11"/>
  <c r="G1616" i="11"/>
  <c r="H1616" i="11"/>
  <c r="I1616" i="11"/>
  <c r="J1616" i="11"/>
  <c r="G1608" i="11"/>
  <c r="Z225" i="1" s="1"/>
  <c r="H1608" i="11"/>
  <c r="AA225" i="1" s="1"/>
  <c r="I1608" i="11"/>
  <c r="AB225" i="1" s="1"/>
  <c r="J1608" i="11"/>
  <c r="AC225" i="1" s="1"/>
  <c r="G1600" i="11"/>
  <c r="Z202" i="1" s="1"/>
  <c r="H1600" i="11"/>
  <c r="I1600" i="11"/>
  <c r="AB202" i="1" s="1"/>
  <c r="J1600" i="1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AA190" i="1" s="1"/>
  <c r="I1536" i="11"/>
  <c r="AB190" i="1" s="1"/>
  <c r="J1536" i="11"/>
  <c r="AC213" i="1"/>
  <c r="G1528" i="11"/>
  <c r="Z120" i="1" s="1"/>
  <c r="H1528" i="11"/>
  <c r="I1528" i="11"/>
  <c r="J1528" i="1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Z191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J1559" i="11"/>
  <c r="AC25" i="1" s="1"/>
  <c r="G1551" i="11"/>
  <c r="H1551" i="11"/>
  <c r="I1551" i="11"/>
  <c r="J1551" i="11"/>
  <c r="G1543" i="11"/>
  <c r="H1543" i="11"/>
  <c r="I1543" i="11"/>
  <c r="J1543" i="11"/>
  <c r="G1535" i="11"/>
  <c r="Z144" i="1" s="1"/>
  <c r="H1535" i="11"/>
  <c r="I1535" i="11"/>
  <c r="J1535" i="11"/>
  <c r="AC144" i="1" s="1"/>
  <c r="G1527" i="11"/>
  <c r="H1527" i="11"/>
  <c r="I1527" i="11"/>
  <c r="AB164" i="1" s="1"/>
  <c r="J1527" i="11"/>
  <c r="AC164" i="1" s="1"/>
  <c r="G1519" i="11"/>
  <c r="H1519" i="11"/>
  <c r="I1519" i="1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H1598" i="11"/>
  <c r="I1598" i="1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Z75" i="1" s="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AA68" i="1" s="1"/>
  <c r="I1565" i="11"/>
  <c r="AB68" i="1" s="1"/>
  <c r="J1565" i="11"/>
  <c r="AC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AC121" i="1" s="1"/>
  <c r="G1525" i="11"/>
  <c r="H1525" i="11"/>
  <c r="I1525" i="11"/>
  <c r="AB73" i="1" s="1"/>
  <c r="J1525" i="11"/>
  <c r="G1517" i="11"/>
  <c r="Z99" i="1" s="1"/>
  <c r="H1517" i="11"/>
  <c r="AA99" i="1" s="1"/>
  <c r="I1517" i="11"/>
  <c r="AB99" i="1" s="1"/>
  <c r="J1517" i="1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AA56" i="1" s="1"/>
  <c r="I1571" i="11"/>
  <c r="AB56" i="1" s="1"/>
  <c r="J1571" i="11"/>
  <c r="AC56" i="1" s="1"/>
  <c r="G1555" i="11"/>
  <c r="H1555" i="11"/>
  <c r="I1555" i="11"/>
  <c r="J1555" i="11"/>
  <c r="X125" i="1"/>
  <c r="Y125" i="1" s="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X126" i="1"/>
  <c r="Y126" i="1" s="1"/>
  <c r="X131" i="1"/>
  <c r="Y131" i="1" s="1"/>
  <c r="Z170" i="1"/>
  <c r="X159" i="1"/>
  <c r="Y159" i="1" s="1"/>
  <c r="X176" i="1"/>
  <c r="Y176" i="1" s="1"/>
  <c r="X158" i="1"/>
  <c r="Y158" i="1" s="1"/>
  <c r="X124" i="1"/>
  <c r="Y124" i="1" s="1"/>
  <c r="X166" i="1"/>
  <c r="Y166" i="1" s="1"/>
  <c r="X134" i="1"/>
  <c r="Y134" i="1" s="1"/>
  <c r="X138" i="1"/>
  <c r="Y138" i="1" s="1"/>
  <c r="X115" i="1"/>
  <c r="Y115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W111" i="1"/>
  <c r="Y171" i="1"/>
  <c r="Y149" i="1"/>
  <c r="Y148" i="1"/>
  <c r="AA200" i="1"/>
  <c r="Z183" i="1"/>
  <c r="AC183" i="1"/>
  <c r="Z200" i="1"/>
  <c r="AB183" i="1"/>
  <c r="AA198" i="1"/>
  <c r="Z137" i="1"/>
  <c r="AA137" i="1"/>
  <c r="Z196" i="1"/>
  <c r="AA178" i="1"/>
  <c r="AB107" i="1"/>
  <c r="Z56" i="1"/>
  <c r="AB207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B205" i="1" l="1"/>
  <c r="AA203" i="1"/>
  <c r="AC205" i="1"/>
  <c r="AB214" i="1"/>
  <c r="X181" i="1"/>
  <c r="Y181" i="1" s="1"/>
  <c r="AC100" i="1"/>
  <c r="AC99" i="1"/>
  <c r="X99" i="1" s="1"/>
  <c r="Y99" i="1" s="1"/>
  <c r="AA182" i="1"/>
  <c r="AA177" i="1"/>
  <c r="Z179" i="1"/>
  <c r="Z177" i="1"/>
  <c r="AB25" i="1"/>
  <c r="AC207" i="1"/>
  <c r="AC202" i="1"/>
  <c r="X202" i="1" s="1"/>
  <c r="Y202" i="1" s="1"/>
  <c r="AA205" i="1"/>
  <c r="AC119" i="1"/>
  <c r="Z203" i="1"/>
  <c r="Z214" i="1"/>
  <c r="AA207" i="1"/>
  <c r="AA202" i="1"/>
  <c r="Z205" i="1"/>
  <c r="AB217" i="1"/>
  <c r="X86" i="1"/>
  <c r="Y86" i="1" s="1"/>
  <c r="AA73" i="1"/>
  <c r="AB110" i="1"/>
  <c r="X225" i="1"/>
  <c r="Y225" i="1" s="1"/>
  <c r="AC179" i="1"/>
  <c r="AC177" i="1"/>
  <c r="Z87" i="1"/>
  <c r="Z217" i="1"/>
  <c r="AB179" i="1"/>
  <c r="AB177" i="1"/>
  <c r="AB200" i="1"/>
  <c r="AB186" i="1"/>
  <c r="AB181" i="1"/>
  <c r="AC75" i="1"/>
  <c r="X75" i="1" s="1"/>
  <c r="Y75" i="1" s="1"/>
  <c r="AB137" i="1"/>
  <c r="AB75" i="1"/>
  <c r="AC137" i="1"/>
  <c r="Z73" i="1"/>
  <c r="AB223" i="1"/>
  <c r="AC223" i="1"/>
  <c r="X223" i="1" s="1"/>
  <c r="Y223" i="1" s="1"/>
  <c r="Z10" i="1"/>
  <c r="AA72" i="1"/>
  <c r="AA25" i="1"/>
  <c r="AC73" i="1"/>
  <c r="Z68" i="1"/>
  <c r="X68" i="1" s="1"/>
  <c r="Y68" i="1" s="1"/>
  <c r="Z25" i="1"/>
  <c r="X25" i="1" s="1"/>
  <c r="Y25" i="1" s="1"/>
  <c r="AB85" i="1"/>
  <c r="AA55" i="1"/>
  <c r="AA85" i="1"/>
  <c r="AC167" i="1"/>
  <c r="AC169" i="1"/>
  <c r="AC107" i="1"/>
  <c r="AC186" i="1"/>
  <c r="AB72" i="1"/>
  <c r="AB123" i="1"/>
  <c r="AB144" i="1"/>
  <c r="X144" i="1" s="1"/>
  <c r="Y144" i="1" s="1"/>
  <c r="AC122" i="1"/>
  <c r="Z151" i="1"/>
  <c r="Z190" i="1"/>
  <c r="Z72" i="1"/>
  <c r="Z85" i="1"/>
  <c r="AA143" i="1"/>
  <c r="X143" i="1" s="1"/>
  <c r="Y143" i="1" s="1"/>
  <c r="AA144" i="1"/>
  <c r="AA167" i="1"/>
  <c r="AA169" i="1"/>
  <c r="AA107" i="1"/>
  <c r="AA186" i="1"/>
  <c r="Z167" i="1"/>
  <c r="Z169" i="1"/>
  <c r="X169" i="1" s="1"/>
  <c r="Y169" i="1" s="1"/>
  <c r="Z107" i="1"/>
  <c r="X107" i="1" s="1"/>
  <c r="Y107" i="1" s="1"/>
  <c r="Z186" i="1"/>
  <c r="X205" i="1"/>
  <c r="Y205" i="1" s="1"/>
  <c r="AC151" i="1"/>
  <c r="AC190" i="1"/>
  <c r="AC72" i="1"/>
  <c r="X72" i="1" s="1"/>
  <c r="Y72" i="1" s="1"/>
  <c r="AC85" i="1"/>
  <c r="AC224" i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C222" i="1"/>
  <c r="AA34" i="1"/>
  <c r="AB222" i="1"/>
  <c r="AC101" i="1"/>
  <c r="AA222" i="1"/>
  <c r="AB84" i="1"/>
  <c r="AB101" i="1"/>
  <c r="Z222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X117" i="1" s="1"/>
  <c r="Y117" i="1" s="1"/>
  <c r="Z146" i="1"/>
  <c r="AC214" i="1"/>
  <c r="AA214" i="1"/>
  <c r="AC208" i="1"/>
  <c r="AB208" i="1"/>
  <c r="AA208" i="1"/>
  <c r="Z208" i="1"/>
  <c r="AC98" i="1"/>
  <c r="AC76" i="1"/>
  <c r="AB98" i="1"/>
  <c r="AB76" i="1"/>
  <c r="AA98" i="1"/>
  <c r="AA76" i="1"/>
  <c r="Z98" i="1"/>
  <c r="Z76" i="1"/>
  <c r="AB114" i="1"/>
  <c r="AB122" i="1"/>
  <c r="AA114" i="1"/>
  <c r="AA122" i="1"/>
  <c r="Z114" i="1"/>
  <c r="Z122" i="1"/>
  <c r="AA91" i="1"/>
  <c r="AA179" i="1"/>
  <c r="AC221" i="1"/>
  <c r="AC215" i="1"/>
  <c r="AB221" i="1"/>
  <c r="AB215" i="1"/>
  <c r="AA221" i="1"/>
  <c r="AA215" i="1"/>
  <c r="Z221" i="1"/>
  <c r="Z215" i="1"/>
  <c r="AB160" i="1"/>
  <c r="AB167" i="1"/>
  <c r="AC111" i="1"/>
  <c r="AC88" i="1"/>
  <c r="X88" i="1" s="1"/>
  <c r="Y88" i="1" s="1"/>
  <c r="AB111" i="1"/>
  <c r="X111" i="1" s="1"/>
  <c r="Y111" i="1" s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X106" i="1" s="1"/>
  <c r="Y106" i="1" s="1"/>
  <c r="AB92" i="1"/>
  <c r="AB106" i="1"/>
  <c r="AC216" i="1"/>
  <c r="AB216" i="1"/>
  <c r="AA216" i="1"/>
  <c r="Z216" i="1"/>
  <c r="AC37" i="1"/>
  <c r="AB4" i="1"/>
  <c r="AA90" i="1"/>
  <c r="Z90" i="1"/>
  <c r="AA108" i="1"/>
  <c r="Z130" i="1"/>
  <c r="Z224" i="1"/>
  <c r="X224" i="1" s="1"/>
  <c r="Y224" i="1" s="1"/>
  <c r="AC60" i="1"/>
  <c r="AC162" i="1"/>
  <c r="Z150" i="1"/>
  <c r="Z220" i="1"/>
  <c r="AB198" i="1"/>
  <c r="AB90" i="1"/>
  <c r="AC192" i="1"/>
  <c r="AB162" i="1"/>
  <c r="AA162" i="1"/>
  <c r="Z198" i="1"/>
  <c r="Z162" i="1"/>
  <c r="AB178" i="1"/>
  <c r="AA130" i="1"/>
  <c r="AA224" i="1"/>
  <c r="AB192" i="1"/>
  <c r="X135" i="1"/>
  <c r="Y135" i="1" s="1"/>
  <c r="Z192" i="1"/>
  <c r="AC197" i="1"/>
  <c r="AC219" i="1"/>
  <c r="X219" i="1" s="1"/>
  <c r="Y219" i="1" s="1"/>
  <c r="AB130" i="1"/>
  <c r="AB224" i="1"/>
  <c r="Z178" i="1"/>
  <c r="AB63" i="1"/>
  <c r="Z108" i="1"/>
  <c r="Z47" i="1"/>
  <c r="AC63" i="1"/>
  <c r="X137" i="1"/>
  <c r="Y137" i="1" s="1"/>
  <c r="AA97" i="1"/>
  <c r="AC127" i="1"/>
  <c r="AC96" i="1"/>
  <c r="X96" i="1" s="1"/>
  <c r="Y96" i="1" s="1"/>
  <c r="AB71" i="1"/>
  <c r="AC81" i="1"/>
  <c r="AC114" i="1"/>
  <c r="AA113" i="1"/>
  <c r="AA95" i="1"/>
  <c r="AB102" i="1"/>
  <c r="AC58" i="1"/>
  <c r="AC83" i="1"/>
  <c r="X83" i="1" s="1"/>
  <c r="Y83" i="1" s="1"/>
  <c r="AB133" i="1"/>
  <c r="AB87" i="1"/>
  <c r="AB108" i="1"/>
  <c r="X108" i="1" s="1"/>
  <c r="Y108" i="1" s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X197" i="1" s="1"/>
  <c r="Y197" i="1" s="1"/>
  <c r="AB140" i="1"/>
  <c r="AB193" i="1"/>
  <c r="AA140" i="1"/>
  <c r="AA193" i="1"/>
  <c r="Z140" i="1"/>
  <c r="Z193" i="1"/>
  <c r="AC191" i="1"/>
  <c r="AC178" i="1"/>
  <c r="AA172" i="1"/>
  <c r="AA197" i="1"/>
  <c r="AA218" i="1"/>
  <c r="AA192" i="1"/>
  <c r="AC112" i="1"/>
  <c r="AC198" i="1"/>
  <c r="AC168" i="1"/>
  <c r="AB172" i="1"/>
  <c r="AB197" i="1"/>
  <c r="AC173" i="1"/>
  <c r="AC150" i="1"/>
  <c r="X150" i="1" s="1"/>
  <c r="Y150" i="1" s="1"/>
  <c r="AA191" i="1"/>
  <c r="AB112" i="1"/>
  <c r="Z133" i="1"/>
  <c r="Z105" i="1"/>
  <c r="AB65" i="1"/>
  <c r="AC110" i="1"/>
  <c r="AA63" i="1"/>
  <c r="AC53" i="1"/>
  <c r="X53" i="1" s="1"/>
  <c r="Y53" i="1" s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X119" i="1" s="1"/>
  <c r="Y119" i="1" s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Z67" i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AC210" i="1"/>
  <c r="AC116" i="1"/>
  <c r="AC97" i="1"/>
  <c r="AC200" i="1"/>
  <c r="X200" i="1" s="1"/>
  <c r="Y200" i="1" s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X102" i="1" s="1"/>
  <c r="Y102" i="1" s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X139" i="1" s="1"/>
  <c r="Y139" i="1" s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AC161" i="1"/>
  <c r="AC180" i="1"/>
  <c r="AA161" i="1"/>
  <c r="AA180" i="1"/>
  <c r="Z184" i="1"/>
  <c r="Z156" i="1"/>
  <c r="AC184" i="1"/>
  <c r="AC156" i="1"/>
  <c r="X156" i="1" s="1"/>
  <c r="Y156" i="1" s="1"/>
  <c r="AB184" i="1"/>
  <c r="AB156" i="1"/>
  <c r="AA184" i="1"/>
  <c r="AA156" i="1"/>
  <c r="AC105" i="1"/>
  <c r="AC170" i="1"/>
  <c r="AC48" i="1"/>
  <c r="X207" i="1"/>
  <c r="Y207" i="1" s="1"/>
  <c r="Z54" i="1"/>
  <c r="AC39" i="1"/>
  <c r="Z94" i="1"/>
  <c r="Z59" i="1"/>
  <c r="AA41" i="1"/>
  <c r="AA165" i="1"/>
  <c r="AA48" i="1"/>
  <c r="Z41" i="1"/>
  <c r="Z165" i="1"/>
  <c r="AC65" i="1"/>
  <c r="AC90" i="1"/>
  <c r="X90" i="1" s="1"/>
  <c r="Y90" i="1" s="1"/>
  <c r="AB28" i="1"/>
  <c r="AB128" i="1"/>
  <c r="AC7" i="1"/>
  <c r="AC84" i="1"/>
  <c r="Z37" i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X36" i="1" s="1"/>
  <c r="Y36" i="1" s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Z21" i="1"/>
  <c r="AB32" i="1"/>
  <c r="Z62" i="1"/>
  <c r="Z35" i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37" i="1" l="1"/>
  <c r="Y37" i="1" s="1"/>
  <c r="X136" i="1"/>
  <c r="Y136" i="1" s="1"/>
  <c r="X179" i="1"/>
  <c r="Y179" i="1" s="1"/>
  <c r="X199" i="1"/>
  <c r="Y199" i="1" s="1"/>
  <c r="X67" i="1"/>
  <c r="Y67" i="1" s="1"/>
  <c r="X189" i="1"/>
  <c r="Y189" i="1" s="1"/>
  <c r="X35" i="1"/>
  <c r="Y35" i="1" s="1"/>
  <c r="X177" i="1"/>
  <c r="Y177" i="1" s="1"/>
  <c r="X203" i="1"/>
  <c r="Y203" i="1" s="1"/>
  <c r="X73" i="1"/>
  <c r="Y73" i="1" s="1"/>
  <c r="X110" i="1"/>
  <c r="Y110" i="1" s="1"/>
  <c r="X214" i="1"/>
  <c r="Y214" i="1" s="1"/>
  <c r="X54" i="1"/>
  <c r="Y54" i="1" s="1"/>
  <c r="X130" i="1"/>
  <c r="Y130" i="1" s="1"/>
  <c r="X94" i="1"/>
  <c r="Y94" i="1" s="1"/>
  <c r="X167" i="1"/>
  <c r="Y167" i="1" s="1"/>
  <c r="X2" i="1"/>
  <c r="Y2" i="1" s="1"/>
  <c r="X191" i="1"/>
  <c r="Y191" i="1" s="1"/>
  <c r="X122" i="1"/>
  <c r="Y122" i="1" s="1"/>
  <c r="X78" i="1"/>
  <c r="Y78" i="1" s="1"/>
  <c r="X173" i="1"/>
  <c r="Y173" i="1" s="1"/>
  <c r="X85" i="1"/>
  <c r="Y85" i="1" s="1"/>
  <c r="X194" i="1"/>
  <c r="Y194" i="1" s="1"/>
  <c r="X190" i="1"/>
  <c r="Y190" i="1" s="1"/>
  <c r="X105" i="1"/>
  <c r="Y105" i="1" s="1"/>
  <c r="X215" i="1"/>
  <c r="Y215" i="1" s="1"/>
  <c r="X76" i="1"/>
  <c r="Y76" i="1" s="1"/>
  <c r="X208" i="1"/>
  <c r="Y208" i="1" s="1"/>
  <c r="X186" i="1"/>
  <c r="Y186" i="1" s="1"/>
  <c r="X221" i="1"/>
  <c r="Y221" i="1" s="1"/>
  <c r="X162" i="1"/>
  <c r="Y162" i="1" s="1"/>
  <c r="X114" i="1"/>
  <c r="Y114" i="1" s="1"/>
  <c r="X140" i="1"/>
  <c r="Y140" i="1" s="1"/>
  <c r="X192" i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222" i="1"/>
  <c r="Y222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<sst xmlns="http://schemas.openxmlformats.org/spreadsheetml/2006/main" count="39534" uniqueCount="10928">
  <si>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</si>
  <si>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</si>
  <si>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</si>
  <si>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</si>
  <si>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</si>
  <si>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</si>
  <si>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</si>
  <si>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</si>
  <si>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</si>
  <si>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</si>
  <si>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</si>
  <si>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</si>
  <si>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</si>
  <si>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</si>
  <si>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</si>
  <si>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</si>
  <si>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</si>
  <si>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</si>
  <si>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</si>
  <si>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</si>
  <si>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</si>
  <si>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</si>
  <si>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</si>
  <si>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</si>
  <si>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</si>
  <si>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</si>
  <si>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</si>
  <si>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</si>
  <si>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</si>
  <si>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</si>
  <si>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</si>
  <si>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</si>
  <si>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</si>
  <si>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</si>
  <si>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</si>
  <si>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</si>
  <si>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</si>
  <si>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</si>
  <si>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</si>
  <si>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</si>
  <si>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</si>
  <si>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</si>
  <si>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</si>
  <si>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</si>
  <si>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</si>
  <si>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</si>
  <si>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</si>
  <si>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</si>
  <si>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</si>
  <si>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</si>
  <si>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</si>
  <si>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</si>
  <si>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</si>
  <si>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</si>
  <si>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</si>
  <si>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</si>
  <si>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</si>
  <si>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</si>
  <si>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</si>
  <si>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</si>
  <si>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</si>
  <si>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</si>
  <si>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</si>
  <si>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</si>
  <si>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</si>
  <si>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</si>
  <si>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</si>
  <si>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</si>
  <si>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</si>
  <si>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</si>
  <si>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</si>
  <si>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</si>
  <si>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</si>
  <si>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</si>
  <si>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</si>
  <si>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</si>
  <si>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</si>
  <si>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</si>
  <si>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</si>
  <si>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</si>
  <si>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</si>
  <si>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</si>
  <si>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</si>
  <si>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</si>
  <si>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</si>
  <si>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</si>
  <si>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</si>
  <si>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</si>
  <si>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</si>
  <si>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</si>
  <si>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</si>
  <si>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</si>
  <si>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</si>
  <si>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</si>
  <si>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</si>
  <si>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</si>
  <si>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</si>
  <si>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</si>
  <si>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</si>
  <si>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</si>
  <si>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</si>
  <si>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</si>
  <si>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</si>
  <si>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</si>
  <si>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</si>
  <si>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</si>
  <si>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</si>
  <si>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</si>
  <si>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</si>
  <si>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</si>
  <si>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</si>
  <si>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</si>
  <si>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</si>
  <si>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</si>
  <si>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</si>
  <si>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</si>
  <si>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</si>
  <si>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</si>
  <si>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</si>
  <si>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</si>
  <si>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</si>
  <si>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</si>
  <si>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</si>
  <si>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</si>
  <si>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</si>
  <si>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</si>
  <si>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</si>
  <si>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</si>
  <si>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</si>
  <si>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</si>
  <si>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</si>
  <si>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</si>
  <si>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</si>
  <si>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</si>
  <si>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</si>
  <si>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</si>
  <si>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</si>
  <si>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</si>
  <si>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</si>
  <si>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</si>
  <si>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</si>
  <si>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</si>
  <si>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</si>
  <si>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</si>
  <si>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</si>
  <si>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</si>
  <si>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</si>
  <si>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</si>
  <si>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</si>
  <si>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</si>
  <si>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</si>
  <si>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</si>
  <si>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</si>
  <si>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</si>
  <si>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</si>
  <si>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</si>
  <si>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</si>
  <si>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</si>
  <si>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</si>
  <si>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</si>
  <si>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</si>
  <si>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</si>
  <si>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</si>
  <si>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</si>
  <si>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</si>
  <si>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</si>
  <si>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</si>
  <si>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</si>
  <si>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</si>
  <si>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</si>
  <si>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</si>
  <si>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</si>
  <si>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</si>
  <si>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</si>
  <si>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</si>
  <si>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</si>
  <si>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</si>
  <si>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</si>
  <si>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</si>
  <si>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</si>
  <si>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</si>
  <si>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</si>
  <si>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</si>
  <si>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</si>
  <si>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</si>
  <si>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</si>
  <si>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</si>
  <si>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</si>
  <si>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</si>
  <si>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</si>
  <si>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</si>
  <si>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</si>
  <si>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</si>
  <si>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</si>
  <si>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</si>
  <si>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</si>
  <si>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</si>
  <si>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</si>
  <si>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</si>
  <si>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</si>
  <si>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</si>
  <si>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</si>
  <si>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</si>
  <si>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</si>
  <si>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</si>
  <si>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</si>
  <si>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</si>
  <si>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</si>
  <si>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</si>
  <si>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</si>
  <si>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</si>
  <si>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</si>
  <si>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</si>
  <si>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</si>
  <si>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</si>
  <si>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</si>
  <si>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</si>
  <si>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</si>
  <si>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</si>
  <si>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</si>
  <si>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</si>
  <si>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</si>
  <si>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</si>
  <si>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</si>
  <si>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</si>
  <si>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</si>
  <si>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</si>
  <si>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</si>
  <si>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</si>
  <si>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</si>
  <si>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</si>
  <si>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</si>
  <si>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</si>
  <si>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</si>
  <si>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</si>
  <si>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</si>
  <si>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</si>
  <si>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</si>
  <si>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</si>
  <si>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</si>
  <si>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</si>
  <si>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</si>
  <si>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</si>
  <si>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</si>
  <si>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</si>
  <si>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</si>
  <si>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</si>
  <si>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</si>
  <si>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</si>
  <si>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</si>
  <si>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</si>
  <si>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</si>
  <si>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</si>
  <si>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</si>
  <si>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</si>
  <si>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</si>
  <si>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</si>
  <si>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</si>
  <si>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</si>
  <si>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</si>
  <si>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</si>
  <si>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</si>
  <si>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</si>
  <si>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</si>
  <si>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</si>
  <si>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</si>
  <si>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</si>
  <si>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</si>
  <si>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</si>
  <si>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</si>
  <si>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</si>
  <si>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</si>
  <si>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</si>
  <si>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</si>
  <si>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</si>
  <si>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</si>
  <si>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</si>
  <si>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</si>
  <si>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</si>
  <si>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</si>
  <si>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</si>
  <si>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</si>
  <si>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</si>
  <si>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</si>
  <si>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</si>
  <si>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</si>
  <si>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</si>
  <si>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</si>
  <si>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</si>
  <si>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</si>
  <si>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</si>
  <si>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</si>
  <si>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</si>
  <si>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</si>
  <si>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</si>
  <si>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</si>
  <si>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</si>
  <si>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</si>
  <si>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</si>
  <si>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</si>
  <si>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</si>
  <si>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</si>
  <si>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</si>
  <si>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</si>
  <si>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</si>
  <si>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</si>
  <si>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</si>
  <si>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</si>
  <si>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</si>
  <si>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</si>
  <si>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</si>
  <si>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</si>
  <si>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</si>
  <si>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</si>
  <si>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</si>
  <si>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</si>
  <si>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</si>
  <si>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</si>
  <si>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</si>
  <si>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</si>
  <si>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</si>
  <si>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</si>
  <si>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</si>
  <si>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</si>
  <si>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</si>
  <si>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</si>
  <si>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</si>
  <si>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</si>
  <si>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</si>
  <si>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</si>
  <si>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</si>
  <si>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</si>
  <si>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</si>
  <si>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</si>
  <si>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</si>
  <si>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</si>
  <si>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</si>
  <si>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</si>
  <si>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</si>
  <si>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</si>
  <si>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</si>
  <si>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</si>
  <si>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</si>
  <si>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</si>
  <si>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</si>
  <si>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</si>
  <si>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</si>
  <si>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</si>
  <si>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</si>
  <si>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</si>
  <si>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</si>
  <si>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</si>
  <si>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</si>
  <si>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</si>
  <si>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</si>
  <si>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</si>
  <si>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</si>
  <si>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</si>
  <si>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</si>
  <si>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</si>
  <si>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</si>
  <si>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</si>
  <si>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</si>
  <si>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</si>
  <si>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</si>
  <si>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</si>
  <si>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</si>
  <si>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</si>
  <si>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</si>
  <si>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</si>
  <si>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</si>
  <si>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</si>
  <si>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</si>
  <si>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</si>
  <si>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</si>
  <si>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</si>
  <si>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</si>
  <si>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</si>
  <si>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</si>
  <si>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</si>
  <si>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</si>
  <si>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</si>
  <si>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</si>
  <si>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</si>
  <si>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</si>
  <si>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</si>
  <si>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</si>
  <si>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</si>
  <si>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</si>
  <si>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</si>
  <si>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</si>
  <si>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</si>
  <si>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</si>
  <si>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</si>
  <si>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</si>
  <si>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</si>
  <si>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</si>
  <si>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</si>
  <si>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</si>
  <si>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</si>
  <si>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</si>
  <si>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</si>
  <si>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</si>
  <si>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</si>
  <si>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</si>
  <si>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</si>
  <si>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</si>
  <si>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</si>
  <si>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</si>
  <si>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</si>
  <si>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</si>
  <si>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</si>
  <si>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</si>
  <si>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</si>
  <si>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</si>
  <si>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</si>
  <si>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</si>
  <si>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</si>
  <si>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</si>
  <si>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</si>
  <si>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</si>
  <si>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</si>
  <si>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</si>
  <si>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</si>
  <si>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</si>
  <si>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</si>
  <si>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</si>
  <si>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</si>
  <si>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</si>
  <si>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</si>
  <si>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</si>
  <si>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</si>
  <si>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</si>
  <si>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</si>
  <si>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</si>
  <si>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</si>
  <si>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</si>
  <si>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</si>
  <si>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</si>
  <si>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</si>
  <si>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</si>
  <si>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</si>
  <si>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</si>
  <si>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</si>
  <si>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</si>
  <si>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</si>
  <si>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</si>
  <si>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</si>
  <si>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</si>
  <si>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</si>
  <si>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</si>
  <si>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</si>
  <si>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</si>
  <si>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</si>
  <si>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</si>
  <si>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</si>
  <si>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</si>
  <si>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</si>
  <si>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</si>
  <si>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</si>
  <si>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</si>
  <si>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</si>
  <si>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</si>
  <si>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</si>
  <si>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</si>
  <si>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</si>
  <si>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</si>
  <si>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</si>
  <si>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</si>
  <si>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</si>
  <si>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</si>
  <si>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</si>
  <si>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</si>
  <si>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</si>
  <si>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</si>
  <si>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</si>
  <si>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</si>
  <si>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</si>
  <si>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</si>
  <si>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</si>
  <si>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</si>
  <si>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</si>
  <si>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</si>
  <si>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</si>
  <si>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</si>
  <si>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</si>
  <si>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</si>
  <si>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</si>
  <si>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</si>
  <si>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</si>
  <si>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</si>
  <si>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</si>
  <si>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</si>
  <si>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</si>
  <si>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</si>
  <si>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</si>
  <si>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</si>
  <si>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</si>
  <si>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</si>
  <si>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</si>
  <si>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</si>
  <si>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</si>
  <si>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</si>
  <si>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</si>
  <si>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</si>
  <si>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</si>
  <si>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</si>
  <si>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</si>
  <si>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</si>
  <si>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</si>
  <si>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</si>
  <si>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</si>
  <si>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</si>
  <si>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</si>
  <si>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</si>
  <si>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</si>
  <si>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</si>
  <si>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</si>
  <si>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</si>
  <si>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</si>
  <si>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</si>
  <si>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</si>
  <si>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</si>
  <si>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</si>
  <si>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</si>
  <si>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</si>
  <si>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</si>
  <si>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</si>
  <si>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</si>
  <si>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</si>
  <si>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</si>
  <si>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</si>
  <si>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</si>
  <si>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</si>
  <si>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</si>
  <si>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</si>
  <si>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</si>
  <si>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</si>
  <si>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</si>
  <si>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</si>
  <si>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</si>
  <si>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</si>
  <si>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</si>
  <si>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</si>
  <si>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</si>
  <si>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</si>
  <si>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</si>
  <si>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</si>
  <si>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</si>
  <si>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</si>
  <si>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</si>
  <si>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</si>
  <si>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</si>
  <si>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</si>
  <si>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</si>
  <si>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</si>
  <si>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</si>
  <si>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</si>
  <si>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</si>
  <si>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</si>
  <si>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</si>
  <si>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</si>
  <si>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</si>
  <si>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</si>
  <si>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</si>
  <si>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</si>
  <si>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</si>
  <si>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</si>
  <si>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</si>
  <si>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</si>
  <si>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</si>
  <si>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</si>
  <si>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</si>
  <si>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</si>
  <si>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</si>
  <si>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</si>
  <si>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</si>
  <si>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</si>
  <si>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</si>
  <si>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</si>
  <si>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</si>
  <si>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</si>
  <si>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</si>
  <si>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</si>
  <si>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</si>
  <si>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</si>
  <si>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</si>
  <si>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</si>
  <si>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</si>
  <si>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</si>
  <si>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</si>
  <si>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</si>
  <si>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</si>
  <si>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</si>
  <si>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</si>
  <si>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</si>
  <si>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</si>
  <si>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</si>
  <si>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</si>
  <si>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</si>
  <si>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</si>
  <si>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</si>
  <si>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</si>
  <si>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</si>
  <si>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</si>
  <si>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</si>
  <si>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</si>
  <si>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</si>
  <si>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</si>
  <si>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</si>
  <si>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</si>
  <si>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</si>
  <si>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</si>
  <si>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</si>
  <si>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</si>
  <si>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</si>
  <si>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</si>
  <si>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</si>
  <si>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</si>
  <si>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</si>
  <si>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</si>
  <si>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</si>
  <si>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</si>
  <si>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</si>
  <si>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</si>
  <si>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</si>
  <si>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</si>
  <si>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</si>
  <si>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</si>
  <si>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</si>
  <si>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</si>
  <si>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</si>
  <si>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</si>
  <si>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</si>
  <si>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</si>
  <si>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</si>
  <si>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</si>
  <si>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</si>
  <si>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</si>
  <si>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</si>
  <si>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</si>
  <si>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</si>
  <si>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</si>
  <si>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</si>
  <si>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</si>
  <si>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</si>
  <si>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</si>
  <si>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</si>
  <si>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</si>
  <si>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</si>
  <si>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</si>
  <si>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</si>
  <si>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</si>
  <si>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</si>
  <si>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</si>
  <si>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</si>
  <si>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</si>
  <si>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</si>
  <si>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</si>
  <si>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</si>
  <si>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</si>
  <si>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</si>
  <si>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</si>
  <si>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</si>
  <si>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</si>
  <si>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</si>
  <si>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</si>
  <si>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</si>
  <si>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</si>
  <si>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</si>
  <si>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</si>
  <si>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</si>
  <si>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</si>
  <si>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</si>
  <si>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</si>
  <si>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</si>
  <si>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</si>
  <si>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</si>
  <si>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</si>
  <si>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</si>
  <si>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</si>
  <si>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</si>
  <si>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</si>
  <si>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</si>
  <si>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</si>
  <si>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</si>
  <si>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</si>
  <si>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</si>
  <si>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</si>
  <si>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</si>
  <si>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</si>
  <si>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</si>
  <si>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</si>
  <si>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</si>
  <si>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</si>
  <si>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</si>
  <si>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</si>
  <si>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</si>
  <si>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</si>
  <si>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</si>
  <si>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</si>
  <si>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</si>
  <si>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</si>
  <si>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</si>
  <si>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</si>
  <si>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</si>
  <si>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</si>
  <si>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</si>
  <si>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</si>
  <si>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</si>
  <si>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</si>
  <si>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</si>
  <si>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</si>
  <si>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</si>
  <si>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</si>
  <si>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</si>
  <si>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</si>
  <si>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</si>
  <si>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</si>
  <si>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</si>
  <si>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</si>
  <si>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</si>
  <si>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</si>
  <si>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</si>
  <si>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</si>
  <si>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</si>
  <si>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</si>
  <si>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</si>
  <si>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</si>
  <si>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</si>
  <si>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</si>
  <si>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</si>
  <si>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</si>
  <si>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</si>
  <si>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</si>
  <si>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</si>
  <si>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</si>
  <si>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</si>
  <si>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</si>
  <si>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</si>
  <si>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</si>
  <si>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</si>
  <si>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</si>
  <si>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</si>
  <si>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</si>
  <si>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</si>
  <si>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</si>
  <si>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</si>
  <si>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</si>
  <si>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</si>
  <si>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</si>
  <si>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</si>
  <si>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</si>
  <si>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</si>
  <si>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</si>
  <si>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</si>
  <si>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</si>
  <si>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</si>
  <si>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</si>
  <si>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</si>
  <si>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</si>
  <si>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</si>
  <si>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</si>
  <si>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</si>
  <si>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</si>
  <si>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</si>
  <si>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</si>
  <si>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</si>
  <si>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</si>
  <si>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</si>
  <si>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</si>
  <si>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</si>
  <si>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</si>
  <si>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</si>
  <si>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</si>
  <si>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</si>
  <si>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</si>
  <si>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</si>
  <si>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</si>
  <si>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</si>
  <si>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</si>
  <si>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</si>
  <si>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</si>
  <si>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</si>
  <si>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</si>
  <si>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</si>
  <si>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</si>
  <si>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</si>
  <si>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</si>
  <si>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</si>
  <si>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</si>
  <si>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</si>
  <si>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</si>
  <si>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</si>
  <si>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</si>
  <si>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</si>
  <si>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</si>
  <si>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</si>
  <si>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</si>
  <si>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</si>
  <si>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</si>
  <si>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</si>
  <si>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</si>
  <si>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</si>
  <si>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</si>
  <si>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</si>
  <si>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</si>
  <si>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</si>
  <si>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</si>
  <si>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</si>
  <si>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</si>
  <si>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</si>
  <si>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</si>
  <si>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</si>
  <si>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</si>
  <si>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</si>
  <si>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</si>
  <si>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</si>
  <si>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</si>
  <si>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</si>
  <si>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</si>
  <si>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</si>
  <si>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</si>
  <si>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</si>
  <si>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</si>
  <si>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</si>
  <si>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</si>
  <si>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</si>
  <si>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</si>
  <si>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</si>
  <si>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</si>
  <si>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</si>
  <si>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</si>
  <si>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</si>
  <si>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</si>
  <si>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</si>
  <si>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</si>
  <si>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</si>
  <si>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</si>
  <si>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</si>
  <si>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</si>
  <si>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</si>
  <si>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</si>
  <si>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</si>
  <si>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</si>
  <si>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</si>
  <si>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</si>
  <si>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</si>
  <si>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</si>
  <si>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</si>
  <si>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</si>
  <si>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</si>
  <si>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</si>
  <si>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</si>
  <si>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</si>
  <si>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</si>
  <si>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</si>
  <si>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</si>
  <si>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</si>
  <si>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</si>
  <si>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</si>
  <si>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</si>
  <si>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</si>
  <si>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</si>
  <si>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</si>
  <si>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</si>
  <si>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</si>
  <si>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</si>
  <si>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</si>
  <si>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</si>
  <si>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</si>
  <si>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</si>
  <si>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</si>
  <si>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</si>
  <si>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</si>
  <si>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</si>
  <si>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</si>
  <si>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</si>
  <si>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</si>
  <si>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</si>
  <si>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</si>
  <si>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</si>
  <si>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</si>
  <si>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</si>
  <si>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</si>
  <si>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</si>
  <si>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</si>
  <si>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</si>
  <si>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</si>
  <si>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</si>
  <si>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</si>
  <si>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</si>
  <si>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</si>
  <si>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</si>
  <si>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</si>
  <si>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</si>
  <si>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</si>
  <si>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</si>
  <si>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</si>
  <si>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</si>
  <si>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</si>
  <si>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</si>
  <si>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</si>
  <si>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</si>
  <si>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</si>
  <si>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</si>
  <si>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</si>
  <si>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</si>
  <si>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</si>
  <si>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</si>
  <si>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</si>
  <si>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</si>
  <si>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</si>
  <si>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</si>
  <si>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</si>
  <si>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</si>
  <si>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</si>
  <si>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</si>
  <si>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</si>
  <si>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</si>
  <si>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</si>
  <si>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</si>
  <si>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</si>
  <si>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</si>
  <si>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</si>
  <si>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</si>
  <si>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</si>
  <si>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</si>
  <si>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</si>
  <si>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</si>
  <si>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</si>
  <si>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</si>
  <si>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</si>
  <si>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</si>
  <si>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</si>
  <si>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</si>
  <si>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</si>
  <si>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</si>
  <si>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</si>
  <si>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</si>
  <si>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</si>
  <si>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</si>
  <si>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</si>
  <si>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</si>
  <si>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</si>
  <si>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</si>
  <si>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</si>
  <si>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</si>
  <si>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</si>
  <si>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</si>
  <si>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</si>
  <si>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</si>
  <si>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</si>
  <si>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</si>
  <si>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</si>
  <si>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</si>
  <si>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</si>
  <si>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</si>
  <si>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</si>
  <si>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</si>
  <si>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</si>
  <si>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</si>
  <si>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</si>
  <si>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</si>
  <si>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</si>
  <si>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</si>
  <si>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</si>
  <si>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</si>
  <si>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</si>
  <si>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</si>
  <si>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</si>
  <si>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</si>
  <si>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</si>
  <si>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</si>
  <si>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</si>
  <si>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</si>
  <si>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</si>
  <si>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</si>
  <si>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</si>
  <si>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</si>
  <si>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</si>
  <si>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</si>
  <si>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</si>
  <si>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</si>
  <si>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</si>
  <si>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</si>
  <si>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</si>
  <si>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</si>
  <si>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</si>
  <si>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</si>
  <si>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</si>
  <si>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</si>
  <si>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</si>
  <si>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</si>
  <si>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</si>
  <si>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</si>
  <si>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</si>
  <si>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</si>
  <si>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</si>
  <si>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</si>
  <si>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</si>
  <si>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</si>
  <si>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</si>
  <si>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</si>
  <si>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</si>
  <si>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</si>
  <si>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</si>
  <si>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</si>
  <si>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</si>
  <si>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</si>
  <si>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</si>
  <si>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</si>
  <si>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</si>
  <si>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</si>
  <si>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</si>
  <si>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</si>
  <si>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</si>
  <si>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</si>
  <si>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</si>
  <si>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</si>
  <si>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</si>
  <si>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</si>
  <si>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</si>
  <si>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</si>
  <si>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</si>
  <si>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</si>
  <si>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</si>
  <si>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</si>
  <si>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</si>
  <si>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</si>
  <si>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</si>
  <si>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</si>
  <si>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</si>
  <si>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</si>
  <si>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</si>
  <si>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</si>
  <si>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</si>
  <si>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</si>
  <si>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</si>
  <si>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</si>
  <si>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</si>
  <si>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</si>
  <si>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</si>
  <si>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</si>
  <si>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</si>
  <si>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</si>
  <si>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</si>
  <si>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</si>
  <si>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</si>
  <si>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</si>
  <si>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</si>
  <si>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</si>
  <si>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</si>
  <si>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</si>
  <si>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</si>
  <si>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</si>
  <si>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</si>
  <si>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</si>
  <si>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</si>
  <si>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</si>
  <si>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</si>
  <si>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</si>
  <si>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</si>
  <si>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</si>
  <si>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</si>
  <si>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</si>
  <si>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</si>
  <si>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</si>
  <si>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</si>
  <si>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</si>
  <si>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</si>
  <si>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</si>
  <si>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</si>
  <si>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</si>
  <si>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</si>
  <si>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</si>
  <si>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</si>
  <si>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</si>
  <si>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</si>
  <si>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</si>
  <si>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</si>
  <si>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</si>
  <si>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</si>
  <si>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</si>
  <si>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</si>
  <si>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</si>
  <si>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</si>
  <si>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</si>
  <si>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</si>
  <si>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</si>
  <si>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</si>
  <si>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</si>
  <si>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</si>
  <si>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</si>
  <si>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</si>
  <si>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</si>
  <si>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</si>
  <si>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</si>
  <si>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</si>
  <si>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</si>
  <si>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</si>
  <si>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</si>
  <si>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</si>
  <si>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</si>
  <si>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</si>
  <si>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</si>
  <si>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</si>
  <si>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</si>
  <si>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</si>
  <si>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</si>
  <si>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</si>
  <si>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</si>
  <si>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</si>
  <si>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</si>
  <si>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</si>
  <si>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</si>
  <si>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</si>
  <si>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</si>
  <si>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</si>
  <si>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</si>
  <si>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</si>
  <si>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</si>
  <si>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</si>
  <si>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</si>
  <si>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</si>
  <si>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</si>
  <si>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</si>
  <si>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</si>
  <si>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</si>
  <si>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</si>
  <si>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</si>
  <si>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</si>
  <si>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</si>
  <si>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</si>
  <si>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</si>
  <si>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</si>
  <si>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</si>
  <si>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</si>
  <si>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</si>
  <si>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</si>
  <si>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</si>
  <si>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</si>
  <si>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</si>
  <si>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</si>
  <si>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</si>
  <si>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</si>
  <si>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</si>
  <si>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</si>
  <si>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</si>
  <si>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</si>
  <si>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</si>
  <si>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</si>
  <si>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</si>
  <si>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</si>
  <si>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</si>
  <si>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</si>
  <si>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</si>
  <si>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</si>
  <si>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</si>
  <si>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</si>
  <si>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</si>
  <si>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</si>
  <si>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</si>
  <si>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</si>
  <si>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</si>
  <si>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</si>
  <si>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</si>
  <si>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</si>
  <si>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</si>
  <si>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</si>
  <si>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</si>
  <si>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</si>
  <si>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</si>
  <si>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</si>
  <si>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</si>
  <si>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</si>
  <si>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</si>
  <si>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</si>
  <si>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</si>
  <si>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</si>
  <si>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</si>
  <si>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</si>
  <si>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</si>
  <si>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</si>
  <si>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</si>
  <si>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</si>
  <si>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</si>
  <si>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</si>
  <si>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</si>
  <si>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</si>
  <si>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</si>
  <si>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</si>
  <si>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</si>
  <si>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</si>
  <si>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</si>
  <si>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</si>
  <si>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</si>
  <si>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</si>
  <si>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</si>
  <si>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</si>
  <si>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</si>
  <si>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</si>
  <si>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</si>
  <si>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</si>
  <si>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</si>
  <si>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</si>
  <si>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</si>
  <si>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</si>
  <si>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</si>
  <si>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</si>
  <si>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</si>
  <si>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</si>
  <si>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</si>
  <si>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</si>
  <si>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</si>
  <si>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</si>
  <si>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</si>
  <si>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</si>
  <si>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</si>
  <si>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</si>
  <si>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</si>
  <si>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</si>
  <si>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</si>
  <si>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</si>
  <si>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</si>
  <si>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</si>
  <si>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</si>
  <si>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</si>
  <si>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</si>
  <si>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</si>
  <si>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</si>
  <si>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</si>
  <si>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</si>
  <si>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</si>
  <si>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</si>
  <si>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</si>
  <si>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</si>
  <si>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</si>
  <si>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</si>
  <si>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</si>
  <si>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</si>
  <si>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</si>
  <si>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</si>
  <si>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</si>
  <si>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</si>
  <si>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</si>
  <si>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</si>
  <si>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</si>
  <si>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</si>
  <si>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</si>
  <si>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</si>
  <si>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</si>
  <si>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</si>
  <si>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</si>
  <si>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</si>
  <si>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</si>
  <si>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</si>
  <si>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</si>
  <si>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</si>
  <si>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</si>
  <si>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</si>
  <si>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</si>
  <si>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</si>
  <si>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</si>
  <si>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</si>
  <si>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</si>
  <si>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</si>
  <si>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</si>
  <si>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</si>
  <si>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</si>
  <si>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</si>
  <si>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</si>
  <si>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</si>
  <si>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</si>
  <si>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</si>
  <si>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</si>
  <si>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</si>
  <si>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</si>
  <si>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</si>
  <si>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</si>
  <si>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</si>
  <si>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</si>
  <si>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</si>
  <si>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</si>
  <si>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</si>
  <si>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</si>
  <si>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</si>
  <si>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</si>
  <si>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</si>
  <si>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</si>
  <si>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</si>
  <si>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</si>
  <si>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</si>
  <si>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</si>
  <si>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</si>
  <si>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</si>
  <si>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</si>
  <si>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</si>
  <si>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</si>
  <si>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</si>
  <si>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</si>
  <si>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</si>
  <si>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</si>
  <si>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</si>
  <si>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</si>
  <si>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</si>
  <si>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</si>
  <si>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</si>
  <si>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</si>
  <si>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</si>
  <si>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</si>
  <si>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</si>
  <si>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</si>
  <si>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</si>
  <si>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</si>
  <si>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</si>
  <si>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</si>
  <si>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</si>
  <si>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</si>
  <si>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</si>
  <si>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</si>
  <si>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</si>
  <si>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</si>
  <si>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</si>
  <si>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</si>
  <si>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</si>
  <si>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</si>
  <si>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</si>
  <si>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</si>
  <si>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</si>
  <si>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</si>
  <si>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</si>
  <si>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</si>
  <si>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</si>
  <si>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</si>
  <si>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</si>
  <si>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</si>
  <si>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</si>
  <si>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</si>
  <si>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</si>
  <si>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</si>
  <si>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</si>
  <si>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</si>
  <si>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</si>
  <si>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</si>
  <si>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</si>
  <si>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</si>
  <si>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</si>
  <si>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</si>
  <si>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</si>
  <si>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</si>
  <si>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</si>
  <si>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</si>
  <si>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</si>
  <si>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</si>
  <si>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</si>
  <si>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</si>
  <si>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</si>
  <si>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</si>
  <si>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</si>
  <si>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</si>
  <si>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</si>
  <si>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</si>
  <si>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</si>
  <si>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</si>
  <si>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</si>
  <si>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</si>
  <si>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</si>
  <si>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</si>
  <si>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</si>
  <si>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</si>
  <si>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</si>
  <si>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</si>
  <si>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</si>
  <si>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</si>
  <si>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</si>
  <si>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</si>
  <si>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</si>
  <si>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</si>
  <si>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</si>
  <si>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</si>
  <si>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</si>
  <si>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</si>
  <si>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</si>
  <si>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</si>
  <si>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</si>
  <si>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</si>
  <si>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</si>
  <si>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</si>
  <si>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</si>
  <si>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</si>
  <si>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</si>
  <si>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</si>
  <si>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</si>
  <si>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</si>
  <si>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</si>
  <si>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</si>
  <si>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</si>
  <si>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</si>
  <si>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</si>
  <si>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</si>
  <si>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</si>
  <si>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</si>
  <si>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</si>
  <si>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</si>
  <si>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</si>
  <si>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</si>
  <si>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</si>
  <si>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</si>
  <si>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</si>
  <si>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</si>
  <si>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</si>
  <si>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</si>
  <si>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</si>
  <si>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</si>
  <si>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</si>
  <si>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</si>
  <si>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</si>
  <si>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</si>
  <si>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</si>
  <si>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</si>
  <si>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</si>
  <si>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</si>
  <si>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</si>
  <si>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</si>
  <si>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</si>
  <si>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</si>
  <si>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</si>
  <si>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</si>
  <si>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</si>
  <si>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</si>
  <si>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</si>
  <si>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</si>
  <si>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</si>
  <si>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</si>
  <si>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</si>
  <si>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</si>
  <si>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</si>
  <si>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</si>
  <si>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</si>
  <si>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</si>
  <si>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</si>
  <si>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</si>
  <si>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</si>
  <si>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</si>
  <si>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</si>
  <si>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</si>
  <si>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</si>
  <si>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</si>
  <si>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</si>
  <si>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</si>
  <si>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</si>
  <si>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</si>
  <si>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</si>
  <si>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</si>
  <si>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</si>
  <si>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</si>
  <si>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</si>
  <si>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</si>
  <si>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</si>
  <si>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</si>
  <si>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</si>
  <si>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</si>
  <si>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</si>
  <si>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</si>
  <si>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</si>
  <si>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</si>
  <si>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</si>
  <si>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</si>
  <si>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</si>
  <si>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</si>
  <si>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</si>
  <si>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</si>
  <si>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</si>
  <si>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</si>
  <si>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</si>
  <si>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</si>
  <si>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</si>
  <si>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</si>
  <si>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</si>
  <si>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</si>
  <si>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</si>
  <si>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</si>
  <si>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</si>
  <si>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</si>
  <si>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</si>
  <si>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</si>
  <si>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</si>
  <si>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</si>
  <si>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</si>
  <si>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</si>
  <si>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</si>
  <si>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</si>
  <si>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</si>
  <si>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</si>
  <si>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</si>
  <si>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</si>
  <si>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</si>
  <si>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</si>
  <si>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</si>
  <si>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</si>
  <si>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</si>
  <si>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</si>
  <si>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</si>
  <si>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</si>
  <si>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</si>
  <si>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</si>
  <si>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</si>
  <si>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</si>
  <si>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</si>
  <si>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</si>
  <si>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</si>
  <si>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</si>
  <si>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</si>
  <si>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</si>
  <si>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</si>
  <si>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</si>
  <si>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</si>
  <si>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</si>
  <si>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</si>
  <si>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</si>
  <si>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</si>
  <si>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</si>
  <si>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</si>
  <si>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</si>
  <si>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</si>
  <si>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</si>
  <si>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</si>
  <si>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</si>
  <si>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</si>
  <si>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</si>
  <si>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</si>
  <si>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</si>
  <si>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</si>
  <si>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</si>
  <si>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</si>
  <si>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</si>
  <si>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</si>
  <si>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</si>
  <si>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</si>
  <si>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</si>
  <si>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</si>
  <si>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</si>
  <si>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</si>
  <si>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</si>
  <si>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</si>
  <si>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</si>
  <si>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</si>
  <si>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</si>
  <si>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</si>
  <si>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</si>
  <si>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</si>
  <si>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</si>
  <si>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</si>
  <si>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</si>
  <si>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</si>
  <si>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</si>
  <si>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</si>
  <si>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</si>
  <si>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</si>
  <si>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</si>
  <si>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</si>
  <si>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</si>
  <si>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</si>
  <si>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</si>
  <si>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</si>
  <si>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</si>
  <si>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</si>
  <si>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</si>
  <si>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</si>
  <si>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</si>
  <si>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</si>
  <si>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</si>
  <si>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</si>
  <si>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</si>
  <si>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</si>
  <si>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</si>
  <si>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</si>
  <si>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</si>
  <si>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</si>
  <si>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</si>
  <si>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</si>
  <si>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</si>
  <si>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</si>
  <si>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</si>
  <si>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</si>
  <si>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</si>
  <si>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</si>
  <si>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</si>
  <si>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</si>
  <si>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</si>
  <si>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</si>
  <si>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</si>
  <si>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</si>
  <si>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</si>
  <si>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</si>
  <si>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</si>
  <si>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</si>
  <si>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</si>
  <si>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</si>
  <si>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</si>
  <si>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</si>
  <si>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</si>
  <si>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</si>
  <si>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</si>
  <si>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</si>
  <si>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</si>
  <si>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</si>
  <si>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</si>
  <si>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</si>
  <si>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</si>
  <si>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</si>
  <si>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</si>
  <si>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</si>
  <si>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</si>
  <si>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</si>
  <si>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</si>
  <si>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</si>
  <si>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</si>
  <si>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</si>
  <si>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</si>
  <si>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</si>
  <si>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</si>
  <si>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</si>
  <si>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</si>
  <si>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</si>
  <si>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</si>
  <si>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</si>
  <si>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</si>
  <si>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</si>
  <si>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</si>
  <si>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</si>
  <si>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</si>
  <si>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</si>
  <si>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</si>
  <si>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</si>
  <si>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</si>
  <si>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</si>
  <si>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</si>
  <si>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</si>
  <si>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</si>
  <si>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</si>
  <si>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</si>
  <si>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</si>
  <si>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</si>
  <si>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</si>
  <si>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</si>
  <si>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</si>
  <si>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</si>
  <si>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</si>
  <si>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</si>
  <si>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</si>
  <si>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</si>
  <si>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</si>
  <si>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</si>
  <si>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</si>
  <si>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</si>
  <si>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</si>
  <si>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</si>
  <si>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</si>
  <si>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</si>
  <si>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</si>
  <si>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</si>
  <si>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</si>
  <si>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</si>
  <si>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</si>
  <si>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</si>
  <si>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</si>
  <si>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</si>
  <si>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</si>
  <si>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</si>
  <si>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</si>
  <si>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</si>
  <si>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</si>
  <si>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</si>
  <si>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</si>
  <si>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</si>
  <si>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</si>
  <si>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</si>
  <si>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</si>
  <si>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</si>
  <si>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</si>
  <si>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</si>
  <si>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</si>
  <si>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</si>
  <si>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</si>
  <si>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</si>
  <si>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</si>
  <si>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</si>
  <si>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</si>
  <si>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</si>
  <si>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</si>
  <si>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</si>
  <si>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</si>
  <si>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</si>
  <si>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</si>
  <si>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</si>
  <si>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</si>
  <si>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</si>
  <si>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</si>
  <si>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</si>
  <si>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</si>
  <si>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</si>
  <si>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</si>
  <si>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</si>
  <si>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</si>
  <si>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</si>
  <si>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</si>
  <si>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</si>
  <si>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</si>
  <si>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</si>
  <si>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</si>
  <si>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</si>
  <si>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</si>
  <si>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</si>
  <si>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</si>
  <si>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</si>
  <si>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</si>
  <si>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</si>
  <si>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</si>
  <si>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</si>
  <si>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</si>
  <si>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</si>
  <si>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</si>
  <si>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</si>
  <si>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</si>
  <si>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</si>
  <si>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</si>
  <si>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</si>
  <si>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</si>
  <si>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</si>
  <si>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</si>
  <si>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</si>
  <si>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</si>
  <si>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</si>
  <si>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</si>
  <si>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</si>
  <si>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</si>
  <si>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</si>
  <si>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</si>
  <si>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</si>
  <si>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</si>
  <si>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</si>
  <si>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</si>
  <si>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</si>
  <si>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</si>
  <si>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</si>
  <si>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</si>
  <si>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</si>
  <si>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</si>
  <si>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</si>
  <si>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</si>
  <si>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</si>
  <si>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</si>
  <si>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</si>
  <si>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</si>
  <si>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</si>
  <si>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</si>
  <si>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</si>
  <si>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</si>
  <si>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</si>
  <si>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</si>
  <si>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</si>
  <si>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</si>
  <si>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</si>
  <si>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</si>
  <si>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</si>
  <si>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</si>
  <si>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</si>
  <si>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</si>
  <si>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</si>
  <si>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</si>
  <si>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</si>
  <si>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</si>
  <si>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</si>
  <si>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</si>
  <si>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</si>
  <si>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</si>
  <si>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</si>
  <si>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</si>
  <si>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</si>
  <si>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</si>
  <si>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</si>
  <si>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</si>
  <si>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</si>
  <si>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</si>
  <si>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</si>
  <si>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</si>
  <si>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</si>
  <si>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</si>
  <si>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</si>
  <si>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</si>
  <si>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</si>
  <si>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</si>
  <si>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</si>
  <si>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</si>
  <si>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</si>
  <si>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</si>
  <si>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</si>
  <si>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</si>
  <si>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</si>
  <si>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</si>
  <si>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</si>
  <si>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</si>
  <si>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</si>
  <si>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</si>
  <si>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</si>
  <si>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</si>
  <si>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</si>
  <si>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</si>
  <si>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</si>
  <si>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</si>
  <si>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</si>
  <si>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</si>
  <si>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</si>
  <si>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</si>
  <si>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</si>
  <si>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</si>
  <si>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</si>
  <si>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</si>
  <si>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</si>
  <si>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</si>
  <si>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</si>
  <si>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</si>
  <si>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</si>
  <si>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</si>
  <si>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</si>
  <si>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</si>
  <si>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</si>
  <si>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</si>
  <si>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</si>
  <si>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</si>
  <si>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</si>
  <si>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</si>
  <si>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</si>
  <si>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</si>
  <si>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</si>
  <si>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</si>
  <si>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</si>
  <si>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</si>
  <si>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</si>
  <si>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</si>
  <si>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</si>
  <si>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</si>
  <si>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</si>
  <si>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</si>
  <si>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</si>
  <si>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</si>
  <si>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</si>
  <si>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</si>
  <si>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</si>
  <si>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</si>
  <si>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</si>
  <si>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</si>
  <si>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</si>
  <si>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</si>
  <si>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</si>
  <si>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</si>
  <si>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</si>
  <si>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</si>
  <si>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</si>
  <si>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</si>
  <si>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</si>
  <si>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</si>
  <si>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</si>
  <si>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</si>
  <si>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</si>
  <si>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</si>
  <si>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</si>
  <si>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</si>
  <si>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</si>
  <si>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</si>
  <si>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</si>
  <si>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</si>
  <si>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</si>
  <si>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</si>
  <si>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</si>
  <si>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</si>
  <si>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</si>
  <si>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</si>
  <si>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</si>
  <si>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</si>
  <si>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</si>
  <si>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</si>
  <si>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</si>
  <si>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</si>
  <si>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</si>
  <si>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</si>
  <si>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</si>
  <si>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</si>
  <si>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</si>
  <si>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</si>
  <si>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</si>
  <si>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</si>
  <si>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</si>
  <si>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</si>
  <si>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</si>
  <si>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</si>
  <si>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</si>
  <si>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</si>
  <si>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</si>
  <si>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</si>
  <si>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</si>
  <si>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</si>
  <si>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</si>
  <si>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</si>
  <si>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</si>
  <si>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</si>
  <si>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</si>
  <si>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</si>
  <si>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</si>
  <si>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</si>
  <si>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</si>
  <si>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</si>
  <si>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</si>
  <si>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</si>
  <si>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</si>
  <si>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</si>
  <si>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</si>
  <si>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</si>
  <si>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</si>
  <si>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</si>
  <si>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</si>
  <si>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</si>
  <si>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</si>
  <si>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</si>
  <si>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</si>
  <si>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</si>
  <si>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</si>
  <si>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</si>
  <si>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</si>
  <si>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</si>
  <si>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</si>
  <si>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</si>
  <si>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</si>
  <si>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</si>
  <si>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</si>
  <si>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</si>
  <si>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</si>
  <si>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</si>
  <si>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</si>
  <si>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</si>
  <si>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</si>
  <si>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</si>
  <si>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</si>
  <si>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</si>
  <si>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</si>
  <si>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</si>
  <si>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</si>
  <si>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</si>
  <si>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</si>
  <si>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</si>
  <si>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</si>
  <si>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</si>
  <si>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</si>
  <si>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</si>
  <si>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</si>
  <si>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</si>
  <si>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</si>
  <si>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</si>
  <si>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</si>
  <si>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</si>
  <si>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</si>
  <si>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</si>
  <si>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</si>
  <si>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</si>
  <si>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</si>
  <si>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</si>
  <si>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</si>
  <si>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</si>
  <si>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</si>
  <si>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</si>
  <si>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</si>
  <si>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</si>
  <si>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</si>
  <si>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</si>
  <si>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</si>
  <si>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</si>
  <si>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</si>
  <si>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</si>
  <si>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</si>
  <si>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</si>
  <si>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</si>
  <si>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</si>
  <si>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</si>
  <si>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</si>
  <si>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</si>
  <si>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</si>
  <si>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</si>
  <si>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</si>
  <si>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</si>
  <si>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</si>
  <si>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</si>
  <si>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</si>
  <si>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</si>
  <si>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</si>
  <si>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</si>
  <si>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</si>
  <si>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</si>
  <si>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</si>
  <si>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</si>
  <si>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</si>
  <si>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</si>
  <si>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</si>
  <si>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</si>
  <si>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</si>
  <si>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</si>
  <si>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</si>
  <si>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</si>
  <si>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</si>
  <si>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</si>
  <si>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</si>
  <si>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</si>
  <si>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</si>
  <si>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</si>
  <si>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</si>
  <si>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</si>
  <si>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</si>
  <si>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</si>
  <si>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</si>
  <si>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</si>
  <si>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</si>
  <si>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</si>
  <si>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</si>
  <si>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</si>
  <si>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</si>
  <si>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</si>
  <si>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</si>
  <si>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</si>
  <si>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</si>
  <si>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</si>
  <si>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</si>
  <si>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</si>
  <si>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</si>
  <si>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</si>
  <si>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</si>
  <si>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</si>
  <si>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</si>
  <si>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</si>
  <si>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</si>
  <si>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</si>
  <si>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</si>
  <si>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</si>
  <si>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</si>
  <si>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</si>
  <si>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</si>
  <si>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</si>
  <si>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</si>
  <si>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</si>
  <si>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</si>
  <si>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</si>
  <si>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</si>
  <si>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</si>
  <si>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</si>
  <si>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</si>
  <si>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</si>
  <si>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</si>
  <si>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</si>
  <si>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</si>
  <si>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</si>
  <si>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</si>
  <si>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</si>
  <si>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</si>
  <si>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</si>
  <si>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</si>
  <si>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</si>
  <si>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</si>
  <si>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</si>
  <si>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</si>
  <si>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</si>
  <si>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</si>
  <si>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</si>
  <si>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</si>
  <si>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</si>
  <si>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</si>
  <si>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</si>
  <si>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</si>
  <si>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</si>
  <si>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</si>
  <si>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</si>
  <si>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</si>
  <si>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</si>
  <si>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</si>
  <si>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</si>
  <si>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</si>
  <si>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</si>
  <si>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</si>
  <si>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</si>
  <si>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</si>
  <si>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</si>
  <si>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</si>
  <si>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</si>
  <si>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</si>
  <si>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</si>
  <si>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</si>
  <si>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</si>
  <si>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</si>
  <si>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</si>
  <si>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</si>
  <si>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</si>
  <si>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</si>
  <si>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</si>
  <si>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</si>
  <si>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</si>
  <si>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</si>
  <si>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</si>
  <si>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</si>
  <si>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</si>
  <si>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</si>
  <si>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</si>
  <si>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</si>
  <si>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</si>
  <si>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</si>
  <si>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</si>
  <si>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</si>
  <si>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</si>
  <si>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</si>
  <si>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</si>
  <si>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</si>
  <si>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</si>
  <si>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</si>
  <si>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</si>
  <si>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</si>
  <si>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</si>
  <si>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</si>
  <si>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</si>
  <si>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</si>
  <si>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</si>
  <si>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</si>
  <si>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</si>
  <si>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</si>
  <si>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</si>
  <si>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</si>
  <si>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</si>
  <si>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</si>
  <si>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</si>
  <si>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</si>
  <si>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</si>
  <si>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</si>
  <si>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</si>
  <si>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</si>
  <si>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</si>
  <si>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</si>
  <si>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</si>
  <si>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</si>
  <si>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</si>
  <si>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</si>
  <si>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</si>
  <si>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</si>
  <si>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</si>
  <si>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</si>
  <si>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</si>
  <si>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</si>
  <si>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</si>
  <si>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</si>
  <si>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</si>
  <si>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</si>
  <si>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</si>
  <si>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</si>
  <si>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</si>
  <si>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</si>
  <si>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</si>
  <si>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</si>
  <si>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</si>
  <si>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</si>
  <si>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</si>
  <si>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</si>
  <si>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</si>
  <si>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</si>
  <si>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</si>
  <si>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</si>
  <si>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</si>
  <si>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</si>
  <si>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</si>
  <si>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</si>
  <si>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</si>
  <si>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</si>
  <si>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</si>
  <si>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</si>
  <si>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</si>
  <si>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</si>
  <si>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</si>
  <si>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</si>
  <si>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</si>
  <si>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</si>
  <si>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</si>
  <si>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</si>
  <si>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</si>
  <si>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</si>
  <si>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</si>
  <si>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</si>
  <si>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</si>
  <si>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</si>
  <si>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</si>
  <si>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</si>
  <si>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</si>
  <si>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</si>
  <si>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</si>
  <si>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</si>
  <si>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</si>
  <si>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</si>
  <si>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</si>
  <si>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</si>
  <si>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</si>
  <si>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</si>
  <si>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</si>
  <si>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</si>
  <si>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</si>
  <si>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</si>
  <si>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</si>
  <si>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</si>
  <si>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</si>
  <si>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</si>
  <si>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</si>
  <si>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</si>
  <si>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</si>
  <si>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</si>
  <si>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</si>
  <si>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</si>
  <si>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</si>
  <si>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</si>
  <si>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</si>
  <si>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</si>
  <si>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</si>
  <si>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</si>
  <si>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</si>
  <si>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</si>
  <si>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</si>
  <si>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</si>
  <si>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</si>
  <si>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</si>
  <si>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</si>
  <si>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</si>
  <si>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</si>
  <si>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</si>
  <si>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</si>
  <si>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</si>
  <si>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</si>
  <si>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</si>
  <si>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</si>
  <si>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</si>
  <si>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</si>
  <si>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</si>
  <si>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</si>
  <si>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</si>
  <si>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</si>
  <si>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</si>
  <si>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</si>
  <si>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</si>
  <si>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</si>
  <si>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</si>
  <si>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</si>
  <si>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</si>
  <si>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</si>
  <si>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</si>
  <si>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</si>
  <si>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</si>
  <si>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</si>
  <si>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</si>
  <si>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</si>
  <si>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</si>
  <si>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</si>
  <si>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</si>
  <si>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</si>
  <si>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</si>
  <si>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</si>
  <si>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</si>
  <si>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</si>
  <si>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</si>
  <si>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</si>
  <si>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</si>
  <si>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</si>
  <si>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</si>
  <si>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</si>
  <si>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</si>
  <si>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</si>
  <si>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</si>
  <si>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</si>
  <si>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</si>
  <si>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</si>
  <si>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</si>
  <si>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</si>
  <si>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</si>
  <si>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</si>
  <si>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</si>
  <si>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</si>
  <si>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</si>
  <si>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</si>
  <si>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</si>
  <si>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</si>
  <si>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</si>
  <si>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</si>
  <si>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</si>
  <si>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</si>
  <si>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</si>
  <si>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</si>
  <si>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</si>
  <si>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</si>
  <si>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</si>
  <si>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</si>
  <si>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</si>
  <si>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</si>
  <si>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</si>
  <si>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</si>
  <si>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</si>
  <si>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</si>
  <si>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</si>
  <si>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</si>
  <si>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</si>
  <si>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</si>
  <si>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</si>
  <si>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</si>
  <si>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</si>
  <si>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</si>
  <si>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</si>
  <si>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</si>
  <si>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</si>
  <si>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</si>
  <si>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</si>
  <si>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</si>
  <si>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</si>
  <si>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</si>
  <si>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</si>
  <si>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</si>
  <si>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</si>
  <si>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</si>
  <si>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</si>
  <si>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</si>
  <si>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</si>
  <si>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</si>
  <si>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</si>
  <si>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</si>
  <si>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</si>
  <si>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</si>
  <si>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</si>
  <si>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</si>
  <si>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</si>
  <si>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</si>
  <si>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</si>
  <si>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</si>
  <si>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</si>
  <si>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</si>
  <si>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</si>
  <si>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</si>
  <si>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</si>
  <si>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</si>
  <si>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</si>
  <si>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</si>
  <si>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</si>
  <si>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</si>
  <si>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</si>
  <si>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</si>
  <si>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</si>
  <si>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</si>
  <si>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</si>
  <si>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</si>
  <si>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</si>
  <si>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</si>
  <si>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</si>
  <si>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</si>
  <si>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</si>
  <si>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</si>
  <si>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</si>
  <si>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</si>
  <si>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</si>
  <si>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</si>
  <si>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</si>
  <si>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</si>
  <si>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</si>
  <si>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</si>
  <si>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</si>
  <si>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</si>
  <si>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</si>
  <si>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</si>
  <si>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</si>
  <si>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</si>
  <si>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</si>
  <si>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</si>
  <si>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</si>
  <si>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</si>
  <si>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</si>
  <si>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</si>
  <si>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</si>
  <si>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</si>
  <si>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</si>
  <si>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</si>
  <si>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</si>
  <si>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</si>
  <si>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</si>
  <si>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</si>
  <si>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</si>
  <si>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</si>
  <si>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</si>
  <si>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</si>
  <si>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</si>
  <si>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</si>
  <si>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</si>
  <si>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</si>
  <si>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</si>
  <si>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</si>
  <si>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</si>
  <si>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</si>
  <si>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</si>
  <si>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</si>
  <si>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</si>
  <si>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</si>
  <si>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</si>
  <si>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</si>
  <si>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</si>
  <si>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</si>
  <si>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</si>
  <si>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</si>
  <si>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</si>
  <si>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</si>
  <si>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</si>
  <si>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</si>
  <si>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</si>
  <si>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</si>
  <si>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</si>
  <si>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</si>
  <si>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</si>
  <si>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</si>
  <si>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</si>
  <si>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</si>
  <si>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</si>
  <si>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</si>
  <si>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</si>
  <si>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</si>
  <si>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</si>
  <si>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</si>
  <si>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</si>
  <si>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</si>
  <si>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</si>
  <si>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</si>
  <si>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</si>
  <si>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</si>
  <si>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</si>
  <si>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</si>
  <si>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</si>
  <si>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</si>
  <si>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</si>
  <si>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</si>
  <si>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</si>
  <si>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</si>
  <si>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</si>
  <si>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</si>
  <si>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</si>
  <si>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</si>
  <si>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</si>
  <si>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</si>
  <si>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</si>
  <si>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</si>
  <si>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</si>
  <si>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</si>
  <si>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</si>
  <si>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</si>
  <si>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</si>
  <si>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</si>
  <si>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</si>
  <si>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</si>
  <si>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</si>
  <si>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</si>
  <si>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</si>
  <si>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</si>
  <si>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</si>
  <si>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</si>
  <si>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</si>
  <si>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</si>
  <si>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</si>
  <si>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</si>
  <si>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</si>
  <si>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</si>
  <si>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</si>
  <si>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</si>
  <si>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</si>
  <si>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</si>
  <si>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</si>
  <si>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</si>
  <si>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</si>
  <si>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</si>
  <si>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</si>
  <si>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</si>
  <si>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</si>
  <si>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</si>
  <si>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</si>
  <si>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</si>
  <si>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</si>
  <si>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</si>
  <si>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</si>
  <si>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</si>
  <si>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</si>
  <si>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</si>
  <si>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</si>
  <si>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</si>
  <si>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</si>
  <si>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</si>
  <si>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</si>
  <si>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</si>
  <si>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</si>
  <si>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</si>
  <si>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</si>
  <si>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</si>
  <si>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</si>
  <si>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</si>
  <si>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</si>
  <si>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</si>
  <si>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</si>
  <si>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</si>
  <si>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</si>
  <si>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</si>
  <si>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</si>
  <si>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</si>
  <si>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</si>
  <si>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</si>
  <si>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</si>
  <si>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</si>
  <si>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</si>
  <si>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</si>
  <si>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</si>
  <si>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</si>
  <si>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</si>
  <si>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</si>
  <si>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</si>
  <si>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</si>
  <si>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</si>
  <si>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</si>
  <si>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</si>
  <si>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</si>
  <si>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</si>
  <si>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</si>
  <si>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</si>
  <si>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</si>
  <si>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</si>
  <si>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</si>
  <si>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</si>
  <si>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</si>
  <si>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</si>
  <si>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</si>
  <si>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</si>
  <si>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</si>
  <si>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</si>
  <si>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</si>
  <si>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</si>
  <si>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</si>
  <si>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</si>
  <si>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</si>
  <si>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</si>
  <si>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</si>
  <si>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</si>
  <si>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</si>
  <si>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</si>
  <si>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</si>
  <si>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</si>
  <si>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</si>
  <si>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</si>
  <si>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</si>
  <si>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</si>
  <si>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</si>
  <si>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</si>
  <si>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</si>
  <si>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</si>
  <si>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</si>
  <si>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</si>
  <si>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</si>
  <si>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</si>
  <si>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</si>
  <si>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</si>
  <si>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</si>
  <si>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</si>
  <si>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</si>
  <si>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</si>
  <si>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</si>
  <si>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</si>
  <si>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</si>
  <si>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</si>
  <si>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</si>
  <si>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</si>
  <si>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</si>
  <si>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</si>
  <si>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</si>
  <si>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</si>
  <si>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</si>
  <si>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</si>
  <si>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</si>
  <si>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</si>
  <si>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</si>
  <si>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</si>
  <si>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</si>
  <si>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</si>
  <si>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</si>
  <si>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</si>
  <si>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</si>
  <si>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</si>
  <si>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</si>
  <si>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</si>
  <si>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</si>
  <si>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</si>
  <si>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</si>
  <si>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</si>
  <si>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</si>
  <si>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</si>
  <si>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</si>
  <si>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</si>
  <si>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</si>
  <si>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</si>
  <si>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</si>
  <si>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</si>
  <si>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</si>
  <si>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</si>
  <si>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</si>
  <si>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</si>
  <si>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</si>
  <si>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</si>
  <si>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</si>
  <si>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</si>
  <si>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</si>
  <si>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</si>
  <si>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</si>
  <si>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</si>
  <si>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</si>
  <si>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</si>
  <si>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</si>
  <si>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</si>
  <si>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</si>
  <si>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</si>
  <si>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</si>
  <si>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</si>
  <si>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</si>
  <si>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</si>
  <si>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</si>
  <si>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</si>
  <si>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</si>
  <si>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</si>
  <si>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</si>
  <si>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</si>
  <si>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</si>
  <si>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</si>
  <si>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</si>
  <si>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</si>
  <si>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</si>
  <si>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</si>
  <si>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</si>
  <si>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</si>
  <si>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</si>
  <si>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</si>
  <si>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</si>
  <si>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</si>
  <si>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</si>
  <si>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</si>
  <si>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</si>
  <si>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</si>
  <si>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</si>
  <si>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</si>
  <si>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</si>
  <si>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</si>
  <si>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</si>
  <si>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</si>
  <si>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</si>
  <si>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</si>
  <si>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</si>
  <si>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</si>
  <si>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</si>
  <si>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</si>
  <si>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</si>
  <si>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</si>
  <si>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</si>
  <si>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</si>
  <si>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</si>
  <si>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</si>
  <si>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</si>
  <si>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</si>
  <si>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</si>
  <si>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</si>
  <si>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</si>
  <si>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</si>
  <si>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</si>
  <si>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</si>
  <si>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</si>
  <si>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</si>
  <si>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</si>
  <si>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</si>
  <si>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</si>
  <si>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</si>
  <si>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</si>
  <si>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</si>
  <si>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</si>
  <si>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</si>
  <si>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</si>
  <si>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</si>
  <si>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</si>
  <si>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</si>
  <si>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</si>
  <si>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</si>
  <si>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</si>
  <si>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</si>
  <si>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</si>
  <si>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</si>
  <si>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</si>
  <si>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</si>
  <si>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</si>
  <si>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</si>
  <si>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</si>
  <si>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</si>
  <si>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</si>
  <si>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</si>
  <si>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</si>
  <si>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</si>
  <si>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</si>
  <si>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</si>
  <si>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</si>
  <si>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</si>
  <si>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</si>
  <si>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</si>
  <si>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</si>
  <si>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</si>
  <si>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</si>
  <si>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</si>
  <si>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</si>
  <si>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</si>
  <si>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</si>
  <si>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</si>
  <si>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</si>
  <si>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</si>
  <si>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</si>
  <si>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</si>
  <si>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</si>
  <si>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</si>
  <si>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</si>
  <si>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</si>
  <si>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</si>
  <si>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</si>
  <si>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</si>
  <si>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</si>
  <si>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</si>
  <si>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</si>
  <si>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</si>
  <si>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</si>
  <si>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</si>
  <si>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</si>
  <si>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</si>
  <si>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</si>
  <si>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</si>
  <si>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</si>
  <si>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</si>
  <si>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</si>
  <si>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</si>
  <si>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</si>
  <si>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</si>
  <si>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</si>
  <si>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</si>
  <si>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</si>
  <si>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</si>
  <si>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</si>
  <si>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</si>
  <si>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</si>
  <si>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</si>
  <si>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</si>
  <si>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</si>
  <si>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</si>
  <si>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</si>
  <si>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</si>
  <si>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</si>
  <si>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</si>
  <si>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</si>
  <si>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</si>
  <si>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</si>
  <si>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</si>
  <si>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</si>
  <si>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</si>
  <si>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</si>
  <si>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</si>
  <si>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</si>
  <si>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</si>
  <si>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</si>
  <si>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</si>
  <si>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</si>
  <si>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</si>
  <si>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</si>
  <si>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</si>
  <si>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</si>
  <si>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</si>
  <si>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</si>
  <si>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</si>
  <si>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</si>
  <si>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</si>
  <si>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</si>
  <si>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</si>
  <si>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</si>
  <si>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</si>
  <si>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</si>
  <si>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</si>
  <si>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</si>
  <si>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</si>
  <si>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</si>
  <si>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</si>
  <si>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</si>
  <si>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</si>
  <si>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</si>
  <si>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</si>
  <si>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</si>
  <si>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</si>
  <si>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</si>
  <si>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</si>
  <si>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</si>
  <si>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</si>
  <si>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</si>
  <si>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</si>
  <si>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</si>
  <si>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</si>
  <si>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</si>
  <si>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</si>
  <si>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</si>
  <si>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</si>
  <si>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</si>
  <si>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</si>
  <si>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</si>
  <si>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</si>
  <si>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</si>
  <si>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</si>
  <si>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</si>
  <si>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</si>
  <si>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</si>
  <si>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</si>
  <si>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</si>
  <si>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</si>
  <si>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</si>
  <si>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</si>
  <si>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</si>
  <si>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</si>
  <si>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</si>
  <si>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</si>
  <si>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</si>
  <si>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</si>
  <si>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</si>
  <si>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</si>
  <si>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</si>
  <si>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</si>
  <si>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</si>
  <si>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</si>
  <si>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</si>
  <si>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</si>
  <si>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</si>
  <si>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</si>
  <si>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</si>
  <si>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</si>
  <si>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</si>
  <si>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</si>
  <si>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</si>
  <si>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</si>
  <si>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</si>
  <si>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</si>
  <si>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</si>
  <si>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</si>
  <si>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</si>
  <si>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</si>
  <si>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</si>
  <si>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</si>
  <si>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</si>
  <si>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</si>
  <si>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</si>
  <si>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</si>
  <si>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</si>
  <si>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</si>
  <si>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</si>
  <si>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</si>
  <si>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</si>
  <si>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</si>
  <si>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</si>
  <si>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</si>
  <si>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</si>
  <si>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</si>
  <si>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</si>
  <si>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</si>
  <si>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</si>
  <si>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</si>
  <si>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</si>
  <si>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</si>
  <si>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</si>
  <si>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</si>
  <si>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</si>
  <si>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</si>
  <si>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</si>
  <si>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</si>
  <si>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</si>
  <si>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</si>
  <si>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</si>
  <si>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</si>
  <si>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</si>
  <si>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</si>
  <si>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</si>
  <si>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</si>
  <si>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</si>
  <si>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</si>
  <si>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</si>
  <si>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</si>
  <si>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</si>
  <si>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</si>
  <si>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</si>
  <si>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</si>
  <si>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</si>
  <si>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</si>
  <si>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</si>
  <si>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</si>
  <si>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</si>
  <si>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</si>
  <si>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</si>
  <si>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</si>
  <si>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</si>
  <si>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</si>
  <si>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</si>
  <si>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</si>
  <si>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</si>
  <si>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</si>
  <si>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</si>
  <si>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</si>
  <si>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</si>
  <si>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</si>
  <si>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</si>
  <si>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</si>
  <si>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</si>
  <si>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</si>
  <si>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</si>
  <si>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</si>
  <si>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</si>
  <si>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</si>
  <si>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</si>
  <si>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</si>
  <si>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</si>
  <si>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</si>
  <si>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</si>
  <si>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</si>
  <si>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</si>
  <si>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</si>
  <si>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</si>
  <si>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</si>
  <si>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</si>
  <si>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</si>
  <si>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</si>
  <si>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</si>
  <si>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</si>
  <si>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</si>
  <si>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</si>
  <si>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</si>
  <si>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</si>
  <si>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</si>
  <si>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</si>
  <si>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</si>
  <si>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</si>
  <si>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</si>
  <si>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</si>
  <si>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</si>
  <si>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</si>
  <si>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</si>
  <si>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</si>
  <si>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</si>
  <si>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</si>
  <si>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</si>
  <si>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</si>
  <si>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</si>
  <si>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</si>
  <si>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</si>
  <si>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</si>
  <si>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</si>
  <si>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</si>
  <si>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</si>
  <si>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</si>
  <si>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</si>
  <si>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</si>
  <si>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</si>
  <si>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</si>
  <si>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</si>
  <si>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</si>
  <si>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</si>
  <si>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</si>
  <si>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</si>
  <si>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</si>
  <si>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</si>
  <si>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</si>
  <si>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</si>
  <si>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</si>
  <si>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</si>
  <si>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</si>
  <si>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</si>
  <si>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</si>
  <si>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</si>
  <si>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</si>
  <si>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</si>
  <si>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</si>
  <si>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</si>
  <si>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</si>
  <si>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</si>
  <si>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</si>
  <si>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</si>
  <si>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</si>
  <si>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</si>
  <si>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</si>
  <si>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</si>
  <si>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</si>
  <si>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</si>
  <si>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</si>
  <si>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</si>
  <si>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</si>
  <si>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</si>
  <si>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</si>
  <si>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</si>
  <si>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</si>
  <si>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</si>
  <si>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</si>
  <si>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</si>
  <si>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</si>
  <si>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</si>
  <si>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</si>
  <si>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</si>
  <si>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</si>
  <si>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</si>
  <si>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</si>
  <si>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</si>
  <si>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</si>
  <si>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</si>
  <si>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</si>
  <si>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</si>
  <si>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</si>
  <si>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</si>
  <si>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</si>
  <si>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</si>
  <si>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</si>
  <si>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</si>
  <si>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</si>
  <si>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</si>
  <si>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</si>
  <si>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</si>
  <si>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</si>
  <si>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</si>
  <si>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</si>
  <si>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</si>
  <si>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</si>
  <si>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</si>
  <si>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</si>
  <si>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</si>
  <si>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</si>
  <si>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</si>
  <si>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</si>
  <si>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</si>
  <si>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</si>
  <si>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</si>
  <si>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</si>
  <si>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</si>
  <si>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</si>
  <si>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</si>
  <si>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</si>
  <si>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</si>
  <si>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</si>
  <si>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</si>
  <si>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</si>
  <si>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</si>
  <si>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</si>
  <si>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</si>
  <si>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</si>
  <si>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</si>
  <si>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</si>
  <si>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</si>
  <si>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</si>
  <si>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</si>
  <si>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</si>
  <si>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</si>
  <si>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</si>
  <si>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</si>
  <si>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</si>
  <si>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</si>
  <si>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</si>
  <si>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</si>
  <si>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</si>
  <si>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</si>
  <si>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</si>
  <si>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</si>
  <si>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</si>
  <si>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</si>
  <si>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</si>
  <si>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</si>
  <si>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</si>
  <si>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</si>
  <si>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</si>
  <si>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</si>
  <si>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</si>
  <si>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</si>
  <si>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</si>
  <si>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</si>
  <si>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</si>
  <si>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</si>
  <si>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</si>
  <si>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</si>
  <si>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</si>
  <si>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</si>
  <si>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</si>
  <si>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</si>
  <si>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</si>
  <si>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</si>
  <si>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</si>
  <si>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</si>
  <si>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</si>
  <si>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</si>
  <si>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</si>
  <si>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</si>
  <si>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</si>
  <si>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</si>
  <si>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</si>
  <si>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</si>
  <si>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</si>
  <si>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</si>
  <si>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</si>
  <si>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</si>
  <si>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</si>
  <si>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</si>
  <si>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</si>
  <si>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</si>
  <si>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</si>
  <si>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</si>
  <si>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</si>
  <si>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</si>
  <si>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</si>
  <si>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</si>
  <si>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</si>
  <si>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</si>
  <si>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</si>
  <si>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</si>
  <si>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</si>
  <si>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</si>
  <si>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</si>
  <si>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</si>
  <si>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</si>
  <si>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</si>
  <si>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</si>
  <si>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</si>
  <si>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</si>
  <si>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</si>
  <si>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</si>
  <si>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</si>
  <si>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</si>
  <si>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</si>
  <si>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</si>
  <si>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</si>
  <si>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</si>
  <si>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</si>
  <si>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</si>
  <si>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</si>
  <si>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</si>
  <si>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</si>
  <si>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</si>
  <si>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</si>
  <si>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</si>
  <si>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</si>
  <si>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</si>
  <si>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</si>
  <si>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</si>
  <si>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</si>
  <si>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</si>
  <si>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</si>
  <si>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</si>
  <si>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</si>
  <si>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</si>
  <si>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</si>
  <si>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</si>
  <si>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</si>
  <si>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</si>
  <si>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</si>
  <si>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</si>
  <si>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</si>
  <si>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</si>
  <si>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</si>
  <si>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</si>
  <si>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</si>
  <si>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</si>
  <si>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</si>
  <si>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</si>
  <si>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</si>
  <si>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</si>
  <si>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</si>
  <si>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</si>
  <si>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</si>
  <si>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</si>
  <si>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</si>
  <si>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</si>
  <si>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</si>
  <si>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</si>
  <si>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</si>
  <si>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</si>
  <si>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</si>
  <si>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</si>
  <si>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</si>
  <si>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</si>
  <si>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</si>
  <si>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</si>
  <si>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</si>
  <si>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</si>
  <si>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</si>
  <si>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</si>
  <si>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</si>
  <si>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</si>
  <si>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</si>
  <si>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</si>
  <si>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</si>
  <si>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</si>
  <si>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</si>
  <si>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</si>
  <si>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</si>
  <si>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</si>
  <si>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</si>
  <si>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</si>
  <si>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</si>
  <si>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</si>
  <si>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</si>
  <si>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</si>
  <si>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</si>
  <si>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</si>
  <si>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</si>
  <si>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</si>
  <si>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</si>
  <si>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</si>
  <si>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</si>
  <si>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</si>
  <si>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</si>
  <si>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</si>
  <si>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</si>
  <si>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</si>
  <si>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</si>
  <si>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</si>
  <si>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</si>
  <si>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</si>
  <si>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</si>
  <si>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</si>
  <si>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</si>
  <si>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</si>
  <si>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</si>
  <si>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</si>
  <si>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</si>
  <si>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</si>
  <si>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</si>
  <si>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</si>
  <si>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</si>
  <si>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</si>
  <si>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</si>
  <si>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</si>
  <si>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</si>
  <si>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</si>
  <si>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</si>
  <si>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</si>
  <si>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</si>
  <si>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</si>
  <si>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</si>
  <si>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</si>
  <si>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</si>
  <si>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</si>
  <si>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</si>
  <si>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</si>
  <si>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</si>
  <si>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</si>
  <si>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</si>
  <si>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</si>
  <si>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</si>
  <si>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</si>
  <si>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</si>
  <si>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</si>
  <si>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</si>
  <si>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</si>
  <si>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</si>
  <si>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</si>
  <si>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</si>
  <si>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</si>
  <si>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</si>
  <si>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</si>
  <si>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</si>
  <si>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</si>
  <si>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</si>
  <si>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</si>
  <si>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</si>
  <si>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</si>
  <si>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</si>
  <si>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</si>
  <si>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</si>
  <si>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</si>
  <si>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</si>
  <si>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</si>
  <si>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</si>
  <si>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</si>
  <si>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</si>
  <si>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</si>
  <si>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</si>
  <si>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</si>
  <si>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</si>
  <si>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</si>
  <si>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</si>
  <si>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</si>
  <si>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</si>
  <si>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</si>
  <si>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</si>
  <si>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</si>
  <si>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</si>
  <si>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</si>
  <si>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</si>
  <si>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</si>
  <si>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</si>
  <si>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</si>
  <si>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</si>
  <si>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</si>
  <si>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</si>
  <si>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</si>
  <si>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</si>
  <si>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</si>
  <si>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</si>
  <si>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</si>
  <si>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</si>
  <si>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</si>
  <si>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</si>
  <si>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</si>
  <si>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</si>
  <si>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</si>
  <si>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</si>
  <si>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</si>
  <si>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</si>
  <si>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</si>
  <si>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</si>
  <si>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</si>
  <si>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</si>
  <si>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</si>
  <si>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</si>
  <si>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</si>
  <si>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</si>
  <si>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</si>
  <si>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</si>
  <si>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</si>
  <si>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</si>
  <si>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</si>
  <si>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</si>
  <si>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</si>
  <si>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</si>
  <si>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</si>
  <si>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</si>
  <si>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</si>
  <si>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</si>
  <si>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</si>
  <si>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</si>
  <si>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</si>
  <si>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</si>
  <si>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</si>
  <si>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</si>
  <si>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</si>
  <si>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</si>
  <si>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</si>
  <si>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</si>
  <si>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</si>
  <si>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</si>
  <si>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</si>
  <si>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</si>
  <si>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</si>
  <si>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</si>
  <si>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</si>
  <si>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</si>
  <si>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</si>
  <si>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</si>
  <si>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</si>
  <si>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</si>
  <si>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</si>
  <si>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</si>
  <si>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</si>
  <si>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</si>
  <si>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</si>
  <si>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</si>
  <si>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</si>
  <si>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</si>
  <si>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</si>
  <si>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</si>
  <si>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</si>
  <si>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</si>
  <si>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</si>
  <si>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</si>
  <si>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</si>
  <si>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</si>
  <si>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</si>
  <si>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</si>
  <si>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</si>
  <si>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</si>
  <si>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</si>
  <si>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</si>
  <si>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</si>
  <si>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</si>
  <si>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</si>
  <si>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</si>
  <si>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</si>
  <si>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</si>
  <si>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</si>
  <si>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</si>
  <si>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</si>
  <si>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</si>
  <si>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</si>
  <si>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</si>
  <si>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</si>
  <si>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</si>
  <si>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</si>
  <si>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</si>
  <si>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</si>
  <si>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</si>
  <si>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</si>
  <si>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</si>
  <si>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</si>
  <si>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</si>
  <si>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</si>
  <si>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</si>
  <si>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</si>
  <si>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</si>
  <si>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</si>
  <si>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</si>
  <si>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</si>
  <si>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</si>
  <si>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</si>
  <si>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</si>
  <si>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</si>
  <si>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</si>
  <si>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</si>
  <si>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</si>
  <si>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</si>
  <si>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</si>
  <si>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</si>
  <si>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</si>
  <si>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</si>
  <si>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</si>
  <si>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</si>
  <si>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</si>
  <si>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</si>
  <si>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</si>
  <si>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</si>
  <si>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</si>
  <si>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</si>
  <si>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</si>
  <si>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</si>
  <si>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</si>
  <si>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</si>
  <si>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</si>
  <si>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</si>
  <si>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</si>
  <si>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</si>
  <si>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</si>
  <si>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</si>
  <si>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</si>
  <si>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</si>
  <si>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</si>
  <si>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</si>
  <si>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</si>
  <si>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</si>
  <si>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</si>
  <si>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</si>
  <si>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</si>
  <si>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</si>
  <si>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</si>
  <si>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</si>
  <si>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</si>
  <si>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</si>
  <si>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</si>
  <si>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</si>
  <si>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</si>
  <si>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</si>
  <si>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</si>
  <si>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</si>
  <si>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</si>
  <si>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</si>
  <si>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</si>
  <si>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</si>
  <si>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</si>
  <si>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</si>
  <si>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</si>
  <si>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</si>
  <si>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</si>
  <si>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</si>
  <si>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</si>
  <si>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</si>
  <si>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</si>
  <si>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</si>
  <si>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</si>
  <si>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</si>
  <si>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</si>
  <si>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</si>
  <si>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</si>
  <si>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</si>
  <si>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</si>
  <si>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</si>
  <si>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</si>
  <si>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</si>
  <si>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</si>
  <si>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</si>
  <si>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</si>
  <si>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</si>
  <si>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</si>
  <si>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</si>
  <si>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</si>
  <si>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</si>
  <si>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</si>
  <si>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</si>
  <si>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</si>
  <si>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</si>
  <si>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</si>
  <si>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</si>
  <si>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</si>
  <si>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</si>
  <si>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</si>
  <si>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</si>
  <si>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</si>
  <si>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</si>
  <si>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</si>
  <si>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</si>
  <si>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</si>
  <si>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</si>
  <si>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</si>
  <si>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</si>
  <si>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</si>
  <si>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</si>
  <si>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</si>
  <si>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</si>
  <si>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</si>
  <si>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</si>
  <si>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</si>
  <si>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</si>
  <si>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</si>
  <si>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</si>
  <si>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</si>
  <si>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</si>
  <si>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</si>
  <si>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</si>
  <si>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</si>
  <si>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</si>
  <si>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</si>
  <si>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</si>
  <si>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</si>
  <si>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</si>
  <si>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</si>
  <si>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</si>
  <si>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</si>
  <si>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</si>
  <si>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</si>
  <si>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</si>
  <si>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</si>
  <si>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</si>
  <si>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</si>
  <si>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</si>
  <si>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</si>
  <si>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</si>
  <si>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</si>
  <si>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</si>
  <si>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</si>
  <si>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</si>
  <si>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</si>
  <si>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</si>
  <si>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</si>
  <si>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</si>
  <si>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</si>
  <si>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</si>
  <si>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</si>
  <si>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</si>
  <si>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</si>
  <si>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</si>
  <si>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</si>
  <si>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</si>
  <si>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</si>
  <si>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</si>
  <si>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</si>
  <si>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</si>
  <si>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</si>
  <si>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</si>
  <si>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</si>
  <si>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</si>
  <si>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</si>
  <si>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</si>
  <si>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</si>
  <si>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</si>
  <si>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</si>
  <si>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</si>
  <si>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</si>
  <si>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</si>
  <si>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</si>
  <si>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</si>
  <si>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</si>
  <si>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</si>
  <si>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</si>
  <si>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</si>
  <si>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</si>
  <si>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</si>
  <si>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</si>
  <si>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</si>
  <si>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</si>
  <si>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</si>
  <si>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</si>
  <si>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</si>
  <si>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</si>
  <si>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</si>
  <si>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</si>
  <si>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</si>
  <si>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</si>
  <si>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</si>
  <si>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</si>
  <si>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</si>
  <si>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</si>
  <si>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</si>
  <si>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</si>
  <si>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</si>
  <si>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</si>
  <si>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</si>
  <si>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</si>
  <si>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</si>
  <si>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</si>
  <si>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</si>
  <si>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</si>
  <si>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</si>
  <si>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</si>
  <si>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</si>
  <si>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</si>
  <si>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</si>
  <si>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</si>
  <si>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</si>
  <si>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</si>
  <si>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</si>
  <si>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</si>
  <si>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</si>
  <si>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</si>
  <si>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</si>
  <si>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</si>
  <si>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</si>
  <si>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</si>
  <si>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</si>
  <si>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</si>
  <si>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</si>
  <si>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</si>
  <si>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</si>
  <si>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</si>
  <si>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</si>
  <si>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</si>
  <si>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</si>
  <si>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</si>
  <si>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</si>
  <si>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</si>
  <si>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</si>
  <si>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</si>
  <si>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</si>
  <si>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</si>
  <si>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</si>
  <si>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</si>
  <si>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</si>
  <si>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</si>
  <si>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</si>
  <si>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</si>
  <si>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</si>
  <si>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</si>
  <si>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</si>
  <si>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</si>
  <si>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</si>
  <si>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</si>
  <si>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</si>
  <si>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</si>
  <si>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</si>
  <si>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</si>
  <si>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</si>
  <si>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</si>
  <si>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</si>
  <si>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</si>
  <si>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</si>
  <si>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</si>
  <si>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</si>
  <si>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</si>
  <si>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</si>
  <si>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</si>
  <si>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</si>
  <si>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</si>
  <si>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</si>
  <si>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</si>
  <si>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</si>
  <si>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</si>
  <si>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</si>
  <si>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</si>
  <si>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</si>
  <si>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</si>
  <si>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</si>
  <si>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</si>
  <si>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</si>
  <si>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</si>
  <si>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</si>
  <si>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</si>
  <si>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</si>
  <si>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</si>
  <si>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</si>
  <si>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</si>
  <si>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</si>
  <si>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</si>
  <si>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</si>
  <si>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</si>
  <si>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</si>
  <si>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</si>
  <si>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</si>
  <si>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</si>
  <si>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</si>
  <si>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</si>
  <si>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</si>
  <si>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</si>
  <si>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</si>
  <si>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</si>
  <si>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</si>
  <si>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</si>
  <si>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</si>
  <si>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</si>
  <si>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</si>
  <si>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</si>
  <si>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</si>
  <si>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</si>
  <si>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</si>
  <si>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</si>
  <si>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</si>
  <si>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</si>
  <si>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</si>
  <si>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</si>
  <si>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</si>
  <si>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</si>
  <si>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</si>
  <si>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</si>
  <si>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</si>
  <si>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</si>
  <si>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</si>
  <si>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</si>
  <si>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</si>
  <si>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</si>
  <si>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</si>
  <si>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</si>
  <si>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</si>
  <si>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</si>
  <si>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</si>
  <si>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</si>
  <si>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</si>
  <si>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</si>
  <si>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</si>
  <si>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</si>
  <si>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</si>
  <si>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</si>
  <si>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</si>
  <si>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</si>
  <si>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</si>
  <si>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</si>
  <si>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</si>
  <si>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</si>
  <si>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</si>
  <si>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</si>
  <si>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</si>
  <si>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</si>
  <si>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</si>
  <si>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</si>
  <si>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</si>
  <si>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</si>
  <si>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</si>
  <si>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</si>
  <si>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</si>
  <si>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</si>
  <si>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</si>
  <si>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</si>
  <si>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</si>
  <si>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</si>
  <si>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</si>
  <si>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</si>
  <si>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</si>
  <si>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</si>
  <si>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</si>
  <si>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</si>
  <si>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</si>
  <si>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</si>
  <si>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</si>
  <si>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</si>
  <si>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</si>
  <si>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</si>
  <si>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</si>
  <si>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</si>
  <si>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</si>
  <si>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</si>
  <si>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</si>
  <si>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</si>
  <si>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</si>
  <si>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</si>
  <si>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</si>
  <si>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</si>
  <si>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</si>
  <si>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</si>
  <si>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</si>
  <si>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</si>
  <si>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</si>
  <si>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</si>
  <si>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</si>
  <si>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</si>
  <si>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</si>
  <si>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</si>
  <si>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</si>
  <si>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</si>
  <si>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</si>
  <si>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</si>
  <si>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</si>
  <si>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</si>
  <si>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</si>
  <si>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</si>
  <si>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</si>
  <si>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</si>
  <si>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</si>
  <si>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</si>
  <si>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</si>
  <si>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</si>
  <si>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</si>
  <si>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</si>
  <si>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</si>
  <si>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</si>
  <si>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</si>
  <si>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</si>
  <si>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</si>
  <si>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</si>
  <si>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</si>
  <si>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</si>
  <si>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</si>
  <si>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</si>
  <si>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</si>
  <si>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</si>
  <si>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</si>
  <si>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</si>
  <si>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</si>
  <si>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</si>
  <si>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</si>
  <si>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</si>
  <si>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</si>
  <si>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</si>
  <si>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</si>
  <si>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</si>
  <si>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</si>
  <si>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</si>
  <si>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</si>
  <si>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</si>
  <si>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</si>
  <si>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</si>
  <si>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</si>
  <si>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</si>
  <si>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</si>
  <si>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</si>
  <si>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</si>
  <si>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</si>
  <si>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</si>
  <si>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</si>
  <si>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</si>
  <si>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</si>
  <si>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</si>
  <si>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</si>
  <si>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</si>
  <si>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</si>
  <si>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</si>
  <si>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</si>
  <si>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</si>
  <si>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</si>
  <si>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</si>
  <si>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</si>
  <si>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</si>
  <si>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</si>
  <si>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</si>
  <si>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</si>
  <si>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</si>
  <si>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</si>
  <si>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</si>
  <si>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</si>
  <si>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</si>
  <si>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</si>
  <si>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</si>
  <si>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</si>
  <si>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</si>
  <si>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</si>
  <si>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</si>
  <si>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</si>
  <si>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</si>
  <si>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</si>
  <si>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</si>
  <si>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</si>
  <si>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</si>
  <si>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</si>
  <si>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</si>
  <si>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</si>
  <si>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</si>
  <si>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</si>
  <si>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</si>
  <si>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</si>
  <si>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</si>
  <si>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</si>
  <si>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</si>
  <si>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</si>
  <si>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</si>
  <si>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</si>
  <si>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</si>
  <si>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</si>
  <si>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</si>
  <si>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</si>
  <si>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</si>
  <si>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</si>
  <si>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</si>
  <si>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</si>
  <si>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</si>
  <si>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</si>
  <si>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</si>
  <si>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</si>
  <si>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</si>
  <si>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</si>
  <si>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</si>
  <si>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</si>
  <si>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</si>
  <si>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</si>
  <si>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</si>
  <si>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</si>
  <si>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</si>
  <si>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</si>
  <si>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</si>
  <si>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</si>
  <si>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</si>
  <si>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</si>
  <si>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</si>
  <si>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</si>
  <si>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</si>
  <si>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</si>
  <si>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</si>
  <si>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</si>
  <si>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</si>
  <si>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</si>
  <si>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</si>
  <si>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</si>
  <si>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</si>
  <si>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</si>
  <si>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</si>
  <si>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</si>
  <si>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</si>
  <si>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</si>
  <si>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</si>
  <si>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</si>
  <si>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</si>
  <si>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</si>
  <si>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</si>
  <si>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</si>
  <si>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</si>
  <si>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</si>
  <si>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</si>
  <si>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</si>
  <si>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</si>
  <si>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</si>
  <si>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</si>
  <si>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</si>
  <si>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</si>
  <si>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</si>
  <si>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</si>
  <si>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</si>
  <si>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</si>
  <si>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</si>
  <si>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</si>
  <si>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</si>
  <si>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</si>
  <si>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</si>
  <si>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</si>
  <si>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</si>
  <si>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</si>
  <si>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</si>
  <si>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</si>
  <si>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</si>
  <si>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</si>
  <si>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</si>
  <si>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</si>
  <si>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</si>
  <si>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</si>
  <si>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</si>
  <si>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</si>
  <si>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</si>
  <si>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</si>
  <si>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</si>
  <si>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</si>
  <si>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</si>
  <si>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</si>
  <si>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</si>
  <si>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</si>
  <si>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</si>
  <si>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</si>
  <si>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</si>
  <si>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</si>
  <si>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</si>
  <si>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</si>
  <si>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</si>
  <si>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</si>
  <si>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</si>
  <si>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</si>
  <si>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</si>
  <si>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</si>
  <si>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</si>
  <si>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</si>
  <si>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</si>
  <si>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</si>
  <si>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</si>
  <si>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</si>
  <si>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</si>
  <si>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</si>
  <si>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</si>
  <si>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</si>
  <si>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</si>
  <si>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</si>
  <si>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</si>
  <si>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</si>
  <si>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</si>
  <si>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</si>
  <si>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</si>
  <si>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</si>
  <si>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</si>
  <si>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</si>
  <si>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</si>
  <si>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</si>
  <si>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</si>
  <si>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</si>
  <si>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</si>
  <si>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</si>
  <si>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</si>
  <si>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</si>
  <si>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</si>
  <si>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</si>
  <si>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</si>
  <si>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</si>
  <si>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</si>
  <si>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</si>
  <si>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</si>
  <si>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</si>
  <si>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</si>
  <si>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</si>
  <si>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</si>
  <si>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</si>
  <si>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</si>
  <si>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</si>
  <si>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</si>
  <si>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</si>
  <si>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</si>
  <si>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</si>
  <si>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</si>
  <si>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</si>
  <si>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</si>
  <si>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</si>
  <si>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</si>
  <si>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</si>
  <si>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</si>
  <si>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</si>
  <si>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</si>
  <si>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</si>
  <si>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</si>
  <si>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</si>
  <si>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</si>
  <si>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</si>
  <si>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</si>
  <si>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</si>
  <si>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</si>
  <si>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</si>
  <si>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</si>
  <si>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</si>
  <si>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</si>
  <si>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</si>
  <si>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</si>
  <si>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</si>
  <si>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</si>
  <si>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</si>
  <si>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</si>
  <si>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</si>
  <si>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</si>
  <si>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</si>
  <si>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</si>
  <si>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</si>
  <si>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</si>
  <si>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</si>
  <si>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</si>
  <si>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</si>
  <si>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</si>
  <si>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</si>
  <si>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</si>
  <si>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</si>
  <si>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</si>
  <si>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</si>
  <si>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</si>
  <si>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</si>
  <si>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</si>
  <si>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</si>
  <si>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</si>
  <si>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</si>
  <si>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</si>
  <si>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</si>
  <si>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</si>
  <si>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</si>
  <si>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</si>
  <si>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</si>
  <si>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</si>
  <si>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</si>
  <si>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</si>
  <si>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</si>
  <si>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</si>
  <si>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</si>
  <si>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</si>
  <si>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</si>
  <si>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</si>
  <si>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</si>
  <si>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</si>
  <si>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</si>
  <si>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</si>
  <si>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</si>
  <si>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</si>
  <si>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</si>
  <si>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</si>
  <si>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</si>
  <si>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</si>
  <si>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</si>
  <si>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</si>
  <si>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</si>
  <si>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</si>
  <si>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</si>
  <si>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</si>
  <si>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</si>
  <si>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</si>
  <si>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</si>
  <si>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</si>
  <si>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</si>
  <si>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</si>
  <si>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</si>
  <si>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</si>
  <si>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</si>
  <si>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</si>
  <si>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</si>
  <si>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</si>
  <si>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</si>
  <si>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</si>
  <si>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</si>
  <si>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</si>
  <si>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</si>
  <si>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</si>
  <si>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</si>
  <si>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</si>
  <si>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</si>
  <si>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</si>
  <si>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</si>
  <si>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</si>
  <si>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</si>
  <si>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</si>
  <si>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</si>
  <si>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</si>
  <si>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</si>
  <si>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</si>
  <si>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</si>
  <si>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</si>
  <si>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</si>
  <si>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</si>
  <si>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</si>
  <si>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</si>
  <si>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</si>
  <si>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</si>
  <si>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</si>
  <si>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</si>
  <si>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</si>
  <si>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</si>
  <si>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</si>
  <si>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</si>
  <si>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</si>
  <si>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</si>
  <si>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</si>
  <si>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</si>
  <si>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</si>
  <si>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</si>
  <si>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</si>
  <si>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</si>
  <si>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</si>
  <si>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</si>
  <si>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</si>
  <si>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</si>
  <si>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</si>
  <si>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</si>
  <si>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</si>
  <si>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</si>
  <si>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</si>
  <si>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</si>
  <si>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</si>
  <si>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</si>
  <si>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</si>
  <si>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</si>
  <si>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</si>
  <si>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</si>
  <si>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</si>
  <si>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</si>
  <si>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</si>
  <si>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</si>
  <si>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</si>
  <si>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</si>
  <si>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</si>
  <si>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</si>
  <si>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</si>
  <si>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</si>
  <si>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</si>
  <si>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</si>
  <si>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</si>
  <si>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</si>
  <si>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</si>
  <si>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</si>
  <si>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</si>
  <si>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</si>
  <si>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</si>
  <si>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</si>
  <si>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</si>
  <si>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</si>
  <si>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</si>
  <si>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</si>
  <si>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</si>
  <si>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</si>
  <si>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</si>
  <si>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</si>
  <si>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</si>
  <si>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</si>
  <si>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</si>
  <si>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</si>
  <si>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</si>
  <si>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</si>
  <si>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</si>
  <si>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</si>
  <si>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</si>
  <si>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</si>
  <si>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</si>
  <si>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</si>
  <si>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</si>
  <si>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</si>
  <si>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</si>
  <si>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</si>
  <si>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</si>
  <si>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</si>
  <si>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</si>
  <si>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</si>
  <si>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</si>
  <si>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</si>
  <si>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</si>
  <si>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</si>
  <si>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</si>
  <si>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</si>
  <si>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</si>
  <si>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</si>
  <si>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</si>
  <si>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</si>
  <si>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</si>
  <si>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</si>
  <si>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</si>
  <si>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</si>
  <si>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</si>
  <si>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</si>
  <si>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</si>
  <si>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</si>
  <si>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</si>
  <si>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</si>
  <si>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</si>
  <si>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</si>
  <si>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</si>
  <si>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</si>
  <si>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</si>
  <si>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</si>
  <si>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</si>
  <si>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</si>
  <si>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</si>
  <si>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</si>
  <si>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</si>
  <si>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</si>
  <si>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</si>
  <si>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</si>
  <si>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</si>
  <si>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</si>
  <si>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</si>
  <si>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</si>
  <si>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</si>
  <si>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</si>
  <si>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</si>
  <si>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</si>
  <si>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</si>
  <si>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</si>
  <si>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</si>
  <si>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</si>
  <si>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</si>
  <si>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</si>
  <si>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</si>
  <si>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</si>
  <si>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</si>
  <si>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</si>
  <si>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</si>
  <si>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</si>
  <si>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</si>
  <si>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</si>
  <si>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</si>
  <si>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</si>
  <si>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</si>
  <si>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</si>
  <si>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</si>
  <si>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</si>
  <si>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</si>
  <si>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</si>
  <si>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</si>
  <si>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</si>
  <si>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</si>
  <si>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</si>
  <si>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</si>
  <si>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</si>
  <si>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</si>
  <si>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</si>
  <si>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</si>
  <si>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</si>
  <si>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</si>
  <si>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</si>
  <si>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</si>
  <si>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</si>
  <si>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</si>
  <si>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</si>
  <si>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</si>
  <si>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</si>
  <si>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</si>
  <si>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</si>
  <si>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</si>
  <si>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</si>
  <si>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</si>
  <si>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</si>
  <si>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</si>
  <si>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</si>
  <si>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</si>
  <si>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</si>
  <si>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</si>
  <si>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</si>
  <si>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</si>
  <si>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</si>
  <si>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</si>
  <si>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</si>
  <si>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</si>
  <si>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</si>
  <si>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</si>
  <si>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</si>
  <si>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</si>
  <si>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</si>
  <si>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</si>
  <si>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</si>
  <si>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</si>
  <si>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</si>
  <si>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</si>
  <si>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</si>
  <si>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</si>
  <si>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</si>
  <si>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</si>
  <si>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</si>
  <si>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</si>
  <si>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</si>
  <si>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</si>
  <si>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</si>
  <si>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</si>
  <si>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</si>
  <si>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</si>
  <si>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</si>
  <si>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</si>
  <si>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</si>
  <si>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</si>
  <si>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</si>
  <si>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</si>
  <si>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</si>
  <si>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</si>
  <si>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</si>
  <si>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</si>
  <si>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</si>
  <si>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</si>
  <si>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</si>
  <si>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</si>
  <si>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</si>
  <si>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</si>
  <si>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</si>
  <si>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</si>
  <si>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</si>
  <si>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</si>
  <si>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</si>
  <si>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</si>
  <si>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</si>
  <si>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</si>
  <si>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</si>
  <si>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</si>
  <si>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</si>
  <si>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</si>
  <si>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</si>
  <si>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</si>
  <si>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</si>
  <si>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</si>
  <si>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</si>
  <si>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</si>
  <si>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</si>
  <si>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</si>
  <si>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</si>
  <si>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</si>
  <si>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</si>
  <si>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</si>
  <si>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</si>
  <si>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</si>
  <si>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</si>
  <si>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</si>
  <si>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</si>
  <si>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</si>
  <si>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</si>
  <si>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</si>
  <si>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</si>
  <si>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</si>
  <si>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</si>
  <si>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</si>
  <si>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</si>
  <si>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</si>
  <si>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</si>
  <si>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</si>
  <si>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</si>
  <si>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</si>
  <si>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</si>
  <si>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</si>
  <si>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</si>
  <si>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</si>
  <si>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</si>
  <si>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</si>
  <si>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</si>
  <si>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</si>
  <si>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</si>
  <si>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</si>
  <si>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</si>
  <si>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</si>
  <si>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</si>
  <si>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</si>
  <si>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</si>
  <si>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</si>
  <si>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</si>
  <si>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</si>
  <si>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</si>
  <si>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</si>
  <si>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</si>
  <si>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</si>
  <si>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</si>
  <si>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</si>
  <si>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</si>
  <si>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</si>
  <si>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</si>
  <si>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</si>
  <si>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</si>
  <si>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</si>
  <si>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</si>
  <si>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</si>
  <si>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</si>
  <si>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</si>
  <si>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</si>
  <si>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</si>
  <si>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</si>
  <si>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</si>
  <si>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</si>
  <si>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</si>
  <si>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</si>
  <si>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</si>
  <si>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</si>
  <si>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</si>
  <si>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</si>
  <si>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</si>
  <si>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</si>
  <si>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</si>
  <si>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</si>
  <si>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</si>
  <si>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</si>
  <si>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</si>
  <si>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</si>
  <si>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</si>
  <si>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</si>
  <si>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</si>
  <si>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</si>
  <si>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</si>
  <si>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</si>
  <si>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</si>
  <si>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</si>
  <si>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</si>
  <si>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</si>
  <si>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</si>
  <si>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</si>
  <si>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</si>
  <si>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</si>
  <si>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</si>
  <si>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</si>
  <si>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</si>
  <si>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</si>
  <si>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</si>
  <si>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</si>
  <si>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</si>
  <si>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</si>
  <si>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</si>
  <si>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</si>
  <si>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</si>
  <si>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</si>
  <si>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</si>
  <si>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</si>
  <si>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</si>
  <si>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</si>
  <si>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</si>
  <si>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</si>
  <si>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</si>
  <si>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</si>
  <si>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</si>
  <si>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</si>
  <si>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</si>
  <si>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</si>
  <si>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</si>
  <si>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</si>
  <si>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</si>
  <si>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</si>
  <si>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</si>
  <si>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</si>
  <si>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</si>
  <si>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</si>
  <si>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</si>
  <si>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</si>
  <si>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</si>
  <si>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</si>
  <si>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</si>
  <si>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</si>
  <si>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</si>
  <si>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</si>
  <si>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</si>
  <si>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</si>
  <si>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</si>
  <si>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</si>
  <si>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</si>
  <si>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</si>
  <si>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</si>
  <si>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</si>
  <si>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</si>
  <si>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</si>
  <si>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</si>
  <si>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</si>
  <si>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</si>
  <si>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</si>
  <si>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</si>
  <si>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</si>
  <si>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</si>
  <si>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</si>
  <si>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</si>
  <si>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</si>
  <si>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</si>
  <si>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</si>
  <si>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</si>
  <si>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</si>
  <si>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</si>
  <si>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</si>
  <si>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</si>
  <si>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</si>
  <si>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</si>
  <si>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</si>
  <si>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</si>
  <si>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</si>
  <si>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</si>
  <si>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</si>
  <si>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</si>
  <si>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</si>
  <si>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</si>
  <si>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</si>
  <si>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</si>
  <si>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</si>
  <si>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</si>
  <si>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</si>
  <si>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</si>
  <si>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</si>
  <si>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</si>
  <si>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</si>
  <si>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</si>
  <si>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</si>
  <si>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</si>
  <si>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</si>
  <si>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</si>
  <si>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</si>
  <si>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</si>
  <si>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</si>
  <si>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</si>
  <si>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</si>
  <si>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</si>
  <si>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</si>
  <si>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</si>
  <si>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</si>
  <si>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</si>
  <si>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</si>
  <si>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</si>
  <si>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</si>
  <si>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</si>
  <si>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</si>
  <si>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</si>
  <si>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</si>
  <si>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</si>
  <si>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</si>
  <si>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</si>
  <si>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</si>
  <si>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</si>
  <si>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</si>
  <si>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</si>
  <si>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</si>
  <si>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</si>
  <si>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</si>
  <si>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</si>
  <si>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</si>
  <si>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</si>
  <si>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</si>
  <si>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</si>
  <si>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</si>
  <si>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</si>
  <si>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</si>
  <si>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</si>
  <si>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</si>
  <si>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</si>
  <si>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</si>
  <si>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</si>
  <si>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</si>
  <si>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</si>
  <si>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</si>
  <si>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</si>
  <si>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</si>
  <si>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</si>
  <si>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</si>
  <si>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</si>
  <si>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</si>
  <si>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</si>
  <si>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</si>
  <si>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</si>
  <si>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</si>
  <si>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</si>
  <si>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</si>
  <si>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</si>
  <si>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</si>
  <si>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</si>
  <si>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</si>
  <si>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</si>
  <si>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</si>
  <si>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</si>
  <si>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</si>
  <si>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</si>
  <si>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</si>
  <si>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</si>
  <si>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</si>
  <si>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</si>
  <si>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</si>
  <si>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</si>
  <si>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</si>
  <si>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</si>
  <si>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</si>
  <si>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</si>
  <si>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</si>
  <si>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</si>
  <si>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</si>
  <si>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</si>
  <si>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</si>
  <si>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</si>
  <si>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</si>
  <si>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</si>
  <si>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</si>
  <si>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</si>
  <si>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</si>
  <si>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</si>
  <si>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</si>
  <si>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</si>
  <si>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</si>
  <si>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</si>
  <si>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</si>
  <si>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</si>
  <si>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</si>
  <si>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</si>
  <si>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</si>
  <si>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</si>
  <si>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</si>
  <si>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</si>
  <si>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</si>
  <si>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</si>
  <si>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</si>
  <si>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</si>
  <si>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</si>
  <si>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</si>
  <si>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</si>
  <si>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</si>
  <si>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</si>
  <si>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</si>
  <si>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</si>
  <si>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</si>
  <si>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</si>
  <si>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</si>
  <si>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</si>
  <si>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</si>
  <si>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</si>
  <si>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</si>
  <si>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</si>
  <si>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</si>
  <si>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</si>
  <si>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</si>
  <si>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</si>
  <si>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</si>
  <si>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</si>
  <si>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</si>
  <si>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</si>
  <si>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</si>
  <si>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</si>
  <si>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</si>
  <si>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</si>
  <si>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</si>
  <si>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</si>
  <si>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</si>
  <si>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</si>
  <si>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</si>
  <si>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</si>
  <si>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</si>
  <si>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</si>
  <si>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</si>
  <si>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</si>
  <si>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</si>
  <si>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</si>
  <si>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</si>
  <si>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</si>
  <si>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</si>
  <si>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</si>
  <si>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</si>
  <si>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</si>
  <si>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</si>
  <si>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</si>
  <si>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</si>
  <si>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</si>
  <si>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</si>
  <si>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</si>
  <si>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</si>
  <si>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</si>
  <si>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</si>
  <si>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</si>
  <si>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</si>
  <si>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</si>
  <si>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</si>
  <si>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</si>
  <si>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</si>
  <si>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</si>
  <si>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</si>
  <si>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</si>
  <si>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</si>
  <si>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</si>
  <si>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</si>
  <si>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</si>
  <si>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</si>
  <si>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</si>
  <si>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</si>
  <si>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</si>
  <si>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</si>
  <si>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</si>
  <si>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</si>
  <si>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</si>
  <si>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</si>
  <si>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</si>
  <si>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</si>
  <si>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</si>
  <si>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</si>
  <si>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</si>
  <si>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</si>
  <si>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</si>
  <si>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</si>
  <si>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</si>
  <si>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</si>
  <si>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</si>
  <si>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</si>
  <si>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</si>
  <si>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</si>
  <si>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</si>
  <si>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</si>
  <si>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</si>
  <si>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</si>
  <si>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</si>
  <si>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</si>
  <si>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</si>
  <si>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</si>
  <si>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</si>
  <si>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</si>
  <si>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</si>
  <si>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</si>
  <si>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</si>
  <si>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</si>
  <si>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</si>
  <si>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</si>
  <si>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</si>
  <si>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</si>
  <si>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</si>
  <si>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</si>
  <si>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</si>
  <si>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</si>
  <si>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</si>
  <si>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</si>
  <si>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</si>
  <si>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</si>
  <si>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</si>
  <si>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</si>
  <si>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</si>
  <si>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</si>
  <si>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</si>
  <si>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</si>
  <si>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</si>
  <si>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</si>
  <si>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</si>
  <si>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</si>
  <si>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</si>
  <si>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</si>
  <si>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</si>
  <si>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</si>
  <si>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</si>
  <si>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</si>
  <si>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</si>
  <si>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</si>
  <si>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</si>
  <si>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</si>
  <si>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</si>
  <si>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</si>
  <si>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</si>
  <si>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</si>
  <si>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</si>
  <si>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</si>
  <si>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</si>
  <si>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</si>
  <si>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</si>
  <si>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</si>
  <si>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</si>
  <si>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</si>
  <si>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</si>
  <si>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</si>
  <si>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</si>
  <si>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</si>
  <si>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</si>
  <si>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</si>
  <si>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</si>
  <si>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</si>
  <si>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</si>
  <si>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</si>
  <si>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</si>
  <si>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</si>
  <si>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</si>
  <si>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</si>
  <si>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</si>
  <si>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</si>
  <si>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</si>
  <si>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</si>
  <si>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</si>
  <si>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</si>
  <si>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</si>
  <si>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</si>
  <si>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</si>
  <si>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</si>
  <si>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</si>
  <si>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</si>
  <si>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</si>
  <si>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</si>
  <si>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</si>
  <si>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</si>
  <si>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</si>
  <si>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</si>
  <si>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</si>
  <si>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</si>
  <si>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</si>
  <si>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</si>
  <si>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</si>
  <si>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</si>
  <si>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</si>
  <si>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</si>
  <si>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</si>
  <si>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</si>
  <si>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</si>
  <si>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</si>
  <si>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</si>
  <si>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</si>
  <si>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</si>
  <si>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</si>
  <si>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</si>
  <si>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</si>
  <si>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</si>
  <si>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</si>
  <si>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</si>
  <si>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</si>
  <si>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</si>
  <si>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</si>
  <si>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</si>
  <si>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</si>
  <si>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</si>
  <si>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</si>
  <si>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</si>
  <si>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</si>
  <si>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</si>
  <si>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</si>
  <si>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</si>
  <si>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</si>
  <si>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</si>
  <si>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</si>
  <si>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</si>
  <si>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</si>
  <si>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</si>
  <si>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</si>
  <si>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</si>
  <si>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</si>
  <si>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</si>
  <si>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</si>
  <si>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</si>
  <si>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</si>
  <si>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</si>
  <si>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</si>
  <si>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</si>
  <si>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</si>
  <si>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</si>
  <si>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</si>
  <si>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</si>
  <si>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</si>
  <si>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</si>
  <si>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</si>
  <si>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</si>
  <si>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</si>
  <si>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</si>
  <si>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</si>
  <si>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</si>
  <si>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</si>
  <si>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</si>
  <si>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</si>
  <si>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</si>
  <si>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</si>
  <si>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</si>
  <si>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</si>
  <si>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</si>
  <si>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</si>
  <si>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</si>
  <si>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</si>
  <si>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</si>
  <si>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</si>
  <si>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</si>
  <si>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</si>
  <si>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</si>
  <si>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</si>
  <si>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</si>
  <si>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</si>
  <si>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</si>
  <si>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</si>
  <si>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</si>
  <si>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</si>
  <si>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</si>
  <si>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</si>
  <si>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</si>
  <si>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</si>
  <si>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</si>
  <si>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</si>
  <si>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</si>
  <si>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</si>
  <si>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</si>
  <si>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</si>
  <si>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</si>
  <si>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</si>
  <si>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</si>
  <si>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</si>
  <si>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</si>
  <si>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</si>
  <si>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</si>
  <si>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</si>
  <si>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</si>
  <si>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</si>
  <si>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</si>
  <si>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</si>
  <si>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</si>
  <si>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</si>
  <si>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</si>
  <si>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</si>
  <si>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</si>
  <si>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</si>
  <si>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</si>
  <si>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</si>
  <si>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</si>
  <si>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</si>
  <si>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</si>
  <si>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</si>
  <si>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</si>
  <si>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</si>
  <si>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</si>
  <si>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</si>
  <si>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</si>
  <si>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</si>
  <si>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</si>
  <si>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</si>
  <si>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</si>
  <si>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</si>
  <si>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</si>
  <si>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</si>
  <si>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</si>
  <si>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</si>
  <si>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</si>
  <si>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</si>
  <si>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</si>
  <si>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</si>
  <si>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</si>
  <si>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</si>
  <si>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</si>
  <si>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</si>
  <si>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</si>
  <si>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</si>
  <si>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</si>
  <si>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</si>
  <si>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</si>
  <si>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</si>
  <si>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</si>
  <si>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</si>
  <si>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</si>
  <si>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</si>
  <si>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</si>
  <si>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</si>
  <si>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</si>
  <si>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</si>
  <si>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</si>
  <si>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</si>
  <si>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</si>
  <si>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</si>
  <si>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</si>
  <si>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</si>
  <si>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</si>
  <si>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</si>
  <si>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</si>
  <si>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</si>
  <si>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</si>
  <si>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</si>
  <si>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</si>
  <si>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</si>
  <si>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</si>
  <si>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</si>
  <si>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</si>
  <si>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</si>
  <si>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</si>
  <si>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</si>
  <si>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</si>
  <si>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</si>
  <si>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</si>
  <si>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</si>
  <si>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</si>
  <si>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</si>
  <si>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</si>
  <si>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</si>
  <si>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</si>
  <si>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</si>
  <si>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</si>
  <si>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</si>
  <si>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</si>
  <si>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</si>
  <si>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</si>
  <si>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</si>
  <si>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</si>
  <si>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</si>
  <si>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</si>
  <si>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</si>
  <si>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</si>
  <si>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</si>
  <si>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</si>
  <si>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</si>
  <si>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</si>
  <si>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</si>
  <si>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</si>
  <si>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</si>
  <si>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</si>
  <si>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</si>
  <si>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</si>
  <si>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</si>
  <si>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</si>
  <si>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</si>
  <si>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</si>
  <si>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</si>
  <si>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</si>
  <si>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</si>
  <si>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</si>
  <si>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</si>
  <si>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</si>
  <si>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</si>
  <si>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</si>
  <si>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</si>
  <si>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</si>
  <si>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</si>
  <si>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</si>
  <si>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</si>
  <si>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</si>
  <si>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</si>
  <si>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</si>
  <si>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</si>
  <si>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</si>
  <si>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</si>
  <si>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</si>
  <si>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</si>
  <si>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</si>
  <si>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</si>
  <si>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</si>
  <si>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</si>
  <si>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</si>
  <si>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</si>
  <si>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</si>
  <si>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</si>
  <si>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</si>
  <si>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</si>
  <si>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</si>
  <si>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</si>
  <si>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</si>
  <si>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</si>
  <si>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</si>
  <si>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</si>
  <si>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</si>
  <si>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</si>
  <si>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</si>
  <si>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</si>
  <si>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</si>
  <si>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</si>
  <si>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</si>
  <si>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</si>
  <si>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</si>
  <si>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</si>
  <si>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</si>
  <si>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</si>
  <si>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</si>
  <si>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</si>
  <si>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</si>
  <si>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</si>
  <si>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</si>
  <si>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</si>
  <si>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</si>
  <si>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</si>
  <si>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</si>
  <si>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</si>
  <si>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</si>
  <si>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</si>
  <si>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</si>
  <si>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</si>
  <si>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</si>
  <si>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</si>
  <si>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</si>
  <si>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</si>
  <si>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</si>
  <si>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</si>
  <si>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</si>
  <si>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</si>
  <si>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</si>
  <si>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</si>
  <si>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</si>
  <si>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</si>
  <si>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</si>
  <si>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</si>
  <si>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</si>
  <si>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</si>
  <si>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</si>
  <si>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</si>
  <si>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</si>
  <si>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</si>
  <si>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</si>
  <si>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</si>
  <si>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</si>
  <si>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</si>
  <si>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</si>
  <si>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</si>
  <si>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</si>
  <si>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</si>
  <si>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</si>
  <si>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</si>
  <si>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</si>
  <si>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</si>
  <si>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</si>
  <si>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</si>
  <si>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</si>
  <si>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</si>
  <si>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</si>
  <si>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</si>
  <si>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</si>
  <si>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</si>
  <si>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</si>
  <si>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</si>
  <si>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</si>
  <si>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</si>
  <si>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</si>
  <si>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</si>
  <si>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</si>
  <si>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</si>
  <si>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</si>
  <si>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</si>
  <si>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</si>
  <si>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</si>
  <si>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</si>
  <si>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</si>
  <si>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</si>
  <si>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</si>
  <si>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</si>
  <si>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</si>
  <si>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</si>
  <si>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</si>
  <si>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</si>
  <si>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</si>
  <si>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</si>
  <si>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</si>
  <si>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</si>
  <si>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</si>
  <si>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</si>
  <si>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</si>
  <si>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</si>
  <si>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</si>
  <si>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</si>
  <si>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</si>
  <si>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</si>
  <si>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</si>
  <si>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</si>
  <si>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</si>
  <si>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</si>
  <si>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</si>
  <si>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</si>
  <si>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</si>
  <si>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</si>
  <si>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</si>
  <si>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</si>
  <si>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</si>
  <si>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</si>
  <si>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</si>
  <si>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</si>
  <si>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</si>
  <si>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</si>
  <si>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</si>
  <si>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</si>
  <si>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</si>
  <si>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</si>
  <si>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</si>
  <si>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</si>
  <si>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</si>
  <si>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</si>
  <si>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</si>
  <si>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</si>
  <si>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</si>
  <si>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</si>
  <si>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</si>
  <si>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</si>
  <si>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</si>
  <si>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</si>
  <si>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</si>
  <si>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</si>
  <si>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</si>
  <si>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</si>
  <si>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</si>
  <si>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</si>
  <si>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</si>
  <si>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</si>
  <si>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</si>
  <si>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</si>
  <si>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</si>
  <si>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</si>
  <si>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</si>
  <si>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</si>
  <si>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</si>
  <si>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</si>
  <si>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</si>
  <si>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</si>
  <si>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</si>
  <si>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</si>
  <si>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</si>
  <si>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</si>
  <si>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</si>
  <si>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</si>
  <si>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</si>
  <si>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</si>
  <si>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</si>
  <si>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</si>
  <si>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</si>
  <si>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</si>
  <si>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</si>
  <si>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</si>
  <si>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</si>
  <si>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</si>
  <si>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</si>
  <si>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</si>
  <si>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</si>
  <si>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</si>
  <si>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</si>
  <si>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</si>
  <si>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</si>
  <si>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</si>
  <si>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</si>
  <si>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</si>
  <si>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</si>
  <si>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</si>
  <si>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</si>
  <si>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</si>
  <si>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</si>
  <si>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</si>
  <si>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</si>
  <si>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</si>
  <si>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</si>
  <si>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</si>
  <si>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</si>
  <si>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</si>
  <si>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</si>
  <si>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</si>
  <si>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</si>
  <si>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</si>
  <si>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</si>
  <si>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</si>
  <si>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</si>
  <si>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</si>
  <si>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</si>
  <si>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</si>
  <si>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</si>
  <si>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</si>
  <si>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</si>
  <si>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</si>
  <si>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</si>
  <si>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</si>
  <si>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</si>
  <si>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</si>
  <si>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</si>
  <si>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</si>
  <si>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</si>
  <si>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</si>
  <si>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</si>
  <si>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</si>
  <si>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</si>
  <si>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</si>
  <si>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</si>
  <si>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</si>
  <si>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</si>
  <si>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</si>
  <si>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</si>
  <si>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</si>
  <si>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</si>
  <si>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</si>
  <si>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</si>
  <si>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</si>
  <si>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</si>
  <si>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</si>
  <si>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</si>
  <si>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</si>
  <si>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</si>
  <si>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</si>
  <si>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</si>
  <si>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</si>
  <si>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</si>
  <si>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</si>
  <si>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</si>
  <si>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</si>
  <si>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</si>
  <si>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</si>
  <si>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</si>
  <si>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</si>
  <si>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</si>
  <si>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</si>
  <si>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</si>
  <si>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</si>
  <si>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</si>
  <si>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</si>
  <si>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</si>
  <si>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</si>
  <si>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</si>
  <si>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</si>
  <si>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</si>
  <si>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</si>
  <si>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</si>
  <si>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</si>
  <si>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</si>
  <si>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</si>
  <si>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</si>
  <si>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</si>
  <si>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</si>
  <si>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</si>
  <si>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</si>
  <si>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</si>
  <si>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</si>
  <si>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</si>
  <si>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</si>
  <si>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</si>
  <si>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</si>
  <si>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</si>
  <si>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</si>
  <si>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</si>
  <si>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</si>
  <si>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</si>
  <si>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</si>
  <si>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</si>
  <si>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</si>
  <si>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</si>
  <si>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</si>
  <si>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</si>
  <si>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</si>
  <si>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</si>
  <si>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</si>
  <si>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</si>
  <si>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</si>
  <si>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</si>
  <si>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</si>
  <si>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</si>
  <si>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</si>
  <si>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</si>
  <si>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</si>
  <si>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</si>
  <si>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</si>
  <si>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</si>
  <si>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</si>
  <si>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</si>
  <si>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</si>
  <si>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</si>
  <si>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</si>
  <si>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</si>
  <si>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</si>
  <si>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</si>
  <si>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</si>
  <si>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</si>
  <si>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</si>
  <si>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</si>
  <si>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</si>
  <si>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</si>
  <si>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</si>
  <si>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</si>
  <si>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</si>
  <si>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</si>
  <si>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</si>
  <si>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</si>
  <si>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</si>
  <si>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</si>
  <si>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</si>
  <si>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</si>
  <si>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</si>
  <si>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</si>
  <si>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</si>
  <si>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</si>
  <si>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</si>
  <si>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</si>
  <si>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</si>
  <si>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</si>
  <si>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</si>
  <si>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</si>
  <si>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</si>
  <si>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</si>
  <si>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</si>
  <si>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</si>
  <si>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</si>
  <si>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</si>
  <si>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</si>
  <si>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</si>
  <si>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</si>
  <si>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</si>
  <si>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</si>
  <si>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</si>
  <si>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</si>
  <si>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</si>
  <si>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</si>
  <si>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</si>
  <si>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</si>
  <si>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</si>
  <si>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</si>
  <si>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</si>
  <si>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</si>
  <si>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</si>
  <si>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</si>
  <si>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</si>
  <si>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</si>
  <si>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</si>
  <si>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</si>
  <si>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</si>
  <si>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</si>
  <si>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</si>
  <si>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</si>
  <si>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</si>
  <si>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</si>
  <si>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</si>
  <si>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</si>
  <si>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</si>
  <si>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</si>
  <si>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</si>
  <si>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</si>
  <si>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</si>
  <si>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</si>
  <si>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</si>
  <si>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</si>
  <si>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</si>
  <si>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</si>
  <si>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</si>
  <si>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</si>
  <si>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</si>
  <si>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</si>
  <si>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</si>
  <si>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</si>
  <si>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</si>
  <si>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</si>
  <si>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</si>
  <si>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</si>
  <si>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</si>
  <si>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</si>
  <si>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</si>
  <si>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</si>
  <si>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</si>
  <si>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</si>
  <si>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</si>
  <si>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</si>
  <si>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</si>
  <si>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</si>
  <si>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</si>
  <si>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</si>
  <si>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</si>
  <si>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</si>
  <si>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</si>
  <si>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</si>
  <si>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</si>
  <si>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</si>
  <si>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</si>
  <si>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</si>
  <si>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</si>
  <si>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</si>
  <si>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</si>
  <si>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</si>
  <si>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</si>
  <si>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</si>
  <si>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</si>
  <si>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</si>
  <si>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</si>
  <si>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</si>
  <si>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</si>
  <si>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</si>
  <si>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</si>
  <si>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</si>
  <si>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</si>
  <si>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</si>
  <si>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</si>
  <si>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</si>
  <si>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</si>
  <si>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</si>
  <si>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</si>
  <si>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</si>
  <si>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</si>
  <si>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</si>
  <si>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</si>
  <si>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</si>
  <si>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</si>
  <si>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</si>
  <si>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</si>
  <si>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</si>
  <si>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</si>
  <si>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</si>
  <si>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</si>
  <si>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</si>
  <si>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</si>
  <si>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</si>
  <si>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</si>
  <si>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</si>
  <si>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</si>
  <si>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</si>
  <si>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</si>
  <si>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</si>
  <si>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</si>
  <si>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</si>
  <si>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</si>
  <si>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</si>
  <si>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</si>
  <si>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</si>
  <si>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</si>
  <si>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</si>
  <si>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</si>
  <si>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</si>
  <si>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</si>
  <si>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</si>
  <si>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</si>
  <si>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</si>
  <si>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</si>
  <si>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</si>
  <si>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</si>
  <si>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</si>
  <si>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</si>
  <si>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</si>
  <si>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</si>
  <si>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</si>
  <si>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</si>
  <si>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</si>
  <si>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</si>
  <si>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</si>
  <si>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</si>
  <si>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</si>
  <si>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</si>
  <si>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</si>
  <si>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</si>
  <si>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</si>
  <si>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</si>
  <si>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</si>
  <si>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</si>
  <si>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</si>
  <si>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</si>
  <si>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</si>
  <si>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</si>
  <si>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</si>
  <si>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</si>
  <si>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</si>
  <si>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</si>
  <si>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</si>
  <si>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</si>
  <si>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</si>
  <si>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</si>
  <si>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</si>
  <si>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</si>
  <si>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</si>
  <si>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</si>
  <si>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</si>
  <si>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</si>
  <si>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</si>
  <si>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</si>
  <si>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</si>
  <si>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</si>
  <si>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</si>
  <si>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</si>
  <si>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</si>
  <si>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</si>
  <si>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</si>
  <si>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</si>
  <si>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</si>
  <si>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</si>
  <si>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</si>
  <si>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</si>
  <si>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</si>
  <si>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</si>
  <si>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</si>
  <si>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</si>
  <si>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</si>
  <si>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</si>
  <si>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</si>
  <si>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</si>
  <si>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</si>
  <si>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</si>
  <si>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</si>
  <si>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</si>
  <si>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</si>
  <si>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</si>
  <si>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</si>
  <si>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</si>
  <si>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</si>
  <si>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</si>
  <si>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</si>
  <si>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</si>
  <si>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</si>
  <si>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</si>
  <si>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</si>
  <si>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</si>
  <si>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</si>
  <si>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</si>
  <si>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</si>
  <si>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</si>
  <si>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</si>
  <si>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</si>
  <si>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</si>
  <si>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</si>
  <si>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</si>
  <si>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</si>
  <si>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</si>
  <si>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</si>
  <si>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</si>
  <si>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</si>
  <si>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</si>
  <si>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</si>
  <si>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</si>
  <si>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</si>
  <si>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</si>
  <si>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</si>
  <si>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</si>
  <si>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</si>
  <si>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</si>
  <si>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</si>
  <si>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</si>
  <si>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</si>
  <si>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</si>
  <si>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</si>
  <si>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</si>
  <si>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</si>
  <si>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</si>
  <si>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</si>
  <si>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</si>
  <si>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</si>
  <si>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</si>
  <si>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</si>
  <si>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</si>
  <si>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</si>
  <si>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</si>
  <si>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</si>
  <si>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</si>
  <si>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</si>
  <si>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</si>
  <si>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</si>
  <si>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</si>
  <si>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</si>
  <si>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</si>
  <si>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</si>
  <si>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</si>
  <si>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</si>
  <si>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</si>
  <si>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</si>
  <si>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</si>
  <si>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</si>
  <si>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</si>
  <si>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</si>
  <si>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</si>
  <si>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</si>
  <si>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</si>
  <si>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</si>
  <si>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</si>
  <si>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</si>
  <si>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</si>
  <si>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</si>
  <si>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</si>
  <si>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</si>
  <si>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</si>
  <si>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</si>
  <si>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</si>
  <si>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</si>
  <si>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</si>
  <si>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</si>
  <si>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</si>
  <si>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</si>
  <si>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</si>
  <si>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</si>
  <si>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</si>
  <si>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</si>
  <si>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</si>
  <si>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</si>
  <si>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</si>
  <si>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</si>
  <si>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</si>
  <si>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</si>
  <si>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</si>
  <si>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</si>
  <si>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</si>
  <si>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</si>
  <si>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</si>
  <si>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</si>
  <si>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</si>
  <si>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</si>
  <si>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</si>
  <si>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</si>
  <si>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</si>
  <si>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</si>
  <si>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</si>
  <si>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</si>
  <si>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</si>
  <si>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</si>
  <si>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</si>
  <si>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</si>
  <si>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</si>
  <si>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</si>
  <si>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</si>
  <si>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</si>
  <si>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</si>
  <si>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</si>
  <si>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</si>
  <si>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</si>
  <si>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</si>
  <si>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</si>
  <si>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</si>
  <si>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</si>
  <si>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</si>
  <si>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</si>
  <si>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</si>
  <si>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</si>
  <si>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</si>
  <si>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</si>
  <si>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</si>
  <si>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</si>
  <si>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</si>
  <si>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</si>
  <si>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</si>
  <si>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</si>
  <si>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</si>
  <si>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</si>
  <si>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</si>
  <si>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</si>
  <si>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</si>
  <si>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</si>
  <si>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</si>
  <si>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</si>
  <si>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</si>
  <si>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</si>
  <si>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</si>
  <si>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</si>
  <si>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</si>
  <si>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</si>
  <si>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</si>
  <si>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</si>
  <si>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</si>
  <si>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</si>
  <si>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</si>
  <si>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</si>
  <si>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</si>
  <si>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</si>
  <si>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</si>
  <si>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</si>
  <si>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</si>
  <si>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</si>
  <si>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</si>
  <si>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</si>
  <si>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</si>
  <si>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</si>
  <si>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</si>
  <si>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</si>
  <si>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</si>
  <si>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</si>
  <si>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</si>
  <si>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</si>
  <si>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</si>
  <si>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</si>
  <si>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</si>
  <si>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</si>
  <si>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</si>
  <si>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</si>
  <si>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</si>
  <si>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</si>
  <si>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</si>
  <si>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</si>
  <si>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</si>
  <si>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</si>
  <si>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</si>
  <si>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</si>
  <si>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</si>
  <si>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</si>
  <si>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</si>
  <si>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</si>
  <si>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</si>
  <si>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</si>
  <si>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</si>
  <si>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</si>
  <si>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</si>
  <si>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</si>
  <si>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</si>
  <si>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</si>
  <si>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</si>
  <si>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</si>
  <si>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</si>
  <si>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</si>
  <si>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</si>
  <si>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</si>
  <si>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</si>
  <si>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</si>
  <si>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</si>
  <si>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</si>
  <si>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</si>
  <si>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</si>
  <si>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</si>
  <si>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</si>
  <si>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</si>
  <si>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</si>
  <si>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</si>
  <si>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</si>
  <si>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</si>
  <si>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</si>
  <si>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</si>
  <si>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</si>
  <si>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</si>
  <si>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</si>
  <si>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</si>
  <si>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</si>
  <si>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</si>
  <si>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</si>
  <si>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</si>
  <si>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</si>
  <si>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</si>
  <si>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</si>
  <si>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</si>
  <si>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</si>
  <si>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</si>
  <si>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</si>
  <si>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</si>
  <si>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</si>
  <si>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</si>
  <si>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</si>
  <si>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</si>
  <si>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</si>
  <si>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</si>
  <si>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</si>
  <si>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</si>
  <si>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</si>
  <si>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</si>
  <si>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</si>
  <si>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</si>
  <si>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</si>
  <si>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</si>
  <si>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</si>
  <si>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</si>
  <si>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</si>
  <si>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</si>
  <si>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</si>
  <si>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</si>
  <si>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</si>
  <si>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</si>
  <si>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</si>
  <si>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</si>
  <si>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</si>
  <si>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</si>
  <si>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</si>
  <si>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</si>
  <si>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</si>
  <si>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</si>
  <si>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</si>
  <si>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</si>
  <si>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</si>
  <si>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</si>
  <si>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</si>
  <si>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</si>
  <si>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</si>
  <si>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</si>
  <si>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</si>
  <si>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</si>
  <si>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</si>
  <si>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</si>
  <si>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</si>
  <si>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</si>
  <si>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</si>
  <si>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</si>
  <si>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</si>
  <si>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</si>
  <si>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</si>
  <si>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</si>
  <si>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</si>
  <si>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</si>
  <si>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</si>
  <si>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</si>
  <si>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</si>
  <si>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</si>
  <si>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</si>
  <si>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</si>
  <si>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</si>
  <si>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</si>
  <si>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</si>
  <si>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</si>
  <si>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</si>
  <si>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</si>
  <si>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</si>
  <si>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</si>
  <si>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</si>
  <si>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</si>
  <si>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</si>
  <si>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</si>
  <si>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</si>
  <si>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</si>
  <si>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</si>
  <si>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</si>
  <si>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</si>
  <si>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</si>
  <si>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</si>
  <si>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</si>
  <si>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</si>
  <si>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</si>
  <si>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</si>
  <si>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</si>
  <si>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</si>
  <si>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</si>
  <si>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</si>
  <si>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</si>
  <si>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</si>
  <si>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</si>
  <si>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</si>
  <si>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</si>
  <si>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</si>
  <si>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</si>
  <si>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</si>
  <si>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</si>
  <si>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</si>
  <si>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</si>
  <si>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</si>
  <si>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</si>
  <si>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</si>
  <si>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</si>
  <si>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</si>
  <si>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</si>
  <si>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</si>
  <si>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</si>
  <si>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</si>
  <si>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</si>
  <si>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</si>
  <si>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</si>
  <si>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</si>
  <si>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</si>
  <si>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</si>
  <si>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</si>
  <si>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</si>
  <si>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</si>
  <si>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</si>
  <si>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</si>
  <si>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</si>
  <si>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</si>
  <si>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</si>
  <si>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</si>
  <si>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</si>
  <si>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</si>
  <si>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</si>
  <si>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</si>
  <si>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</si>
  <si>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</si>
  <si>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</si>
  <si>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</si>
  <si>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</si>
  <si>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</si>
  <si>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</si>
  <si>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</si>
  <si>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</si>
  <si>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</si>
  <si>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</si>
  <si>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</si>
  <si>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</si>
  <si>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</si>
  <si>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</si>
  <si>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</si>
  <si>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</si>
  <si>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</si>
  <si>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</si>
  <si>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</si>
  <si>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</si>
  <si>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</si>
  <si>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</si>
  <si>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</si>
  <si>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</si>
  <si>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</si>
  <si>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</si>
  <si>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</si>
  <si>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</si>
  <si>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</si>
  <si>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</si>
  <si>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</si>
  <si>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</si>
  <si>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</si>
  <si>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</si>
  <si>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</si>
  <si>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</si>
  <si>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</si>
  <si>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</si>
  <si>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</si>
  <si>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</si>
  <si>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</si>
  <si>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</si>
  <si>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</si>
  <si>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</si>
  <si>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</si>
  <si>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</si>
  <si>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</si>
  <si>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</si>
  <si>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</si>
  <si>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</si>
  <si>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</si>
  <si>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</si>
  <si>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</si>
  <si>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</si>
  <si>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</si>
  <si>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</si>
  <si>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</si>
  <si>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</si>
  <si>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</si>
  <si>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</si>
  <si>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</si>
  <si>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</si>
  <si>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</si>
  <si>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</si>
  <si>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</si>
  <si>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</si>
  <si>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</si>
  <si>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</si>
  <si>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</si>
  <si>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</si>
  <si>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</si>
  <si>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</si>
  <si>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</si>
  <si>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</si>
  <si>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</si>
  <si>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</si>
  <si>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</si>
  <si>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</si>
  <si>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</si>
  <si>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</si>
  <si>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</si>
  <si>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</si>
  <si>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</si>
  <si>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</si>
  <si>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</si>
  <si>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</si>
  <si>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</si>
  <si>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</si>
  <si>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</si>
  <si>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</si>
  <si>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</si>
  <si>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</si>
  <si>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</si>
  <si>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</si>
  <si>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</si>
  <si>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</si>
  <si>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</si>
  <si>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</si>
  <si>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</si>
  <si>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</si>
  <si>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</si>
  <si>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</si>
  <si>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</si>
  <si>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</si>
  <si>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</si>
  <si>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</si>
  <si>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</si>
  <si>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</si>
  <si>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</si>
  <si>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</si>
  <si>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</si>
  <si>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</si>
  <si>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</si>
  <si>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</si>
  <si>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</si>
  <si>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</si>
  <si>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</si>
  <si>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</si>
  <si>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</si>
  <si>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</si>
  <si>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</si>
  <si>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</si>
  <si>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</si>
  <si>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</si>
  <si>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</si>
  <si>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</si>
  <si>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</si>
  <si>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</si>
  <si>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</si>
  <si>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</si>
  <si>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</si>
  <si>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</si>
  <si>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</si>
  <si>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</si>
  <si>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</si>
  <si>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</si>
  <si>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</si>
  <si>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</si>
  <si>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</si>
  <si>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</si>
  <si>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</si>
  <si>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</si>
  <si>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</si>
  <si>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</si>
  <si>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</si>
  <si>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</si>
  <si>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</si>
  <si>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</si>
  <si>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</si>
  <si>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</si>
  <si>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</si>
  <si>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</si>
  <si>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</si>
  <si>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</si>
  <si>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</si>
  <si>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</si>
  <si>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</si>
  <si>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</si>
  <si>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</si>
  <si>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</si>
  <si>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</si>
  <si>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</si>
  <si>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</si>
  <si>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</si>
  <si>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</si>
  <si>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</si>
  <si>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</si>
  <si>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</si>
  <si>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</si>
  <si>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</si>
  <si>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</si>
  <si>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</si>
  <si>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</si>
  <si>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</si>
  <si>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</si>
  <si>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</si>
  <si>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</si>
  <si>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</si>
  <si>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</si>
  <si>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</si>
  <si>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</si>
  <si>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</si>
  <si>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</si>
  <si>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</si>
  <si>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</si>
  <si>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</si>
  <si>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</si>
  <si>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</si>
  <si>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</si>
  <si>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</si>
  <si>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</si>
  <si>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</si>
  <si>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</si>
  <si>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</si>
  <si>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</si>
  <si>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</si>
  <si>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</si>
  <si>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</si>
  <si>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</si>
  <si>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</si>
  <si>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</si>
  <si>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</si>
  <si>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</si>
  <si>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</si>
  <si>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</si>
  <si>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</si>
  <si>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</si>
  <si>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</si>
  <si>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</si>
  <si>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</si>
  <si>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</si>
  <si>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</si>
  <si>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</si>
  <si>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</si>
  <si>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</si>
  <si>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</si>
  <si>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</si>
  <si>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</si>
  <si>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</si>
  <si>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</si>
  <si>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</si>
  <si>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</si>
  <si>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</si>
  <si>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</si>
  <si>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</si>
  <si>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</si>
  <si>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</si>
  <si>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</si>
  <si>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</si>
  <si>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</si>
  <si>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</si>
  <si>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</si>
  <si>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</si>
  <si>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</si>
  <si>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</si>
  <si>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</si>
  <si>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</si>
  <si>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</si>
  <si>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</si>
  <si>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</si>
  <si>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</si>
  <si>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</si>
  <si>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</si>
  <si>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</si>
  <si>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</si>
  <si>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</si>
  <si>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</si>
  <si>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</si>
  <si>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</si>
  <si>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</si>
  <si>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</si>
  <si>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</si>
  <si>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</si>
  <si>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</si>
  <si>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</si>
  <si>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</si>
  <si>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</si>
  <si>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</si>
  <si>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</si>
  <si>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</si>
  <si>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</si>
  <si>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</si>
  <si>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</si>
  <si>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</si>
  <si>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</si>
  <si>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</si>
  <si>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</si>
  <si>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</si>
  <si>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</si>
  <si>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</si>
  <si>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</si>
  <si>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</si>
  <si>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</si>
  <si>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</si>
  <si>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</si>
  <si>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</si>
  <si>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</si>
  <si>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</si>
  <si>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</si>
  <si>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</si>
  <si>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</si>
  <si>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</si>
  <si>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</si>
  <si>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</si>
  <si>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</si>
  <si>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</si>
  <si>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</si>
  <si>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</si>
  <si>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</si>
  <si>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</si>
  <si>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</si>
  <si>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</si>
  <si>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</si>
  <si>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</si>
  <si>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</si>
  <si>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</si>
  <si>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</si>
  <si>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</si>
  <si>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</si>
  <si>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</si>
  <si>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</si>
  <si>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</si>
  <si>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</si>
  <si>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</si>
  <si>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</si>
  <si>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</si>
  <si>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</si>
  <si>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</si>
  <si>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</si>
  <si>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</si>
  <si>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</si>
  <si>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</si>
  <si>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</si>
  <si>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</si>
  <si>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</si>
  <si>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</si>
  <si>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</si>
  <si>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</si>
  <si>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</si>
  <si>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</si>
  <si>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</si>
  <si>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</si>
  <si>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</si>
  <si>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</si>
  <si>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</si>
  <si>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</si>
  <si>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</si>
  <si>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</si>
  <si>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</si>
  <si>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</si>
  <si>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</si>
  <si>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</si>
  <si>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</si>
  <si>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</si>
  <si>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</si>
  <si>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</si>
  <si>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</si>
  <si>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</si>
  <si>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</si>
  <si>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</si>
  <si>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</si>
  <si>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</si>
  <si>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</si>
  <si>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</si>
  <si>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</si>
  <si>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</si>
  <si>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</si>
  <si>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</si>
  <si>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</si>
  <si>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</si>
  <si>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</si>
  <si>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</si>
  <si>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</si>
  <si>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</si>
  <si>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</si>
  <si>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</si>
  <si>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</si>
  <si>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</si>
  <si>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</si>
  <si>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</si>
  <si>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</si>
  <si>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</si>
  <si>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</si>
  <si>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</si>
  <si>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</si>
  <si>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</si>
  <si>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</si>
  <si>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</si>
  <si>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</si>
  <si>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</si>
  <si>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</si>
  <si>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</si>
  <si>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</si>
  <si>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</si>
  <si>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</si>
  <si>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</si>
  <si>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</si>
  <si>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</si>
  <si>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</si>
  <si>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</si>
  <si>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</si>
  <si>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</si>
  <si>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</si>
  <si>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</si>
  <si>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</si>
  <si>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</si>
  <si>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</si>
  <si>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</si>
  <si>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</si>
  <si>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</si>
  <si>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</si>
  <si>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</si>
  <si>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</si>
  <si>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</si>
  <si>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</si>
  <si>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</si>
  <si>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</si>
  <si>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</si>
  <si>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</si>
  <si>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</si>
  <si>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</si>
  <si>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</si>
  <si>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</si>
  <si>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</si>
  <si>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</si>
  <si>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</si>
  <si>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</si>
  <si>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</si>
  <si>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</si>
  <si>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</si>
  <si>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</si>
  <si>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</si>
  <si>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</si>
  <si>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</si>
  <si>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</si>
  <si>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</si>
  <si>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</si>
  <si>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</si>
  <si>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</si>
  <si>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</si>
  <si>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</si>
  <si>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</si>
  <si>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</si>
  <si>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</si>
  <si>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</si>
  <si>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</si>
  <si>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</si>
  <si>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</si>
  <si>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</si>
  <si>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</si>
  <si>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</si>
  <si>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</si>
  <si>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</si>
  <si>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</si>
  <si>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</si>
  <si>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</si>
  <si>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</si>
  <si>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</si>
  <si>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</si>
  <si>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</si>
  <si>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</si>
  <si>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</si>
  <si>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</si>
  <si>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</si>
  <si>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</si>
  <si>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</si>
  <si>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</si>
  <si>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</si>
  <si>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</si>
  <si>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</si>
  <si>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</si>
  <si>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</si>
  <si>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</si>
  <si>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</si>
  <si>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</si>
  <si>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</si>
  <si>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</si>
  <si>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</si>
  <si>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</si>
  <si>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</si>
  <si>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</si>
  <si>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</si>
  <si>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</si>
  <si>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</si>
  <si>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</si>
  <si>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</si>
  <si>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</si>
  <si>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</si>
  <si>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</si>
  <si>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</si>
  <si>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</si>
  <si>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</si>
  <si>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</si>
  <si>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</si>
  <si>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</si>
  <si>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</si>
  <si>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</si>
  <si>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</si>
  <si>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</si>
  <si>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</si>
  <si>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</si>
  <si>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</si>
  <si>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</si>
  <si>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</si>
  <si>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</si>
  <si>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</si>
  <si>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</si>
  <si>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</si>
  <si>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</si>
  <si>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</si>
  <si>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</si>
  <si>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</si>
  <si>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</si>
  <si>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</si>
  <si>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</si>
  <si>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</si>
  <si>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</si>
  <si>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</si>
  <si>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</si>
  <si>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</si>
  <si>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</si>
  <si>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</si>
  <si>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</si>
  <si>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</si>
  <si>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</si>
  <si>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</si>
  <si>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</si>
  <si>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</si>
  <si>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</si>
  <si>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</si>
  <si>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</si>
  <si>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</si>
  <si>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</si>
  <si>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</si>
  <si>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</si>
  <si>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</si>
  <si>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</si>
  <si>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</si>
  <si>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</si>
  <si>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</si>
  <si>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</si>
  <si>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</si>
  <si>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</si>
  <si>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</si>
  <si>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</si>
  <si>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</si>
  <si>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</si>
  <si>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</si>
  <si>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</si>
  <si>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</si>
  <si>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</si>
  <si>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</si>
  <si>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</si>
  <si>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</si>
  <si>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</si>
  <si>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</si>
  <si>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</si>
  <si>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</si>
  <si>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</si>
  <si>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</si>
  <si>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</si>
  <si>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</si>
  <si>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</si>
  <si>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</si>
  <si>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</si>
  <si>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</si>
  <si>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</si>
  <si>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</si>
  <si>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</si>
  <si>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</si>
  <si>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</si>
  <si>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</si>
  <si>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</si>
  <si>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</si>
  <si>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</si>
  <si>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</si>
  <si>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</si>
  <si>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</si>
  <si>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</si>
  <si>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</si>
  <si>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</si>
  <si>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</si>
  <si>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</si>
  <si>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</si>
  <si>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</si>
  <si>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</si>
  <si>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</si>
  <si>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</si>
  <si>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</si>
  <si>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</si>
  <si>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</si>
  <si>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</si>
  <si>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</si>
  <si>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</si>
  <si>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</si>
  <si>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</si>
  <si>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</si>
  <si>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</si>
  <si>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</si>
  <si>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</si>
  <si>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</si>
  <si>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</si>
  <si>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</si>
  <si>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</si>
  <si>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</si>
  <si>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</si>
  <si>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</si>
  <si>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</si>
  <si>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</si>
  <si>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</si>
  <si>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</si>
  <si>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</si>
  <si>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</si>
  <si>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</si>
  <si>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</si>
  <si>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</si>
  <si>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</si>
  <si>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</si>
  <si>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</si>
  <si>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</si>
  <si>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</si>
  <si>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</si>
  <si>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</si>
  <si>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</si>
  <si>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</si>
  <si>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</si>
  <si>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</si>
  <si>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</si>
  <si>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</si>
  <si>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</si>
  <si>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</si>
  <si>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</si>
  <si>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</si>
  <si>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</si>
  <si>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</si>
  <si>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</si>
  <si>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</si>
  <si>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</si>
  <si>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</si>
  <si>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</si>
  <si>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</si>
  <si>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</si>
  <si>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</si>
  <si>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</si>
  <si>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</si>
  <si>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</si>
  <si>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</si>
  <si>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</si>
  <si>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</si>
  <si>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</si>
  <si>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</si>
  <si>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</si>
  <si>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</si>
  <si>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</si>
  <si>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</si>
  <si>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</si>
  <si>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</si>
  <si>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</si>
  <si>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</si>
  <si>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</si>
  <si>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</si>
  <si>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</si>
  <si>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</si>
  <si>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</si>
  <si>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</si>
  <si>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</si>
  <si>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</si>
  <si>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</si>
  <si>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</si>
  <si>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</si>
  <si>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</si>
  <si>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</si>
  <si>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</si>
  <si>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</si>
  <si>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</si>
  <si>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</si>
  <si>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</si>
  <si>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</si>
  <si>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</si>
  <si>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</si>
  <si>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</si>
  <si>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</si>
  <si>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</si>
  <si>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</si>
  <si>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</si>
  <si>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</si>
  <si>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</si>
  <si>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</si>
  <si>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</si>
  <si>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</si>
  <si>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</si>
  <si>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</si>
  <si>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</si>
  <si>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</si>
  <si>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</si>
  <si>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</si>
  <si>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</si>
  <si>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</si>
  <si>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</si>
  <si>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</si>
  <si>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</si>
  <si>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</si>
  <si>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</si>
  <si>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</si>
  <si>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</si>
  <si>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</si>
  <si>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</si>
  <si>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</si>
  <si>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</si>
  <si>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</si>
  <si>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</si>
  <si>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</si>
  <si>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</si>
  <si>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</si>
  <si>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</si>
  <si>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</si>
  <si>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</si>
  <si>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</si>
  <si>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</si>
  <si>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</si>
  <si>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</si>
  <si>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</si>
  <si>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</si>
  <si>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</si>
  <si>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</si>
  <si>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</si>
  <si>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</si>
  <si>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</si>
  <si>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</si>
  <si>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</si>
  <si>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</si>
  <si>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</si>
  <si>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</si>
  <si>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</si>
  <si>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</si>
  <si>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</si>
  <si>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</si>
  <si>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</si>
  <si>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</si>
  <si>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</si>
  <si>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</si>
  <si>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</si>
  <si>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</si>
  <si>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</si>
  <si>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</si>
  <si>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</si>
  <si>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</si>
  <si>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</si>
  <si>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</si>
  <si>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</si>
  <si>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</si>
  <si>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</si>
  <si>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</si>
  <si>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</si>
  <si>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</si>
  <si>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</si>
  <si>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</si>
  <si>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</si>
  <si>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</si>
  <si>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</si>
  <si>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</si>
  <si>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</si>
  <si>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</si>
  <si>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</si>
  <si>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</si>
  <si>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</si>
  <si>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</si>
  <si>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</si>
  <si>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</si>
  <si>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</si>
  <si>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</si>
  <si>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</si>
  <si>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</si>
  <si>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</si>
  <si>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</si>
  <si>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</si>
  <si>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</si>
  <si>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</si>
  <si>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</si>
  <si>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</si>
  <si>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</si>
  <si>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</si>
  <si>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</si>
  <si>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</si>
  <si>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</si>
  <si>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</si>
  <si>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</si>
  <si>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</si>
  <si>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</si>
  <si>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</si>
  <si>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</si>
  <si>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</si>
  <si>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</si>
  <si>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</si>
  <si>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</si>
  <si>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</si>
  <si>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</si>
  <si>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</si>
  <si>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</si>
  <si>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</si>
  <si>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</si>
  <si>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</si>
  <si>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</si>
  <si>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</si>
  <si>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</si>
  <si>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</si>
  <si>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</si>
  <si>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</si>
  <si>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</si>
  <si>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</si>
  <si>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</si>
  <si>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</si>
  <si>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</si>
  <si>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</si>
  <si>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</si>
  <si>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</si>
  <si>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</si>
  <si>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</si>
  <si>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</si>
  <si>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</si>
  <si>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</si>
  <si>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</si>
  <si>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</si>
  <si>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</si>
  <si>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</si>
  <si>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</si>
  <si>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</si>
  <si>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</si>
  <si>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</si>
  <si>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</si>
  <si>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</si>
  <si>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</si>
  <si>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</si>
  <si>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</si>
  <si>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</si>
  <si>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</si>
  <si>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</si>
  <si>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</si>
  <si>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</si>
  <si>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</si>
  <si>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</si>
  <si>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</si>
  <si>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</si>
  <si>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</si>
  <si>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</si>
  <si>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</si>
  <si>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</si>
  <si>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</si>
  <si>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</si>
  <si>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</si>
  <si>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</si>
  <si>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</si>
  <si>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</si>
  <si>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</si>
  <si>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</si>
  <si>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</si>
  <si>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</si>
  <si>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</si>
  <si>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</si>
  <si>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</si>
  <si>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</si>
  <si>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</si>
  <si>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</si>
  <si>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</si>
  <si>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</si>
  <si>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</si>
  <si>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</si>
  <si>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</si>
  <si>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</si>
  <si>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</si>
  <si>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</si>
  <si>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</si>
  <si>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</si>
  <si>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</si>
  <si>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</si>
  <si>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</si>
  <si>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</si>
  <si>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</si>
  <si>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</si>
  <si>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</si>
  <si>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</si>
  <si>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</si>
  <si>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</si>
  <si>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</si>
  <si>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</si>
  <si>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</si>
  <si>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</si>
  <si>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</si>
  <si>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</si>
  <si>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</si>
  <si>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</si>
  <si>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</si>
  <si>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</si>
  <si>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</si>
  <si>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</si>
  <si>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</si>
  <si>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</si>
  <si>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</si>
  <si>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</si>
  <si>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</si>
  <si>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</si>
  <si>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</si>
  <si>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</si>
  <si>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</si>
  <si>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</si>
  <si>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</si>
  <si>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</si>
  <si>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</si>
  <si>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</si>
  <si>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</si>
  <si>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</si>
  <si>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</si>
  <si>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</si>
  <si>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</si>
  <si>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</si>
  <si>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</si>
  <si>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</si>
  <si>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</si>
  <si>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</si>
  <si>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</si>
  <si>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</si>
  <si>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</si>
  <si>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</si>
  <si>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</si>
  <si>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</si>
  <si>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</si>
  <si>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</si>
  <si>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</si>
  <si>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</si>
  <si>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</si>
  <si>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</si>
  <si>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</si>
  <si>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</si>
  <si>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</si>
  <si>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</si>
  <si>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</si>
  <si>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</si>
  <si>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</si>
  <si>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</si>
  <si>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</si>
  <si>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</si>
  <si>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</si>
  <si>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</si>
  <si>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</si>
  <si>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</si>
  <si>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</si>
  <si>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</si>
  <si>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</si>
  <si>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</si>
  <si>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</si>
  <si>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</si>
  <si>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</si>
  <si>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</si>
  <si>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</si>
  <si>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</si>
  <si>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</si>
  <si>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</si>
  <si>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</si>
  <si>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</si>
  <si>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</si>
  <si>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</si>
  <si>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</si>
  <si>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</si>
  <si>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</si>
  <si>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</si>
  <si>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</si>
  <si>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</si>
  <si>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</si>
  <si>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</si>
  <si>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</si>
  <si>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</si>
  <si>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</si>
  <si>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</si>
  <si>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</si>
  <si>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</si>
  <si>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</si>
  <si>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</si>
  <si>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</si>
  <si>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</si>
  <si>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</si>
  <si>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</si>
  <si>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</si>
  <si>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</si>
  <si>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</si>
  <si>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</si>
  <si>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</si>
  <si>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</si>
  <si>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</si>
  <si>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</si>
  <si>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</si>
  <si>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</si>
  <si>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</si>
  <si>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</si>
  <si>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</si>
  <si>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</si>
  <si>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</si>
  <si>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</si>
  <si>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</si>
  <si>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</si>
  <si>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</si>
  <si>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</si>
  <si>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</si>
  <si>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</si>
  <si>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</si>
  <si>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</si>
  <si>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</si>
  <si>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</si>
  <si>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</si>
  <si>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</si>
  <si>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</si>
  <si>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</si>
  <si>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</si>
  <si>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</si>
  <si>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</si>
  <si>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</si>
  <si>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</si>
  <si>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</si>
  <si>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</si>
  <si>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</si>
  <si>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</si>
  <si>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</si>
  <si>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</si>
  <si>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</si>
  <si>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</si>
  <si>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</si>
  <si>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</si>
  <si>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</si>
  <si>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</si>
  <si>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</si>
  <si>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</si>
  <si>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</si>
  <si>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</si>
  <si>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</si>
  <si>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</si>
  <si>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</si>
  <si>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</si>
  <si>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</si>
  <si>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</si>
  <si>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</si>
  <si>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</si>
  <si>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</si>
  <si>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</si>
  <si>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</si>
  <si>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</si>
  <si>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</si>
  <si>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</si>
  <si>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</si>
  <si>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</si>
  <si>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</si>
  <si>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</si>
  <si>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</si>
  <si>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</si>
  <si>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</si>
  <si>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</si>
  <si>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</si>
  <si>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</si>
  <si>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</si>
  <si>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</si>
  <si>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</si>
  <si>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</si>
  <si>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</si>
  <si>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</si>
  <si>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</si>
  <si>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</si>
  <si>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</si>
  <si>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</si>
  <si>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</si>
  <si>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</si>
  <si>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</si>
  <si>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</si>
  <si>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</si>
  <si>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</si>
  <si>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</si>
  <si>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</si>
  <si>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</si>
  <si>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</si>
  <si>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</si>
  <si>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</si>
  <si>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</si>
  <si>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</si>
  <si>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</si>
  <si>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</si>
  <si>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</si>
  <si>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</si>
  <si>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</si>
  <si>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</si>
  <si>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</si>
  <si>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</si>
  <si>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</si>
  <si>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</si>
  <si>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</si>
  <si>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</si>
  <si>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</si>
  <si>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</si>
  <si>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</si>
  <si>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</si>
  <si>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</si>
  <si>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</si>
  <si>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</si>
  <si>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</si>
  <si>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</si>
  <si>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</si>
  <si>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</si>
  <si>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</si>
  <si>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</si>
  <si>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</si>
  <si>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</si>
  <si>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</si>
  <si>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</si>
  <si>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</si>
  <si>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</si>
  <si>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</si>
  <si>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</si>
  <si>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</si>
  <si>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</si>
  <si>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</si>
  <si>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</si>
  <si>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</si>
  <si>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</si>
  <si>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</si>
  <si>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</si>
  <si>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</si>
  <si>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</si>
  <si>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</si>
  <si>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</si>
  <si>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</si>
  <si>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</si>
  <si>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</si>
  <si>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</si>
  <si>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</si>
  <si>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</si>
  <si>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</si>
  <si>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</si>
  <si>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</si>
  <si>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</si>
  <si>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</si>
  <si>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</si>
  <si>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</si>
  <si>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</si>
  <si>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</si>
  <si>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</si>
  <si>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</si>
  <si>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</si>
  <si>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</si>
  <si>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</si>
  <si>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</si>
  <si>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</si>
  <si>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</si>
  <si>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</si>
  <si>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</si>
  <si>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</si>
  <si>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</si>
  <si>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</si>
  <si>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</si>
  <si>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</si>
  <si>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</si>
  <si>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</si>
  <si>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</si>
  <si>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</si>
  <si>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</si>
  <si>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</si>
  <si>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</si>
  <si>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</si>
  <si>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</si>
  <si>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</si>
  <si>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</si>
  <si>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</si>
  <si>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</si>
  <si>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</si>
  <si>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</si>
  <si>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</si>
  <si>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</si>
  <si>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</si>
  <si>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</si>
  <si>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</si>
  <si>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</si>
  <si>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</si>
  <si>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</si>
  <si>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</si>
  <si>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</si>
  <si>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</si>
  <si>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</si>
  <si>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</si>
  <si>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</si>
  <si>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</si>
  <si>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</si>
  <si>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</si>
  <si>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</si>
  <si>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</si>
  <si>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</si>
  <si>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</si>
  <si>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</si>
  <si>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</si>
  <si>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</si>
  <si>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</si>
  <si>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</si>
  <si>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</si>
  <si>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</si>
  <si>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</si>
  <si>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</si>
  <si>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</si>
  <si>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</si>
  <si>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</si>
  <si>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</si>
  <si>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</si>
  <si>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</si>
  <si>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</si>
  <si>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</si>
  <si>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</si>
  <si>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</si>
  <si>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</si>
  <si>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</si>
  <si>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</si>
  <si>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</si>
  <si>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</si>
  <si>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</si>
  <si>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</si>
  <si>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</si>
  <si>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</si>
  <si>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</si>
  <si>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</si>
  <si>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</si>
  <si>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</si>
  <si>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</si>
  <si>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</si>
  <si>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</si>
  <si>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</si>
  <si>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</si>
  <si>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</si>
  <si>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</si>
  <si>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</si>
  <si>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</si>
  <si>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</si>
  <si>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</si>
  <si>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</si>
  <si>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</si>
  <si>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</si>
  <si>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</si>
  <si>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</si>
  <si>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</si>
  <si>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</si>
  <si>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</si>
  <si>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</si>
  <si>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</si>
  <si>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</si>
  <si>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</si>
  <si>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</si>
  <si>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</si>
  <si>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</si>
  <si>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</si>
  <si>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</si>
  <si>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</si>
  <si>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</si>
  <si>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</si>
  <si>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</si>
  <si>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</si>
  <si>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</si>
  <si>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</si>
  <si>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</si>
  <si>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</si>
  <si>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</si>
  <si>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</si>
  <si>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</si>
  <si>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</si>
  <si>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</si>
  <si>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</si>
  <si>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</si>
  <si>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</si>
  <si>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</si>
  <si>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</si>
  <si>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</si>
  <si>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</si>
  <si>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</si>
  <si>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</si>
  <si>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</si>
  <si>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</si>
  <si>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</si>
  <si>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</si>
  <si>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</si>
  <si>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</si>
  <si>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</si>
  <si>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</si>
  <si>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</si>
  <si>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</si>
  <si>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</si>
  <si>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</si>
  <si>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</si>
  <si>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</si>
  <si>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</si>
  <si>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</si>
  <si>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</si>
  <si>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</si>
  <si>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</si>
  <si>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</si>
  <si>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</si>
  <si>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</si>
  <si>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</si>
  <si>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</si>
  <si>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</si>
  <si>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</si>
  <si>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</si>
  <si>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</si>
  <si>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</si>
  <si>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</si>
  <si>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</si>
  <si>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</si>
  <si>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</si>
  <si>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</si>
  <si>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</si>
  <si>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</si>
  <si>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</si>
  <si>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</si>
  <si>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</si>
  <si>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</si>
  <si>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</si>
  <si>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</si>
  <si>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</si>
  <si>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</si>
  <si>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</si>
  <si>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</si>
  <si>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</si>
  <si>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</si>
  <si>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</si>
  <si>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</si>
  <si>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</si>
  <si>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</si>
  <si>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</si>
  <si>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</si>
  <si>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</si>
  <si>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</si>
  <si>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</si>
  <si>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</si>
  <si>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</si>
  <si>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</si>
  <si>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</si>
  <si>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</si>
  <si>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</si>
  <si>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</si>
  <si>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</si>
  <si>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</si>
  <si>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</si>
  <si>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</si>
  <si>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</si>
  <si>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</si>
  <si>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</si>
  <si>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</si>
  <si>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</si>
  <si>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</si>
  <si>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</si>
  <si>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</si>
  <si>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</si>
  <si>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</si>
  <si>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</si>
  <si>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</si>
  <si>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</si>
  <si>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</si>
  <si>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</si>
  <si>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</si>
  <si>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</si>
  <si>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</si>
  <si>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</si>
  <si>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</si>
  <si>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</si>
  <si>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</si>
  <si>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</si>
  <si>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</si>
  <si>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</si>
  <si>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</si>
  <si>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</si>
  <si>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</si>
  <si>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</si>
  <si>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</si>
  <si>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</si>
  <si>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</si>
  <si>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</si>
  <si>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</si>
  <si>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</si>
  <si>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</si>
  <si>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</si>
  <si>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</si>
  <si>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</si>
  <si>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</si>
  <si>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</si>
  <si>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</si>
  <si>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</si>
  <si>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</si>
  <si>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</si>
  <si>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</si>
  <si>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</si>
  <si>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</si>
  <si>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</si>
  <si>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</si>
  <si>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</si>
  <si>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</si>
  <si>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</si>
  <si>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</si>
  <si>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</si>
  <si>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</si>
  <si>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</si>
  <si>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</si>
  <si>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</si>
  <si>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</si>
  <si>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</si>
  <si>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</si>
  <si>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</si>
  <si>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</si>
  <si>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</si>
  <si>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</si>
  <si>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</si>
  <si>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</si>
  <si>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</si>
  <si>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</si>
  <si>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</si>
  <si>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</si>
  <si>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</si>
  <si>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</si>
  <si>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</si>
  <si>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</si>
  <si>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</si>
  <si>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</si>
  <si>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</si>
  <si>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</si>
  <si>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</si>
  <si>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</si>
  <si>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</si>
  <si>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</si>
  <si>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</si>
  <si>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</si>
  <si>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</si>
  <si>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</si>
  <si>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</si>
  <si>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</si>
  <si>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</si>
  <si>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</si>
  <si>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</si>
  <si>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</si>
  <si>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</si>
  <si>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</si>
  <si>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</si>
  <si>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</si>
  <si>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</si>
  <si>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</si>
  <si>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</si>
  <si>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</si>
  <si>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</si>
  <si>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</si>
  <si>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</si>
  <si>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</si>
  <si>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</si>
  <si>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</si>
  <si>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</si>
  <si>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</si>
  <si>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</si>
  <si>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</si>
  <si>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</si>
  <si>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</si>
  <si>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</si>
  <si>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</si>
  <si>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</si>
  <si>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</si>
  <si>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</si>
  <si>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</si>
  <si>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</si>
  <si>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</si>
  <si>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</si>
  <si>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</si>
  <si>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</si>
  <si>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</si>
  <si>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</si>
  <si>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</si>
  <si>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</si>
  <si>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</si>
  <si>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</si>
  <si>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</si>
  <si>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</si>
  <si>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</si>
  <si>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</si>
  <si>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</si>
  <si>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</si>
  <si>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</si>
  <si>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</si>
  <si>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</si>
  <si>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</si>
  <si>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</si>
  <si>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</si>
  <si>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</si>
  <si>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</si>
  <si>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</si>
  <si>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</si>
  <si>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</si>
  <si>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</si>
  <si>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</si>
  <si>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</si>
  <si>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</si>
  <si>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</si>
  <si>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</si>
  <si>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</si>
  <si>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</si>
  <si>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</si>
  <si>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</si>
  <si>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</si>
  <si>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</si>
  <si>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</si>
  <si>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</si>
  <si>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</si>
  <si>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</si>
  <si>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</si>
  <si>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</si>
  <si>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</si>
  <si>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</si>
  <si>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</si>
  <si>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</si>
  <si>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</si>
  <si>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</si>
  <si>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</si>
  <si>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</si>
  <si>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</si>
  <si>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</si>
  <si>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</si>
  <si>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</si>
  <si>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</si>
  <si>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</si>
  <si>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</si>
  <si>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</si>
  <si>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</si>
  <si>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</si>
  <si>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</si>
  <si>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</si>
  <si>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</si>
  <si>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</si>
  <si>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</si>
  <si>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</si>
  <si>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</si>
  <si>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</si>
  <si>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</si>
  <si>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</si>
  <si>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</si>
  <si>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</si>
  <si>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</si>
  <si>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</si>
  <si>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</si>
  <si>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</si>
  <si>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</si>
  <si>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</si>
  <si>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</si>
  <si>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</si>
  <si>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</si>
  <si>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</si>
  <si>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</si>
  <si>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</si>
  <si>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</si>
  <si>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</si>
  <si>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</si>
  <si>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</si>
  <si>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</si>
  <si>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</si>
  <si>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</si>
  <si>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</si>
  <si>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</si>
  <si>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</si>
  <si>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</si>
  <si>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</si>
  <si>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</si>
  <si>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</si>
  <si>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</si>
  <si>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</si>
  <si>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</si>
  <si>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</si>
  <si>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</si>
  <si>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</si>
  <si>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</si>
  <si>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</si>
  <si>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</si>
  <si>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</si>
  <si>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</si>
  <si>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</si>
  <si>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</si>
  <si>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</si>
  <si>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</si>
  <si>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</si>
  <si>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</si>
  <si>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</si>
  <si>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</si>
  <si>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</si>
  <si>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</si>
  <si>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</si>
  <si>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</si>
  <si>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</si>
  <si>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</si>
  <si>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</si>
  <si>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</si>
  <si>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</si>
  <si>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</si>
  <si>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</si>
  <si>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</si>
  <si>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</si>
  <si>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</si>
  <si>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</si>
  <si>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</si>
  <si>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</si>
  <si>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</si>
  <si>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</si>
  <si>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</si>
  <si>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</si>
  <si>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</si>
  <si>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</si>
  <si>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</si>
  <si>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</si>
  <si>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</si>
  <si>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</si>
  <si>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</si>
  <si>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</si>
  <si>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</si>
  <si>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</si>
  <si>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</si>
  <si>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</si>
  <si>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</si>
  <si>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</si>
  <si>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</si>
  <si>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</si>
  <si>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</si>
  <si>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</si>
  <si>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</si>
  <si>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</si>
  <si>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</si>
  <si>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</si>
  <si>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</si>
  <si>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</si>
  <si>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</si>
  <si>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</si>
  <si>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</si>
  <si>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</si>
  <si>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</si>
  <si>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</si>
  <si>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</si>
  <si>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</si>
  <si>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</si>
  <si>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</si>
  <si>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</si>
  <si>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</si>
  <si>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</si>
  <si>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</si>
  <si>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</si>
  <si>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</si>
  <si>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</si>
  <si>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</si>
  <si>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</si>
  <si>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</si>
  <si>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</si>
  <si>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</si>
  <si>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</si>
  <si>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</si>
  <si>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</si>
  <si>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</si>
  <si>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</si>
  <si>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</si>
  <si>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</si>
  <si>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</si>
  <si>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</si>
  <si>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</si>
  <si>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</si>
  <si>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</si>
  <si>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</si>
  <si>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</si>
  <si>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</si>
  <si>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</si>
  <si>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</si>
  <si>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</si>
  <si>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</si>
  <si>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</si>
  <si>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</si>
  <si>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</si>
  <si>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</si>
  <si>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</si>
  <si>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</si>
  <si>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</si>
  <si>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</si>
  <si>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</si>
  <si>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</si>
  <si>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</si>
  <si>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</si>
  <si>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</si>
  <si>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</si>
  <si>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</si>
  <si>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</si>
  <si>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</si>
  <si>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</si>
  <si>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</si>
  <si>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</si>
  <si>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</si>
  <si>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</si>
  <si>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</si>
  <si>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</si>
  <si>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</si>
  <si>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</si>
  <si>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</si>
  <si>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</si>
  <si>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</si>
  <si>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</si>
  <si>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</si>
  <si>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</si>
  <si>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</si>
  <si>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</si>
  <si>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</si>
  <si>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</si>
  <si>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</si>
  <si>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</si>
  <si>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</si>
  <si>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</si>
  <si>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</si>
  <si>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</si>
  <si>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</si>
  <si>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</si>
  <si>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</si>
  <si>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</si>
  <si>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</si>
  <si>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</si>
  <si>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</si>
  <si>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</si>
  <si>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</si>
  <si>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</si>
  <si>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</si>
  <si>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</si>
  <si>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</si>
  <si>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</si>
  <si>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</si>
  <si>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</si>
  <si>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</si>
  <si>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</si>
  <si>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</si>
  <si>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</si>
  <si>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</si>
  <si>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</si>
  <si>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</si>
  <si>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</si>
  <si>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</si>
  <si>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</si>
  <si>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</si>
  <si>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</si>
  <si>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</si>
  <si>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</si>
  <si>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</si>
  <si>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</si>
  <si>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</si>
  <si>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</si>
  <si>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</si>
  <si>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</si>
  <si>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</si>
  <si>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</si>
  <si>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</si>
  <si>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</si>
  <si>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</si>
  <si>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</si>
  <si>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</si>
  <si>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</si>
  <si>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</si>
  <si>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</si>
  <si>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</si>
  <si>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</si>
  <si>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</si>
  <si>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</si>
  <si>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</si>
  <si>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</si>
  <si>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</si>
  <si>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</si>
  <si>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</si>
  <si>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</si>
  <si>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</si>
  <si>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</si>
  <si>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</si>
  <si>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</si>
  <si>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</si>
  <si>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</si>
  <si>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</si>
  <si>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</si>
  <si>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</si>
  <si>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</si>
  <si>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</si>
  <si>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</si>
  <si>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</si>
  <si>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</si>
  <si>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</si>
  <si>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</si>
  <si>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</si>
  <si>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</si>
  <si>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</si>
  <si>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</si>
  <si>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</si>
  <si>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</si>
  <si>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</si>
  <si>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</si>
  <si>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</si>
  <si>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</si>
  <si>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</si>
  <si>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</si>
  <si>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</si>
  <si>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</si>
  <si>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</si>
  <si>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</si>
  <si>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</si>
  <si>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</si>
  <si>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</si>
  <si>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</si>
  <si>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</si>
  <si>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</si>
  <si>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</si>
  <si>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</si>
  <si>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</si>
  <si>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</si>
  <si>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</si>
  <si>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</si>
  <si>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</si>
  <si>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</si>
  <si>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</si>
  <si>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</si>
  <si>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</si>
  <si>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</si>
  <si>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</si>
  <si>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</si>
  <si>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</si>
  <si>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</si>
  <si>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</si>
  <si>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</si>
  <si>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</si>
  <si>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</si>
  <si>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</si>
  <si>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</si>
  <si>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</si>
  <si>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</si>
  <si>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</si>
  <si>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</si>
  <si>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</si>
  <si>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</si>
  <si>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</si>
  <si>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</si>
  <si>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</si>
  <si>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</si>
  <si>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</si>
  <si>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</si>
  <si>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</si>
  <si>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</si>
  <si>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</si>
  <si>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</si>
  <si>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</si>
  <si>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</si>
  <si>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</si>
  <si>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</si>
  <si>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</si>
  <si>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</si>
  <si>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</si>
  <si>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</si>
  <si>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</si>
  <si>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</si>
  <si>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</si>
  <si>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</si>
  <si>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</si>
  <si>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</si>
  <si>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</si>
  <si>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</si>
  <si>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</si>
  <si>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</si>
  <si>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</si>
  <si>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</si>
  <si>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</si>
  <si>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</si>
  <si>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</si>
  <si>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</si>
  <si>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</si>
  <si>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</si>
  <si>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</si>
  <si>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</si>
  <si>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</si>
  <si>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</si>
  <si>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</si>
  <si>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</si>
  <si>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</si>
  <si>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</si>
  <si>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</si>
  <si>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</si>
  <si>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</si>
  <si>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</si>
  <si>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</si>
  <si>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</si>
  <si>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</si>
  <si>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</si>
  <si>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</si>
  <si>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</si>
  <si>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</si>
  <si>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</si>
  <si>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</si>
  <si>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</si>
  <si>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</si>
  <si>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</si>
  <si>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</si>
  <si>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</si>
  <si>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</si>
  <si>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</si>
  <si>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</si>
  <si>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</si>
  <si>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</si>
  <si>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</si>
  <si>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</si>
  <si>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</si>
  <si>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</si>
  <si>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</si>
  <si>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</si>
  <si>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</si>
  <si>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</si>
  <si>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</si>
  <si>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</si>
  <si>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</si>
  <si>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</si>
  <si>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</si>
  <si>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</si>
  <si>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</si>
  <si>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</si>
  <si>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</si>
  <si>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</si>
  <si>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</si>
  <si>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</si>
  <si>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</si>
  <si>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</si>
  <si>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</si>
  <si>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</si>
  <si>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</si>
  <si>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</si>
  <si>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</si>
  <si>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</si>
  <si>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</si>
  <si>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</si>
  <si>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</si>
  <si>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</si>
  <si>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</si>
  <si>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</si>
  <si>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</si>
  <si>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</si>
  <si>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</si>
  <si>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</si>
  <si>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</si>
  <si>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</si>
  <si>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</si>
  <si>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</si>
  <si>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</si>
  <si>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</si>
  <si>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</si>
  <si>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</si>
  <si>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</si>
  <si>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</si>
  <si>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</si>
  <si>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</si>
  <si>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</si>
  <si>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</si>
  <si>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</si>
  <si>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</si>
  <si>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</si>
  <si>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</si>
  <si>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</si>
  <si>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</si>
  <si>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</si>
  <si>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</si>
  <si>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</si>
  <si>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</si>
  <si>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</si>
  <si>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</si>
  <si>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</si>
  <si>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</si>
  <si>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</si>
  <si>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</si>
  <si>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</si>
  <si>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</si>
  <si>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</si>
  <si>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</si>
  <si>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</si>
  <si>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</si>
  <si>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</si>
  <si>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</si>
  <si>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</si>
  <si>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</si>
  <si>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</si>
  <si>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</si>
  <si>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</si>
  <si>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</si>
  <si>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</si>
  <si>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</si>
  <si>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</si>
  <si>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</si>
  <si>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</si>
  <si>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</si>
  <si>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</si>
  <si>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</si>
  <si>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</si>
  <si>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</si>
  <si>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</si>
  <si>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</si>
  <si>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</si>
  <si>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</si>
  <si>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</si>
  <si>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</si>
  <si>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</si>
  <si>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</si>
  <si>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</si>
  <si>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</si>
  <si>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</si>
  <si>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</si>
  <si>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</si>
  <si>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</si>
  <si>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</si>
  <si>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</si>
  <si>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</si>
  <si>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</si>
  <si>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</si>
  <si>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</si>
  <si>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</si>
  <si>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</si>
  <si>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</si>
  <si>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</si>
  <si>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</si>
  <si>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</si>
  <si>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</si>
  <si>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</si>
  <si>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</si>
  <si>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</si>
  <si>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</si>
  <si>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</si>
  <si>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</si>
  <si>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</si>
  <si>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</si>
  <si>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</si>
  <si>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</si>
  <si>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</si>
  <si>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</si>
  <si>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</si>
  <si>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</si>
  <si>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</si>
  <si>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</si>
  <si>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</si>
  <si>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</si>
  <si>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</si>
  <si>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</si>
  <si>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</si>
  <si>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</si>
  <si>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</si>
  <si>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</si>
  <si>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</si>
  <si>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</si>
  <si>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</si>
  <si>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</si>
  <si>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</si>
  <si>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</si>
  <si>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</si>
  <si>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</si>
  <si>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</si>
  <si>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</si>
  <si>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</si>
  <si>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</si>
  <si>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</si>
  <si>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</si>
  <si>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</si>
  <si>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</si>
  <si>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</si>
  <si>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</si>
  <si>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</si>
  <si>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</si>
  <si>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</si>
  <si>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</si>
  <si>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</si>
  <si>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</si>
  <si>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</si>
  <si>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</si>
  <si>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</si>
  <si>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</si>
  <si>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</si>
  <si>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</si>
  <si>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</si>
  <si>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</si>
  <si>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</si>
  <si>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</si>
  <si>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</si>
  <si>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</si>
  <si>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</si>
  <si>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</si>
  <si>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</si>
  <si>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</si>
  <si>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</si>
  <si>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</si>
  <si>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</si>
  <si>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</si>
  <si>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</si>
  <si>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</si>
  <si>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</si>
  <si>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</si>
  <si>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</si>
  <si>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</si>
  <si>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</si>
  <si>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</si>
  <si>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</si>
  <si>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</si>
  <si>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</si>
  <si>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</si>
  <si>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</si>
  <si>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</si>
  <si>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</si>
  <si>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</si>
  <si>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</si>
  <si>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</si>
  <si>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</si>
  <si>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</si>
  <si>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</si>
  <si>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</si>
  <si>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</si>
  <si>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</si>
  <si>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</si>
  <si>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</si>
  <si>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</si>
  <si>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</si>
  <si>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</si>
  <si>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</si>
  <si>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</si>
  <si>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</si>
  <si>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</si>
  <si>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</si>
  <si>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</si>
  <si>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</si>
  <si>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</si>
  <si>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</si>
  <si>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</si>
  <si>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</si>
  <si>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</si>
  <si>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</si>
  <si>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</si>
  <si>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</si>
  <si>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</si>
  <si>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</si>
  <si>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</si>
  <si>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</si>
  <si>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</si>
  <si>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</si>
  <si>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</si>
  <si>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</si>
  <si>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</si>
  <si>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</si>
  <si>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</si>
  <si>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</si>
  <si>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</si>
  <si>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</si>
  <si>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</si>
  <si>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</si>
  <si>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</si>
  <si>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</si>
  <si>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</si>
  <si>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</si>
  <si>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</si>
  <si>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</si>
  <si>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</si>
  <si>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</si>
  <si>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</si>
  <si>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</si>
  <si>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</si>
  <si>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</si>
  <si>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</si>
  <si>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</si>
  <si>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</si>
  <si>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</si>
  <si>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</si>
  <si>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</si>
  <si>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</si>
  <si>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</si>
  <si>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</si>
  <si>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</si>
  <si>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</si>
  <si>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</si>
  <si>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</si>
  <si>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</si>
  <si>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</si>
  <si>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</si>
  <si>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</si>
  <si>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</si>
  <si>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</si>
  <si>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</si>
  <si>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</si>
  <si>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</si>
  <si>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</si>
  <si>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</si>
  <si>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</si>
  <si>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</si>
  <si>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</si>
  <si>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</si>
  <si>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</si>
  <si>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</si>
  <si>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</si>
  <si>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</si>
  <si>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</si>
  <si>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</si>
  <si>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</si>
  <si>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</si>
  <si>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</si>
  <si>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</si>
  <si>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</si>
  <si>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</si>
  <si>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</si>
  <si>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</si>
  <si>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</si>
  <si>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</si>
  <si>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</si>
  <si>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</si>
  <si>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</si>
  <si>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</si>
  <si>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</si>
  <si>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</si>
  <si>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</si>
  <si>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</si>
  <si>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</si>
  <si>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</si>
  <si>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</si>
  <si>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</si>
  <si>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</si>
  <si>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</si>
  <si>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</si>
  <si>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</si>
  <si>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</si>
  <si>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</si>
  <si>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</si>
  <si>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</si>
  <si>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</si>
  <si>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</si>
  <si>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</si>
  <si>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</si>
  <si>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</si>
  <si>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</si>
  <si>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</si>
  <si>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</si>
  <si>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</si>
  <si>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</si>
  <si>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</si>
  <si>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</si>
  <si>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</si>
  <si>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</si>
  <si>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</si>
  <si>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</si>
  <si>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</si>
  <si>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</si>
  <si>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</si>
  <si>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</si>
  <si>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</si>
  <si>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</si>
  <si>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</si>
  <si>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</si>
  <si>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</si>
  <si>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</si>
  <si>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</si>
  <si>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</si>
  <si>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</si>
  <si>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</si>
  <si>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</si>
  <si>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</si>
  <si>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</si>
  <si>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</si>
  <si>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</si>
  <si>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</si>
  <si>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</si>
  <si>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</si>
  <si>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</si>
  <si>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</si>
  <si>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</si>
  <si>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</si>
  <si>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</si>
  <si>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</si>
  <si>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</si>
  <si>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</si>
  <si>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</si>
  <si>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</si>
  <si>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</si>
  <si>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</si>
  <si>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</si>
  <si>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</si>
  <si>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</si>
  <si>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</si>
  <si>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</si>
  <si>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</si>
  <si>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</si>
  <si>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</si>
  <si>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</si>
  <si>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</si>
  <si>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</si>
  <si>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</si>
  <si>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</si>
  <si>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</si>
  <si>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</si>
  <si>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</si>
  <si>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</si>
  <si>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</si>
  <si>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</si>
  <si>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</si>
  <si>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</si>
  <si>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</si>
  <si>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</si>
  <si>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</si>
  <si>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</si>
  <si>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</si>
  <si>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</si>
  <si>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</si>
  <si>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</si>
  <si>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</si>
  <si>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</si>
  <si>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</si>
  <si>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</si>
  <si>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</si>
  <si>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</si>
  <si>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</si>
  <si>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</si>
  <si>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</si>
  <si>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</si>
  <si>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</si>
  <si>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</si>
  <si>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</si>
  <si>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</si>
  <si>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</si>
  <si>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</si>
  <si>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</si>
  <si>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</si>
  <si>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</si>
  <si>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</si>
  <si>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</si>
  <si>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</si>
  <si>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</si>
  <si>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</si>
  <si>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</si>
  <si>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</si>
  <si>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</si>
  <si>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</si>
  <si>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</si>
  <si>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</si>
  <si>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</si>
  <si>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</si>
  <si>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</si>
  <si>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</si>
  <si>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</si>
  <si>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</si>
  <si>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</si>
  <si>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</si>
  <si>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</si>
  <si>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</si>
  <si>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</si>
  <si>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</si>
  <si>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</si>
  <si>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</si>
  <si>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</si>
  <si>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</si>
  <si>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</si>
  <si>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</si>
  <si>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</si>
  <si>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</si>
  <si>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</si>
  <si>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</si>
  <si>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</si>
  <si>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</si>
  <si>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</si>
  <si>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</si>
  <si>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</si>
  <si>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</si>
  <si>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</si>
  <si>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</si>
  <si>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</si>
  <si>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</si>
  <si>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</si>
  <si>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</si>
  <si>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</si>
  <si>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</si>
  <si>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</si>
  <si>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</si>
  <si>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</si>
  <si>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</si>
  <si>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</si>
  <si>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</si>
  <si>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</si>
  <si>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</si>
  <si>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</si>
  <si>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</si>
  <si>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</si>
  <si>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</si>
  <si>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</si>
  <si>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</si>
  <si>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</si>
  <si>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</si>
  <si>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</si>
  <si>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</si>
  <si>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</si>
  <si>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</si>
  <si>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</si>
  <si>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</si>
  <si>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</si>
  <si>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</si>
  <si>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</si>
  <si>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</si>
  <si>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</si>
  <si>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</si>
  <si>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</si>
  <si>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</si>
  <si>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</si>
  <si>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</si>
  <si>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</si>
  <si>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</si>
  <si>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</si>
  <si>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</si>
  <si>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</si>
  <si>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</si>
  <si>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</si>
  <si>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</si>
  <si>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</si>
  <si>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</si>
  <si>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</si>
  <si>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</si>
  <si>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</si>
  <si>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</si>
  <si>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</si>
  <si>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</si>
  <si>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</si>
  <si>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</si>
  <si>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</si>
  <si>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</si>
  <si>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</si>
  <si>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</si>
  <si>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</si>
  <si>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</si>
  <si>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</si>
  <si>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</si>
  <si>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</si>
  <si>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</si>
  <si>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</si>
  <si>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</si>
  <si>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</si>
  <si>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</si>
  <si>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</si>
  <si>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</si>
  <si>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</si>
  <si>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</si>
  <si>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</si>
  <si>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</si>
  <si>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</si>
  <si>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</si>
  <si>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</si>
  <si>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</si>
  <si>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</si>
  <si>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</si>
  <si>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</si>
  <si>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</si>
  <si>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</si>
  <si>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</si>
  <si>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</si>
  <si>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</si>
  <si>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</si>
  <si>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</si>
  <si>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</si>
  <si>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</si>
  <si>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</si>
  <si>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</si>
  <si>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</si>
  <si>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</si>
  <si>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</si>
  <si>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</si>
  <si>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</si>
  <si>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</si>
  <si>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</si>
  <si>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</si>
  <si>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</si>
  <si>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</si>
  <si>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</si>
  <si>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</si>
  <si>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</si>
  <si>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</si>
  <si>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</si>
  <si>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</si>
  <si>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</si>
  <si>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</si>
  <si>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</si>
  <si>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</si>
  <si>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</si>
  <si>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</si>
  <si>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</si>
  <si>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</si>
  <si>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</si>
  <si>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</si>
  <si>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</si>
  <si>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</si>
  <si>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</si>
  <si>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</si>
  <si>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</si>
  <si>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</si>
  <si>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</si>
  <si>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</si>
  <si>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</si>
  <si>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</si>
  <si>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</si>
  <si>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</si>
  <si>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</si>
  <si>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</si>
  <si>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</si>
  <si>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</si>
  <si>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</si>
  <si>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</si>
  <si>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</si>
  <si>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</si>
  <si>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</si>
  <si>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</si>
  <si>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</si>
  <si>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</si>
  <si>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</si>
  <si>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</si>
  <si>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</si>
  <si>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</si>
  <si>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</si>
  <si>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</si>
  <si>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</si>
  <si>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</si>
  <si>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</si>
  <si>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</si>
  <si>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</si>
  <si>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</si>
  <si>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</si>
  <si>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</si>
  <si>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</si>
  <si>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</si>
  <si>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</si>
  <si>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</si>
  <si>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</si>
  <si>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</si>
  <si>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</si>
  <si>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</si>
  <si>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</si>
  <si>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</si>
  <si>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</si>
  <si>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</si>
  <si>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</si>
  <si>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</si>
  <si>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</si>
  <si>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</si>
  <si>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</si>
  <si>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</si>
  <si>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</si>
  <si>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</si>
  <si>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</si>
  <si>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</si>
  <si>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</si>
  <si>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</si>
  <si>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</si>
  <si>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</si>
  <si>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</si>
  <si>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</si>
  <si>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</si>
  <si>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</si>
  <si>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</si>
  <si>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</si>
  <si>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</si>
  <si>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</si>
  <si>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</si>
  <si>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</si>
  <si>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</si>
  <si>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</si>
  <si>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</si>
  <si>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</si>
  <si>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</si>
  <si>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</si>
  <si>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</si>
  <si>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</si>
  <si>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</si>
  <si>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</si>
  <si>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</si>
  <si>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</si>
  <si>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</si>
  <si>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</si>
  <si>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</si>
  <si>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</si>
  <si>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</si>
  <si>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</si>
  <si>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</si>
  <si>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</si>
  <si>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</si>
  <si>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</si>
  <si>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</si>
  <si>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</si>
  <si>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</si>
  <si>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</si>
  <si>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</si>
  <si>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</si>
  <si>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</si>
  <si>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</si>
  <si>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</si>
  <si>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</si>
  <si>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</si>
  <si>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</si>
  <si>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</si>
  <si>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</si>
  <si>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</si>
  <si>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</si>
  <si>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</si>
  <si>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</si>
  <si>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</si>
  <si>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</si>
  <si>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</si>
  <si>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</si>
  <si>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</si>
  <si>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TYWT29</t>
  </si>
  <si>
    <t>Nuevo 208 MCA Active Pack Puretech 75 MT5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</si>
  <si>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</si>
  <si>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</si>
  <si>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</si>
  <si>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</si>
  <si>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</si>
  <si>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</si>
  <si>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</si>
  <si>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</si>
  <si>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</si>
  <si>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</si>
  <si>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</si>
  <si>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</si>
  <si>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</si>
  <si>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</si>
  <si>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</si>
  <si>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</si>
  <si>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</si>
  <si>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</si>
  <si>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</si>
  <si>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</si>
  <si>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</si>
  <si>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</si>
  <si>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</si>
  <si>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</si>
  <si>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</si>
  <si>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</si>
  <si>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</si>
  <si>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</si>
  <si>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</si>
  <si>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</si>
  <si>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</si>
  <si>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</si>
  <si>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</si>
  <si>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</si>
  <si>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</si>
  <si>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</si>
  <si>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</si>
  <si>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</si>
  <si>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</si>
  <si>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</si>
  <si>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</si>
  <si>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</si>
  <si>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</si>
  <si>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</si>
  <si>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</si>
  <si>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</si>
  <si>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</si>
  <si>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</si>
  <si>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</si>
  <si>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</si>
  <si>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</si>
  <si>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</si>
  <si>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</si>
  <si>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</si>
  <si>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</si>
  <si>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</si>
  <si>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</si>
  <si>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</si>
  <si>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</si>
  <si>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</si>
  <si>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</si>
  <si>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</si>
  <si>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</si>
  <si>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</si>
  <si>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</si>
  <si>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</si>
  <si>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</si>
  <si>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</si>
  <si>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</si>
  <si>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</si>
  <si>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</si>
  <si>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</si>
  <si>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</si>
  <si>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</si>
  <si>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</si>
  <si>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</si>
  <si>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</si>
  <si>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</si>
  <si>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</si>
  <si>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</si>
  <si>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</si>
  <si>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</si>
  <si>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</si>
  <si>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</si>
  <si>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</si>
  <si>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</si>
  <si>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</si>
  <si>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</si>
  <si>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</si>
  <si>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</si>
  <si>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</si>
  <si>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</si>
  <si>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</si>
  <si>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</si>
  <si>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</si>
  <si>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</si>
  <si>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</si>
  <si>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</si>
  <si>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</si>
  <si>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</si>
  <si>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</si>
  <si>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</si>
  <si>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</si>
  <si>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</si>
  <si>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</si>
  <si>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</si>
  <si>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</si>
  <si>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</si>
  <si>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</si>
  <si>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</si>
  <si>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</si>
  <si>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</si>
  <si>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</si>
  <si>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</si>
  <si>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</si>
  <si>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</si>
  <si>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</si>
  <si>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</si>
  <si>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</si>
  <si>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</si>
  <si>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</si>
  <si>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</si>
  <si>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</si>
  <si>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</si>
  <si>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</si>
  <si>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</si>
  <si>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</si>
  <si>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</si>
  <si>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</si>
  <si>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</si>
  <si>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</si>
  <si>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</si>
  <si>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</si>
  <si>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</si>
  <si>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</si>
  <si>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</si>
  <si>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</si>
  <si>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</si>
  <si>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</si>
  <si>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</si>
  <si>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</si>
  <si>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</si>
  <si>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</si>
  <si>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</si>
  <si>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</si>
  <si>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</si>
  <si>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</si>
  <si>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</si>
  <si>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</si>
  <si>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</si>
  <si>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</si>
  <si>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</si>
  <si>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</si>
  <si>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</si>
  <si>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</si>
  <si>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</si>
  <si>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</si>
  <si>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</si>
  <si>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</si>
  <si>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</si>
  <si>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</si>
  <si>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</si>
  <si>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</si>
  <si>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</si>
  <si>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</si>
  <si>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</si>
  <si>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</si>
  <si>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</si>
  <si>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</si>
  <si>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</si>
  <si>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</si>
  <si>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</si>
  <si>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</si>
  <si>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</si>
  <si>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</si>
  <si>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</si>
  <si>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</si>
  <si>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</si>
  <si>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</si>
  <si>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</si>
  <si>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</si>
  <si>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</si>
  <si>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</si>
  <si>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</si>
  <si>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</si>
  <si>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</si>
  <si>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</si>
  <si>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</si>
  <si>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</si>
  <si>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</si>
  <si>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</si>
  <si>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</si>
  <si>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</si>
  <si>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</si>
  <si>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</si>
  <si>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</si>
  <si>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</si>
  <si>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</si>
  <si>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</si>
  <si>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</si>
  <si>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</si>
  <si>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</si>
  <si>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</si>
  <si>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</si>
  <si>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</si>
  <si>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</si>
  <si>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</si>
  <si>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</si>
  <si>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</si>
  <si>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</si>
  <si>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</si>
  <si>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</si>
  <si>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</si>
  <si>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</si>
  <si>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</si>
  <si>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</si>
  <si>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</si>
  <si>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</si>
  <si>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</si>
  <si>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</si>
  <si>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</si>
  <si>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</si>
  <si>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</si>
  <si>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</si>
  <si>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</si>
  <si>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</si>
  <si>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</si>
  <si>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</si>
  <si>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</si>
  <si>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</si>
  <si>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</si>
  <si>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</si>
  <si>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</si>
  <si>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</si>
  <si>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</si>
  <si>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</si>
  <si>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</si>
  <si>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</si>
  <si>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</si>
  <si>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</si>
  <si>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</si>
  <si>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</si>
  <si>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</si>
  <si>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</si>
  <si>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</si>
  <si>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</si>
  <si>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</si>
  <si>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</si>
  <si>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</si>
  <si>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</si>
  <si>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</si>
  <si>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</si>
  <si>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</si>
  <si>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</si>
  <si>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</si>
  <si>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</si>
  <si>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</si>
  <si>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</si>
  <si>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</si>
  <si>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</si>
  <si>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</si>
  <si>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</si>
  <si>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</si>
  <si>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</si>
  <si>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</si>
  <si>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</si>
  <si>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</si>
  <si>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</si>
  <si>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</si>
  <si>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</si>
  <si>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</si>
  <si>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</si>
  <si>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</si>
  <si>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</si>
  <si>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</si>
  <si>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</si>
  <si>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</si>
  <si>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</si>
  <si>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</si>
  <si>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</si>
  <si>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</si>
  <si>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</si>
  <si>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</si>
  <si>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</si>
  <si>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</si>
  <si>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</si>
  <si>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</si>
  <si>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</si>
  <si>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</si>
  <si>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</si>
  <si>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</si>
  <si>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</si>
  <si>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</si>
  <si>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</si>
  <si>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</si>
  <si>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</si>
  <si>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</si>
  <si>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</si>
  <si>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</si>
  <si>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</si>
  <si>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</si>
  <si>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</si>
  <si>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</si>
  <si>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</si>
  <si>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</si>
  <si>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</si>
  <si>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</si>
  <si>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</si>
  <si>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</si>
  <si>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</si>
  <si>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</si>
  <si>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</si>
  <si>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</si>
  <si>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</si>
  <si>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</si>
  <si>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</si>
  <si>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</si>
  <si>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</si>
  <si>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</si>
  <si>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</si>
  <si>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</si>
  <si>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</si>
  <si>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</si>
  <si>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</si>
  <si>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</si>
  <si>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</si>
  <si>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</si>
  <si>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</si>
  <si>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</si>
  <si>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</si>
  <si>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</si>
  <si>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</si>
  <si>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</si>
  <si>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</si>
  <si>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</si>
  <si>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</si>
  <si>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</si>
  <si>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</si>
  <si>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</si>
  <si>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</si>
  <si>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</si>
  <si>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</si>
  <si>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</si>
  <si>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</si>
  <si>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</si>
  <si>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</si>
  <si>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</si>
  <si>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</si>
  <si>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</si>
  <si>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</si>
  <si>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</si>
  <si>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</si>
  <si>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</si>
  <si>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</si>
  <si>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</si>
  <si>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</si>
  <si>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</si>
  <si>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</si>
  <si>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</si>
  <si>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</si>
  <si>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</si>
  <si>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</si>
  <si>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</si>
  <si>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</si>
  <si>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</si>
  <si>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</si>
  <si>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</si>
  <si>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</si>
  <si>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</si>
  <si>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</si>
  <si>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</si>
  <si>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</si>
  <si>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</si>
  <si>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</si>
  <si>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</si>
  <si>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</si>
  <si>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</si>
  <si>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</si>
  <si>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</si>
  <si>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</si>
  <si>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</si>
  <si>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</si>
  <si>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</si>
  <si>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</si>
  <si>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</si>
  <si>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</si>
  <si>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</si>
  <si>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</si>
  <si>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</si>
  <si>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</si>
  <si>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</si>
  <si>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</si>
  <si>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</si>
  <si>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</si>
  <si>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</si>
  <si>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</si>
  <si>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</si>
  <si>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</si>
  <si>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</si>
  <si>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</si>
  <si>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</si>
  <si>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</si>
  <si>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</si>
  <si>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</si>
  <si>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</si>
  <si>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</si>
  <si>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</si>
  <si>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</si>
  <si>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</si>
  <si>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</si>
  <si>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</si>
  <si>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</si>
  <si>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</si>
  <si>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</si>
  <si>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</si>
  <si>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</si>
  <si>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</si>
  <si>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</si>
  <si>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</si>
  <si>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</si>
  <si>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</si>
  <si>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</si>
  <si>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</si>
  <si>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</si>
  <si>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</si>
  <si>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</si>
  <si>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</si>
  <si>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</si>
  <si>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</si>
  <si>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</si>
  <si>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</si>
  <si>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</si>
  <si>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</si>
  <si>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</si>
  <si>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</si>
  <si>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</si>
  <si>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</si>
  <si>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</si>
  <si>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</si>
  <si>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</si>
  <si>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</si>
  <si>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</si>
  <si>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</si>
  <si>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</si>
  <si>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</si>
  <si>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</si>
  <si>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</si>
  <si>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</si>
  <si>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</si>
  <si>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</si>
  <si>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</si>
  <si>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</si>
  <si>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</si>
  <si>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</si>
  <si>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</si>
  <si>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</si>
  <si>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</si>
  <si>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</si>
  <si>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</si>
  <si>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</si>
  <si>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</si>
  <si>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</si>
  <si>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</si>
  <si>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</si>
  <si>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</si>
  <si>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</si>
  <si>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</si>
  <si>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</si>
  <si>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</si>
  <si>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</si>
  <si>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</si>
  <si>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</si>
  <si>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</si>
  <si>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</si>
  <si>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</si>
  <si>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</si>
  <si>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</si>
  <si>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</si>
  <si>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</si>
  <si>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</si>
  <si>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</si>
  <si>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</si>
  <si>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</si>
  <si>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</si>
  <si>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</si>
  <si>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</si>
  <si>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</si>
  <si>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</si>
  <si>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</si>
  <si>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</si>
  <si>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</si>
  <si>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</si>
  <si>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</si>
  <si>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</si>
  <si>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</si>
  <si>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</si>
  <si>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</si>
  <si>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</si>
  <si>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</si>
  <si>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</si>
  <si>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</si>
  <si>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</si>
  <si>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</si>
  <si>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</si>
  <si>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</si>
  <si>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</si>
  <si>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</si>
  <si>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</si>
  <si>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</si>
  <si>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</si>
  <si>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</si>
  <si>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</si>
  <si>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</si>
  <si>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</si>
  <si>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</si>
  <si>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</si>
  <si>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</si>
  <si>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</si>
  <si>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</si>
  <si>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</si>
  <si>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</si>
  <si>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</si>
  <si>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</si>
  <si>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</si>
  <si>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</si>
  <si>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</si>
  <si>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</si>
  <si>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</si>
  <si>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</si>
  <si>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</si>
  <si>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</si>
  <si>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</si>
  <si>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</si>
  <si>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</si>
  <si>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</si>
  <si>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</si>
  <si>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</si>
  <si>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</si>
  <si>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</si>
  <si>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</si>
  <si>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</si>
  <si>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</si>
  <si>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</si>
  <si>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</si>
  <si>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</si>
  <si>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</si>
  <si>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</si>
  <si>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</si>
  <si>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</si>
  <si>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</si>
  <si>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</si>
  <si>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</si>
  <si>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</si>
  <si>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</si>
  <si>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</si>
  <si>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</si>
  <si>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</si>
  <si>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</si>
  <si>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</si>
  <si>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</si>
  <si>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</si>
  <si>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</si>
  <si>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</si>
  <si>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</si>
  <si>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</si>
  <si>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</si>
  <si>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</si>
  <si>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</si>
  <si>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</si>
  <si>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</si>
  <si>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</si>
  <si>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</si>
  <si>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</si>
  <si>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</si>
  <si>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</si>
  <si>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</si>
  <si>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</si>
  <si>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</si>
  <si>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</si>
  <si>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</si>
  <si>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</si>
  <si>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</si>
  <si>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</si>
  <si>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</si>
  <si>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</si>
  <si>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</si>
  <si>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</si>
  <si>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</si>
  <si>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</si>
  <si>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</si>
  <si>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</si>
  <si>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</si>
  <si>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</si>
  <si>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</si>
  <si>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</si>
  <si>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</si>
  <si>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</si>
  <si>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</si>
  <si>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</si>
  <si>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</si>
  <si>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</si>
  <si>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</si>
  <si>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</si>
  <si>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</si>
  <si>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</si>
  <si>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</si>
  <si>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</si>
  <si>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</si>
  <si>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</si>
  <si>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</si>
  <si>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</si>
  <si>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</si>
  <si>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</si>
  <si>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</si>
  <si>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</si>
  <si>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</si>
  <si>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</si>
  <si>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</si>
  <si>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</si>
  <si>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</si>
  <si>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</si>
  <si>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</si>
  <si>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</si>
  <si>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</si>
  <si>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</si>
  <si>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</si>
  <si>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</si>
  <si>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</si>
  <si>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</si>
  <si>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</si>
  <si>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</si>
  <si>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</si>
  <si>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</si>
  <si>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</si>
  <si>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</si>
  <si>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</si>
  <si>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</si>
  <si>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</si>
  <si>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</si>
  <si>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</si>
  <si>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</si>
  <si>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</si>
  <si>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</si>
  <si>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</si>
  <si>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</si>
  <si>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</si>
  <si>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</si>
  <si>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</si>
  <si>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</si>
  <si>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</si>
  <si>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</si>
  <si>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</si>
  <si>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</si>
  <si>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</si>
  <si>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</si>
  <si>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</si>
  <si>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</si>
  <si>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</si>
  <si>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</si>
  <si>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</si>
  <si>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</si>
  <si>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</si>
  <si>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</si>
  <si>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</si>
  <si>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</si>
  <si>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</si>
  <si>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</si>
  <si>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</si>
  <si>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</si>
  <si>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</si>
  <si>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</si>
  <si>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</si>
  <si>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</si>
  <si>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</si>
  <si>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</si>
  <si>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</si>
  <si>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</si>
  <si>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</si>
  <si>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</si>
  <si>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</si>
  <si>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</si>
  <si>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</si>
  <si>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</si>
  <si>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</si>
  <si>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</si>
  <si>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</si>
  <si>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</si>
  <si>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</si>
  <si>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</si>
  <si>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</si>
  <si>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</si>
  <si>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</si>
  <si>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</si>
  <si>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</si>
  <si>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</si>
  <si>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</si>
  <si>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</si>
  <si>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</si>
  <si>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</si>
  <si>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</si>
  <si>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</si>
  <si>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</si>
  <si>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</si>
  <si>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</si>
  <si>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</si>
  <si>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</si>
  <si>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</si>
  <si>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</si>
  <si>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</si>
  <si>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</si>
  <si>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</si>
  <si>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</si>
  <si>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</si>
  <si>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</si>
  <si>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</si>
  <si>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</si>
  <si>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</si>
  <si>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</si>
  <si>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</si>
  <si>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</si>
  <si>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</si>
  <si>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</si>
  <si>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</si>
  <si>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</si>
  <si>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</si>
  <si>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</si>
  <si>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</si>
  <si>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</si>
  <si>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</si>
  <si>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</si>
  <si>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</si>
  <si>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</si>
  <si>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</si>
  <si>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</si>
  <si>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</si>
  <si>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</si>
  <si>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</si>
  <si>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</si>
  <si>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</si>
  <si>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</si>
  <si>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</si>
  <si>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</si>
  <si>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</si>
  <si>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</si>
  <si>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</si>
  <si>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</si>
  <si>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</si>
  <si>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</si>
  <si>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</si>
  <si>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</si>
  <si>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</si>
  <si>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</si>
  <si>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</si>
  <si>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</si>
  <si>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</si>
  <si>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</si>
  <si>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</si>
  <si>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</si>
  <si>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</si>
  <si>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</si>
  <si>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</si>
  <si>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</si>
  <si>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</si>
  <si>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</si>
  <si>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</si>
  <si>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</si>
  <si>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</si>
  <si>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</si>
  <si>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</si>
  <si>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</si>
  <si>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</si>
  <si>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</si>
  <si>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</si>
  <si>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</si>
  <si>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</si>
  <si>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</si>
  <si>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</si>
  <si>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</si>
  <si>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</si>
  <si>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</si>
  <si>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</si>
  <si>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</si>
  <si>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</si>
  <si>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</si>
  <si>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</si>
  <si>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</si>
  <si>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</si>
  <si>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</si>
  <si>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</si>
  <si>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</si>
  <si>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</si>
  <si>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</si>
  <si>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</si>
  <si>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</si>
  <si>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</si>
  <si>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</si>
  <si>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</si>
  <si>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</si>
  <si>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</si>
  <si>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</si>
  <si>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</si>
  <si>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</si>
  <si>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</si>
  <si>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</si>
  <si>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</si>
  <si>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</si>
  <si>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</si>
  <si>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</si>
  <si>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</si>
  <si>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</si>
  <si>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</si>
  <si>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</si>
  <si>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</si>
  <si>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</si>
  <si>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</si>
  <si>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</si>
  <si>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</si>
  <si>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</si>
  <si>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</si>
  <si>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</si>
  <si>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</si>
  <si>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</si>
  <si>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</si>
  <si>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</si>
  <si>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</si>
  <si>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</si>
  <si>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</si>
  <si>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</si>
  <si>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</si>
  <si>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</si>
  <si>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</si>
  <si>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</si>
  <si>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</si>
  <si>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</si>
  <si>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</si>
  <si>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</si>
  <si>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</si>
  <si>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</si>
  <si>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</si>
  <si>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</si>
  <si>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</si>
  <si>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</si>
  <si>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</si>
  <si>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</si>
  <si>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</si>
  <si>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</si>
  <si>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</si>
  <si>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</si>
  <si>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</si>
  <si>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</si>
  <si>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</si>
  <si>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</si>
  <si>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</si>
  <si>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</si>
  <si>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</si>
  <si>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</si>
  <si>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</si>
  <si>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</si>
  <si>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</si>
  <si>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</si>
  <si>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</si>
  <si>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</si>
  <si>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</si>
  <si>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</si>
  <si>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</si>
  <si>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</si>
  <si>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</si>
  <si>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</si>
  <si>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</si>
  <si>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</si>
  <si>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</si>
  <si>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</si>
  <si>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</si>
  <si>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</si>
  <si>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</si>
  <si>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</si>
  <si>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</si>
  <si>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</si>
  <si>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</si>
  <si>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</si>
  <si>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</si>
  <si>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</si>
  <si>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</si>
  <si>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</si>
  <si>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</si>
  <si>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</si>
  <si>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</si>
  <si>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</si>
  <si>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</si>
  <si>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</si>
  <si>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</si>
  <si>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</si>
  <si>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</si>
  <si>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</si>
  <si>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</si>
  <si>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</si>
  <si>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</si>
  <si>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</si>
  <si>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</si>
  <si>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</si>
  <si>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</si>
  <si>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</si>
  <si>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</si>
  <si>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</si>
  <si>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</si>
  <si>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</si>
  <si>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</si>
  <si>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</si>
  <si>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</si>
  <si>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</si>
  <si>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</si>
  <si>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</si>
  <si>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</si>
  <si>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</si>
  <si>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</si>
  <si>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</si>
  <si>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</si>
  <si>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</si>
  <si>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</si>
  <si>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</si>
  <si>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</si>
  <si>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</si>
  <si>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</si>
  <si>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</si>
  <si>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</si>
  <si>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</si>
  <si>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</si>
  <si>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</si>
  <si>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</si>
  <si>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</si>
  <si>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</si>
  <si>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</si>
  <si>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</si>
  <si>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</si>
  <si>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</si>
  <si>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</si>
  <si>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</si>
  <si>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</si>
  <si>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</si>
  <si>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</si>
  <si>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</si>
  <si>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</si>
  <si>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</si>
  <si>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</si>
  <si>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</si>
  <si>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</si>
  <si>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</si>
  <si>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</si>
  <si>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</si>
  <si>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</si>
  <si>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</si>
  <si>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</si>
  <si>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</si>
  <si>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</si>
  <si>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</si>
  <si>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</si>
  <si>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</si>
  <si>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</si>
  <si>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</si>
  <si>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</si>
  <si>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</si>
  <si>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</si>
  <si>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</si>
  <si>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</si>
  <si>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</si>
  <si>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</si>
  <si>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</si>
  <si>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</si>
  <si>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</si>
  <si>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</si>
  <si>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</si>
  <si>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</si>
  <si>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</si>
  <si>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</si>
  <si>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</si>
  <si>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</si>
  <si>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</si>
  <si>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</si>
  <si>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</si>
  <si>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</si>
  <si>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</si>
  <si>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</si>
  <si>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</si>
  <si>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</si>
  <si>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</si>
  <si>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</si>
  <si>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</si>
  <si>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</si>
  <si>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</si>
  <si>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</si>
  <si>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</si>
  <si>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</si>
  <si>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</si>
  <si>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</si>
  <si>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</si>
  <si>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</si>
  <si>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</si>
  <si>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</si>
  <si>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</si>
  <si>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</si>
  <si>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</si>
  <si>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</si>
  <si>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</si>
  <si>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</si>
  <si>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</si>
  <si>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</si>
  <si>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</si>
  <si>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</si>
  <si>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</si>
  <si>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</si>
  <si>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</si>
  <si>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</si>
  <si>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</si>
  <si>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</si>
  <si>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</si>
  <si>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</si>
  <si>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</si>
  <si>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</si>
  <si>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</si>
  <si>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</si>
  <si>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</si>
  <si>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</si>
  <si>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</si>
  <si>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</si>
  <si>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</si>
  <si>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</si>
  <si>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</si>
  <si>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</si>
  <si>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</si>
  <si>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</si>
  <si>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</si>
  <si>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</si>
  <si>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</si>
  <si>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</si>
  <si>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</si>
  <si>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</si>
  <si>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</si>
  <si>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</si>
  <si>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</si>
  <si>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</si>
  <si>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</si>
  <si>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</si>
  <si>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</si>
  <si>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</si>
  <si>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</si>
  <si>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</si>
  <si>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</si>
  <si>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</si>
  <si>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</si>
  <si>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</si>
  <si>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</si>
  <si>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</si>
  <si>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</si>
  <si>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</si>
  <si>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</si>
  <si>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</si>
  <si>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</si>
  <si>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</si>
  <si>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</si>
  <si>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</si>
  <si>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</si>
  <si>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</si>
  <si>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</si>
  <si>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</si>
  <si>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</si>
  <si>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</si>
  <si>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</si>
  <si>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</si>
  <si>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</si>
  <si>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</si>
  <si>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</si>
  <si>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</si>
  <si>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</si>
  <si>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</si>
  <si>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</si>
  <si>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</si>
  <si>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</si>
  <si>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</si>
  <si>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</si>
  <si>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</si>
  <si>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</si>
  <si>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</si>
  <si>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</si>
  <si>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</si>
  <si>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</si>
  <si>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</si>
  <si>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</si>
  <si>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</si>
  <si>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</si>
  <si>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</si>
  <si>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</si>
  <si>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</si>
  <si>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</si>
  <si>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</si>
  <si>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</si>
  <si>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</si>
  <si>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</si>
  <si>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</si>
  <si>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</si>
  <si>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</si>
  <si>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</si>
  <si>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</si>
  <si>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</si>
  <si>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</si>
  <si>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</si>
  <si>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</si>
  <si>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</si>
  <si>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</si>
  <si>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</si>
  <si>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</si>
  <si>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</si>
  <si>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</si>
  <si>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</si>
  <si>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</si>
  <si>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</si>
  <si>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</si>
  <si>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</si>
  <si>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</si>
  <si>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</si>
  <si>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</si>
  <si>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</si>
  <si>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</si>
  <si>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</si>
  <si>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</si>
  <si>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</si>
  <si>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</si>
  <si>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</si>
  <si>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</si>
  <si>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</si>
  <si>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</si>
  <si>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</si>
  <si>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</si>
  <si>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</si>
  <si>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</si>
  <si>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</si>
  <si>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</si>
  <si>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</si>
  <si>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</si>
  <si>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</si>
  <si>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</si>
  <si>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</si>
  <si>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</si>
  <si>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</si>
  <si>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</si>
  <si>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</si>
  <si>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</si>
  <si>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</si>
  <si>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</si>
  <si>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</si>
  <si>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</si>
  <si>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</si>
  <si>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</si>
  <si>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</si>
  <si>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</si>
  <si>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</si>
  <si>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</si>
  <si>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</si>
  <si>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</si>
  <si>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</si>
  <si>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</si>
  <si>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</si>
  <si>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</si>
  <si>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</si>
  <si>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</si>
  <si>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</si>
  <si>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</si>
  <si>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</si>
  <si>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</si>
  <si>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</si>
  <si>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</si>
  <si>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</si>
  <si>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</si>
  <si>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</si>
  <si>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</si>
  <si>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</si>
  <si>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</si>
  <si>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</si>
  <si>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</si>
  <si>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</si>
  <si>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</si>
  <si>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</si>
  <si>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</si>
  <si>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</si>
  <si>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</si>
  <si>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</si>
  <si>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</si>
  <si>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</si>
  <si>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</si>
  <si>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</si>
  <si>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</si>
  <si>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</si>
  <si>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</si>
  <si>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</si>
  <si>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</si>
  <si>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</si>
  <si>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</si>
  <si>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</si>
  <si>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</si>
  <si>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</si>
  <si>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</si>
  <si>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</si>
  <si>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</si>
  <si>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</si>
  <si>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</si>
  <si>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</si>
  <si>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</si>
  <si>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</si>
  <si>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</si>
  <si>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</si>
  <si>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</si>
  <si>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</si>
  <si>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</si>
  <si>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</si>
  <si>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</si>
  <si>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</si>
  <si>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</si>
  <si>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</si>
  <si>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</si>
  <si>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</si>
  <si>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</si>
  <si>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</si>
  <si>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</si>
  <si>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</si>
  <si>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</si>
  <si>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</si>
  <si>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</si>
  <si>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</si>
  <si>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</si>
  <si>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</si>
  <si>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</si>
  <si>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</si>
  <si>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</si>
  <si>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</si>
  <si>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</si>
  <si>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</si>
  <si>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</si>
  <si>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</si>
  <si>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</si>
  <si>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</si>
  <si>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</si>
  <si>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</si>
  <si>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</si>
  <si>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</si>
  <si>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</si>
  <si>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</si>
  <si>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</si>
  <si>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</si>
  <si>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</si>
  <si>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</si>
  <si>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</si>
  <si>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</si>
  <si>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</si>
  <si>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</si>
  <si>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</si>
  <si>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</si>
  <si>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</si>
  <si>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</si>
  <si>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</si>
  <si>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</si>
  <si>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</si>
  <si>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</si>
  <si>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</si>
  <si>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</si>
  <si>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</si>
  <si>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</si>
  <si>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</si>
  <si>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</si>
  <si>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</si>
  <si>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</si>
  <si>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</si>
  <si>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</si>
  <si>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</si>
  <si>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</si>
  <si>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</si>
  <si>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</si>
  <si>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</si>
  <si>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</si>
  <si>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</si>
  <si>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</si>
  <si>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</si>
  <si>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</si>
  <si>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</si>
  <si>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</si>
  <si>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</si>
  <si>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</si>
  <si>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</si>
  <si>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</si>
  <si>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</si>
  <si>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</si>
  <si>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</si>
  <si>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</si>
  <si>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</si>
  <si>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</si>
  <si>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</si>
  <si>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</si>
  <si>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</si>
  <si>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</si>
  <si>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</si>
  <si>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</si>
  <si>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</si>
  <si>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</si>
  <si>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</si>
  <si>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</si>
  <si>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</si>
  <si>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</si>
  <si>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</si>
  <si>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</si>
  <si>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</si>
  <si>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</si>
  <si>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</si>
  <si>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</si>
  <si>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</si>
  <si>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</si>
  <si>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</si>
  <si>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</si>
  <si>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</si>
  <si>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</si>
  <si>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</si>
  <si>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</si>
  <si>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</si>
  <si>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</si>
  <si>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</si>
  <si>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</si>
  <si>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</si>
  <si>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</si>
  <si>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</si>
  <si>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</si>
  <si>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</si>
  <si>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</si>
  <si>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</si>
  <si>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</si>
  <si>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</si>
  <si>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</si>
  <si>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</si>
  <si>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</si>
  <si>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</si>
  <si>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</si>
  <si>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</si>
  <si>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</si>
  <si>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</si>
  <si>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</si>
  <si>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</si>
  <si>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</si>
  <si>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</si>
  <si>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</si>
  <si>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</si>
  <si>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</si>
  <si>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</si>
  <si>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</si>
  <si>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</si>
  <si>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</si>
  <si>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</si>
  <si>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</si>
  <si>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</si>
  <si>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</si>
  <si>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</si>
  <si>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</si>
  <si>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</si>
  <si>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</si>
  <si>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</si>
  <si>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</si>
  <si>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</si>
  <si>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</si>
  <si>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</si>
  <si>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</si>
  <si>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</si>
  <si>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</si>
  <si>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</si>
  <si>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</si>
  <si>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</si>
  <si>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</si>
  <si>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</si>
  <si>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</si>
  <si>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</si>
  <si>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</si>
  <si>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</si>
  <si>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</si>
  <si>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</si>
  <si>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</si>
  <si>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</si>
  <si>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</si>
  <si>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</si>
  <si>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</si>
  <si>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</si>
  <si>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</si>
  <si>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</si>
  <si>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</si>
  <si>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</si>
  <si>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</si>
  <si>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</si>
  <si>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</si>
  <si>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</si>
  <si>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</si>
  <si>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</si>
  <si>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</si>
  <si>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</si>
  <si>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</si>
  <si>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</si>
  <si>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</si>
  <si>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</si>
  <si>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</si>
  <si>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</si>
  <si>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</si>
  <si>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</si>
  <si>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</si>
  <si>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</si>
  <si>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</si>
  <si>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</si>
  <si>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</si>
  <si>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</si>
  <si>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</si>
  <si>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</si>
  <si>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</si>
  <si>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</si>
  <si>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</si>
  <si>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</si>
  <si>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</si>
  <si>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</si>
  <si>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</si>
  <si>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</si>
  <si>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</si>
  <si>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</si>
  <si>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</si>
  <si>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</si>
  <si>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</si>
  <si>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</si>
  <si>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</si>
  <si>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</si>
  <si>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</si>
  <si>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</si>
  <si>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</si>
  <si>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</si>
  <si>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</si>
  <si>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</si>
  <si>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</si>
  <si>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</si>
  <si>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</si>
  <si>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</si>
  <si>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</si>
  <si>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</si>
  <si>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</si>
  <si>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</si>
  <si>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</si>
  <si>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</si>
  <si>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</si>
  <si>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</si>
  <si>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</si>
  <si>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</si>
  <si>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</si>
  <si>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</si>
  <si>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</si>
  <si>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</si>
  <si>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</si>
  <si>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</si>
  <si>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</si>
  <si>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</si>
  <si>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</si>
  <si>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</si>
  <si>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</si>
  <si>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</si>
  <si>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</si>
  <si>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</si>
  <si>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</si>
  <si>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</si>
  <si>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</si>
  <si>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</si>
  <si>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</si>
  <si>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</si>
  <si>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</si>
  <si>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</si>
  <si>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</si>
  <si>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</si>
  <si>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</si>
  <si>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</si>
  <si>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</si>
  <si>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</si>
  <si>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</si>
  <si>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</si>
  <si>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</si>
  <si>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</si>
  <si>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</si>
  <si>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</si>
  <si>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</si>
  <si>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</si>
  <si>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</si>
  <si>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</si>
  <si>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</si>
  <si>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</si>
  <si>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</si>
  <si>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</si>
  <si>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</si>
  <si>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</si>
  <si>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</si>
  <si>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</si>
  <si>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</si>
  <si>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</si>
  <si>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</si>
  <si>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</si>
  <si>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</si>
  <si>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</si>
  <si>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</si>
  <si>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</si>
  <si>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</si>
  <si>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</si>
  <si>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</si>
  <si>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</si>
  <si>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</si>
  <si>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</si>
  <si>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</si>
  <si>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</si>
  <si>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</si>
  <si>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</si>
  <si>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</si>
  <si>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</si>
  <si>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</si>
  <si>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</si>
  <si>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</si>
  <si>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</si>
  <si>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</si>
  <si>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</si>
  <si>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</si>
  <si>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</si>
  <si>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</si>
  <si>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</si>
  <si>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</si>
  <si>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</si>
  <si>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</si>
  <si>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</si>
  <si>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</si>
  <si>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</si>
  <si>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</si>
  <si>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</si>
  <si>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</si>
  <si>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</si>
  <si>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</si>
  <si>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</si>
  <si>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</si>
  <si>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</si>
  <si>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</si>
  <si>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</si>
  <si>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</si>
  <si>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</si>
  <si>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</si>
  <si>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</si>
  <si>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</si>
  <si>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</si>
  <si>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</si>
  <si>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</si>
  <si>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</si>
  <si>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</si>
  <si>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</si>
  <si>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</si>
  <si>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</si>
  <si>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</si>
  <si>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</si>
  <si>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</si>
  <si>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</si>
  <si>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</si>
  <si>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</si>
  <si>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</si>
  <si>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</si>
  <si>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</si>
  <si>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</si>
  <si>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</si>
  <si>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</si>
  <si>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</si>
  <si>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</si>
  <si>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</si>
  <si>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</si>
  <si>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</si>
  <si>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</si>
  <si>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</si>
  <si>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</si>
  <si>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</si>
  <si>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</si>
  <si>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</si>
  <si>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</si>
  <si>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</si>
  <si>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</si>
  <si>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</si>
  <si>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</si>
  <si>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</si>
  <si>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</si>
  <si>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</si>
  <si>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</si>
  <si>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</si>
  <si>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</si>
  <si>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</si>
  <si>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</si>
  <si>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</si>
  <si>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</si>
  <si>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</si>
  <si>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</si>
  <si>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</si>
  <si>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</si>
  <si>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</si>
  <si>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</si>
  <si>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</si>
  <si>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</si>
  <si>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</si>
  <si>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</si>
  <si>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</si>
  <si>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</si>
  <si>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</si>
  <si>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</si>
  <si>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</si>
  <si>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</si>
  <si>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</si>
  <si>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</si>
  <si>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</si>
  <si>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</si>
  <si>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</si>
  <si>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</si>
  <si>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</si>
  <si>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</si>
  <si>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</si>
  <si>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</si>
  <si>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</si>
  <si>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</si>
  <si>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</si>
  <si>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</si>
  <si>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</si>
  <si>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</si>
  <si>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</si>
  <si>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</si>
  <si>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</si>
  <si>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</si>
  <si>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</si>
  <si>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</si>
  <si>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</si>
  <si>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</si>
  <si>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</si>
  <si>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</si>
  <si>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</si>
  <si>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</si>
  <si>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</si>
  <si>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</si>
  <si>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</si>
  <si>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</si>
  <si>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</si>
  <si>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</si>
  <si>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</si>
  <si>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</si>
  <si>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</si>
  <si>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</si>
  <si>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</si>
  <si>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</si>
  <si>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</si>
  <si>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</si>
  <si>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</si>
  <si>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</si>
  <si>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</si>
  <si>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</si>
  <si>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</si>
  <si>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</si>
  <si>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</si>
  <si>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</si>
  <si>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</si>
  <si>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</si>
  <si>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</si>
  <si>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</si>
  <si>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</si>
  <si>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</si>
  <si>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</si>
  <si>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</si>
  <si>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</si>
  <si>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</si>
  <si>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</si>
  <si>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</si>
  <si>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</si>
  <si>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</si>
  <si>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</si>
  <si>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</si>
  <si>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</si>
  <si>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</si>
  <si>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</si>
  <si>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</si>
  <si>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</si>
  <si>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</si>
  <si>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</si>
  <si>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</si>
  <si>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</si>
  <si>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</si>
  <si>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</si>
  <si>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</si>
  <si>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</si>
  <si>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</si>
  <si>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</si>
  <si>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</si>
  <si>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</si>
  <si>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</si>
  <si>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</si>
  <si>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</si>
  <si>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</si>
  <si>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</si>
  <si>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</si>
  <si>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</si>
  <si>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</si>
  <si>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</si>
  <si>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</si>
  <si>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</si>
  <si>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</si>
  <si>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</si>
  <si>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</si>
  <si>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</si>
  <si>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</si>
  <si>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</si>
  <si>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</si>
  <si>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</si>
  <si>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</si>
  <si>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</si>
  <si>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</si>
  <si>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</si>
  <si>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</si>
  <si>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</si>
  <si>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</si>
  <si>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</si>
  <si>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</si>
  <si>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</si>
  <si>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</si>
  <si>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</si>
  <si>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</si>
  <si>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</si>
  <si>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</si>
  <si>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</si>
  <si>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</si>
  <si>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</si>
  <si>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</si>
  <si>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</si>
  <si>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</si>
  <si>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</si>
  <si>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</si>
  <si>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</si>
  <si>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</si>
  <si>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</si>
  <si>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</si>
  <si>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</si>
  <si>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</si>
  <si>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</si>
  <si>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</si>
  <si>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</si>
  <si>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</si>
  <si>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</si>
  <si>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</si>
  <si>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</si>
  <si>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</si>
  <si>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</si>
  <si>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</si>
  <si>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</si>
  <si>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</si>
  <si>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</si>
  <si>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</si>
  <si>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</si>
  <si>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</si>
  <si>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</si>
  <si>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</si>
  <si>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</si>
  <si>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</si>
  <si>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</si>
  <si>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</si>
  <si>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</si>
  <si>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</si>
  <si>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</si>
  <si>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</si>
  <si>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</si>
  <si>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</si>
  <si>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</si>
  <si>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</si>
  <si>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</si>
  <si>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</si>
  <si>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</si>
  <si>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</si>
  <si>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</si>
  <si>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</si>
  <si>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</si>
  <si>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</si>
  <si>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</si>
  <si>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</si>
  <si>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</si>
  <si>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</si>
  <si>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</si>
  <si>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</si>
  <si>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</si>
  <si>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</si>
  <si>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</si>
  <si>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</si>
  <si>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</si>
  <si>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</si>
  <si>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</si>
  <si>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</si>
  <si>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</si>
  <si>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</si>
  <si>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</si>
  <si>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</si>
  <si>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</si>
  <si>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</si>
  <si>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</si>
  <si>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</si>
  <si>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</si>
  <si>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</si>
  <si>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</si>
  <si>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</si>
  <si>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</si>
  <si>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</si>
  <si>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</si>
  <si>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</si>
  <si>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</si>
  <si>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</si>
  <si>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</si>
  <si>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</si>
  <si>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</si>
  <si>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</si>
  <si>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</si>
  <si>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</si>
  <si>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</si>
  <si>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</si>
  <si>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</si>
  <si>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</si>
  <si>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</si>
  <si>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</si>
  <si>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</si>
  <si>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</si>
  <si>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</si>
  <si>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</si>
  <si>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</si>
  <si>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</si>
  <si>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</si>
  <si>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</si>
  <si>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</si>
  <si>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</si>
  <si>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</si>
  <si>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</si>
  <si>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</si>
  <si>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</si>
  <si>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</si>
  <si>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</si>
  <si>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</si>
  <si>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</si>
  <si>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</si>
  <si>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</si>
  <si>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</si>
  <si>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</si>
  <si>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</si>
  <si>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</si>
  <si>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</si>
  <si>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</si>
  <si>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</si>
  <si>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</si>
  <si>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</si>
  <si>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</si>
  <si>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</si>
  <si>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</si>
  <si>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</si>
  <si>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</si>
  <si>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</si>
  <si>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</si>
  <si>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</si>
  <si>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</si>
  <si>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</si>
  <si>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</si>
  <si>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</si>
  <si>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</si>
  <si>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</si>
  <si>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</si>
  <si>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</si>
  <si>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</si>
  <si>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</si>
  <si>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</si>
  <si>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</si>
  <si>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</si>
  <si>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</si>
  <si>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</si>
  <si>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</si>
  <si>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</si>
  <si>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</si>
  <si>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</si>
  <si>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</si>
  <si>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</si>
  <si>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</si>
  <si>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</si>
  <si>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</si>
  <si>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</si>
  <si>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</si>
  <si>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</si>
  <si>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</si>
  <si>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</si>
  <si>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</si>
  <si>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</si>
  <si>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</si>
  <si>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</si>
  <si>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</si>
  <si>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</si>
  <si>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</si>
  <si>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</si>
  <si>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</si>
  <si>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</si>
  <si>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</si>
  <si>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</si>
  <si>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</si>
  <si>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</si>
  <si>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</si>
  <si>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</si>
  <si>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</si>
  <si>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</si>
  <si>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</si>
  <si>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</si>
  <si>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</si>
  <si>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</si>
  <si>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</si>
  <si>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</si>
  <si>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</si>
  <si>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</si>
  <si>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</si>
  <si>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</si>
  <si>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</si>
  <si>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</si>
  <si>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</si>
  <si>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</si>
  <si>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</si>
  <si>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</si>
  <si>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</si>
  <si>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</si>
  <si>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</si>
  <si>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</si>
  <si>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</si>
  <si>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</si>
  <si>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</si>
  <si>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</si>
  <si>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</si>
  <si>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</si>
  <si>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</si>
  <si>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</si>
  <si>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</si>
  <si>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</si>
  <si>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</si>
  <si>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</si>
  <si>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</si>
  <si>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</si>
  <si>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</si>
  <si>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</si>
  <si>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</si>
  <si>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</si>
  <si>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</si>
  <si>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</si>
  <si>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</si>
  <si>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</si>
  <si>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</si>
  <si>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</si>
  <si>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</si>
  <si>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</si>
  <si>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</si>
  <si>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</si>
  <si>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</si>
  <si>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</si>
  <si>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</si>
  <si>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</si>
  <si>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</si>
  <si>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</si>
  <si>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</si>
  <si>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</si>
  <si>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</si>
  <si>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</si>
  <si>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</si>
  <si>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</si>
  <si>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</si>
  <si>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</si>
  <si>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</si>
  <si>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</si>
  <si>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</si>
  <si>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</si>
  <si>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</si>
  <si>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</si>
  <si>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</si>
  <si>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</si>
  <si>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</si>
  <si>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</si>
  <si>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</si>
  <si>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</si>
  <si>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</si>
  <si>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</si>
  <si>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</si>
  <si>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</si>
  <si>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</si>
  <si>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</si>
  <si>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</si>
  <si>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</si>
  <si>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</si>
  <si>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</si>
  <si>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</si>
  <si>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</si>
  <si>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</si>
  <si>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</si>
  <si>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</si>
  <si>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</si>
  <si>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</si>
  <si>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</si>
  <si>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</si>
  <si>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</si>
  <si>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</si>
  <si>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</si>
  <si>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</si>
  <si>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</si>
  <si>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</si>
  <si>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</si>
  <si>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</si>
  <si>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</si>
  <si>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</si>
  <si>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</si>
  <si>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</si>
  <si>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</si>
  <si>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</si>
  <si>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</si>
  <si>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</si>
  <si>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</si>
  <si>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</si>
  <si>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</si>
  <si>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</si>
  <si>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</si>
  <si>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</si>
  <si>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</si>
  <si>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</si>
  <si>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</si>
  <si>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</si>
  <si>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</si>
  <si>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</si>
  <si>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</si>
  <si>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</si>
  <si>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</si>
  <si>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</si>
  <si>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</si>
  <si>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</si>
  <si>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</si>
  <si>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</si>
  <si>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</si>
  <si>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</si>
  <si>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</si>
  <si>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</si>
  <si>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</si>
  <si>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</si>
  <si>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</si>
  <si>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</si>
  <si>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</si>
  <si>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</si>
  <si>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</si>
  <si>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</si>
  <si>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</si>
  <si>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</si>
  <si>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</si>
  <si>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</si>
  <si>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</si>
  <si>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</si>
  <si>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</si>
  <si>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</si>
  <si>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</si>
  <si>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</si>
  <si>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</si>
  <si>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</si>
  <si>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</si>
  <si>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</si>
  <si>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</si>
  <si>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</si>
  <si>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</si>
  <si>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</si>
  <si>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</si>
  <si>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</si>
  <si>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</si>
  <si>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</si>
  <si>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</si>
  <si>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</si>
  <si>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</si>
  <si>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</si>
  <si>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</si>
  <si>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</si>
  <si>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</si>
  <si>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</si>
  <si>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</si>
  <si>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</si>
  <si>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</si>
  <si>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</si>
  <si>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</si>
  <si>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</si>
  <si>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</si>
  <si>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</si>
  <si>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</si>
  <si>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</si>
  <si>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</si>
  <si>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</si>
  <si>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</si>
  <si>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</si>
  <si>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</si>
  <si>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</si>
  <si>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</si>
  <si>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</si>
  <si>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</si>
  <si>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</si>
  <si>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</si>
  <si>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</si>
  <si>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</si>
  <si>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</si>
  <si>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</si>
  <si>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</si>
  <si>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</si>
  <si>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</si>
  <si>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</si>
  <si>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</si>
  <si>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</si>
  <si>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</si>
  <si>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</si>
  <si>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</si>
  <si>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</si>
  <si>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</si>
  <si>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</si>
  <si>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</si>
  <si>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</si>
  <si>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</si>
  <si>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</si>
  <si>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</si>
  <si>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</si>
  <si>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</si>
  <si>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</si>
  <si>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</si>
  <si>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</si>
  <si>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</si>
  <si>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</si>
  <si>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</si>
  <si>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</si>
  <si>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</si>
  <si>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</si>
  <si>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</si>
  <si>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</si>
  <si>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</si>
  <si>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</si>
  <si>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</si>
  <si>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</si>
  <si>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</si>
  <si>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</si>
  <si>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</si>
  <si>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</si>
  <si>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</si>
  <si>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</si>
  <si>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</si>
  <si>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</si>
  <si>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</si>
  <si>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</si>
  <si>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</si>
  <si>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</si>
  <si>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</si>
  <si>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</si>
  <si>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</si>
  <si>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</si>
  <si>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</si>
  <si>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</si>
  <si>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</si>
  <si>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</si>
  <si>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</si>
  <si>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GS3 MT 1.5</t>
  </si>
  <si>
    <t>SJVR13</t>
  </si>
  <si>
    <t>GROOVE 1.5</t>
  </si>
  <si>
    <t>RANGER XLT M 4X2 2.5</t>
  </si>
  <si>
    <t>ESCAPE DURA D4 2.5 AUT</t>
  </si>
  <si>
    <t>K3 EX 1.6L 6AT FULL</t>
  </si>
  <si>
    <t>TERRITORY TITANIUM 4X2 5P 1.5 AUT</t>
  </si>
  <si>
    <t>GRIS JET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</si>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</sst>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38"/>
  <sheetViews>
    <sheetView topLeftCell="L1" zoomScale="81" zoomScaleNormal="81" workbookViewId="0">
      <pane ySplit="1" topLeftCell="A2" activePane="bottomLeft" state="frozen"/>
      <selection activeCell="E1" sqref="E1"/>
      <selection pane="bottomLeft" activeCell="P14" sqref="P14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10146</v>
      </c>
      <c r="AA1" s="21" t="s">
        <v>5385</v>
      </c>
      <c r="AB1" s="21" t="s">
        <v>10147</v>
      </c>
      <c r="AC1" s="21" t="s">
        <v>5387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1116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8595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566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5348</v>
      </c>
      <c r="D4" t="s">
        <v>62</v>
      </c>
      <c r="E4" t="s">
        <v>8586</v>
      </c>
      <c r="F4">
        <v>2026</v>
      </c>
      <c r="G4">
        <v>2700</v>
      </c>
      <c r="I4" t="s">
        <v>26</v>
      </c>
      <c r="J4" t="s">
        <v>347</v>
      </c>
      <c r="K4">
        <v>236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IFERROR(VLOOKUP(A4,'Base ATR'!$1:$1048576,3,FALSE),O4)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665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IFERROR(VLOOKUP(A5,'Base ATR'!$1:$1048576,3,FALSE),O5)</f>
        <v>22083326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587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IFERROR(VLOOKUP(A6,'Base ATR'!$1:$1048576,3,FALSE),O6)</f>
        <v>17966127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5830</v>
      </c>
      <c r="B7" t="s">
        <v>4019</v>
      </c>
      <c r="C7" t="s">
        <v>30</v>
      </c>
      <c r="D7" t="s">
        <v>62</v>
      </c>
      <c r="E7" t="s">
        <v>8598</v>
      </c>
      <c r="F7">
        <v>2024</v>
      </c>
      <c r="G7">
        <v>45647</v>
      </c>
      <c r="I7" t="s">
        <v>343</v>
      </c>
      <c r="J7" t="s">
        <v>357</v>
      </c>
      <c r="K7">
        <v>1001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339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347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IFERROR(VLOOKUP(A9,'Base ATR'!$1:$1048576,3,FALSE),O9)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I10" t="s">
        <v>26</v>
      </c>
      <c r="J10" t="s">
        <v>273</v>
      </c>
      <c r="K10">
        <v>263</v>
      </c>
      <c r="L10" t="s">
        <v>33</v>
      </c>
      <c r="M10">
        <v>26525100</v>
      </c>
      <c r="N10">
        <v>0</v>
      </c>
      <c r="O10">
        <v>26525100</v>
      </c>
      <c r="P10">
        <v>21990000</v>
      </c>
      <c r="Q10">
        <v>-4535100</v>
      </c>
      <c r="R10">
        <v>-2062</v>
      </c>
      <c r="S10" s="5">
        <f>IFERROR(VLOOKUP(A10,'Base ATR'!$1:$1048576,3,FALSE),O10)</f>
        <v>26525100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21400000</v>
      </c>
      <c r="W10" s="9">
        <f>IFERROR(V10-P10,"")</f>
        <v>-590000</v>
      </c>
      <c r="X10" s="11">
        <f t="shared" si="2"/>
        <v>26525100</v>
      </c>
      <c r="Y10" s="9">
        <f t="shared" si="3"/>
        <v>5125100</v>
      </c>
      <c r="Z10" s="6">
        <f>_xlfn.XLOOKUP($A10,'Data precios'!$A:$A,'Data precios'!G:G,"",0,-1)</f>
        <v>26525100</v>
      </c>
      <c r="AA10" s="6">
        <f>_xlfn.XLOOKUP($A10,'Data precios'!$A:$A,'Data precios'!H:H,"",0,-1)</f>
        <v>26525100</v>
      </c>
      <c r="AB10" s="6">
        <f>_xlfn.XLOOKUP($A10,'Data precios'!$A:$A,'Data precios'!I:I,"",0,-1)</f>
        <v>26525100</v>
      </c>
      <c r="AC10" s="6">
        <f>_xlfn.XLOOKUP($A10,'Data precios'!$A:$A,'Data precios'!J:J,"",0,-1)</f>
        <v>26525100</v>
      </c>
    </row>
    <row r="11" spans="1:29" ht="15" thickBot="1" x14ac:dyDescent="0.35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I11" t="s">
        <v>26</v>
      </c>
      <c r="J11" t="s">
        <v>273</v>
      </c>
      <c r="K11">
        <v>263</v>
      </c>
      <c r="L11" t="s">
        <v>52</v>
      </c>
      <c r="M11">
        <v>29381100</v>
      </c>
      <c r="N11">
        <v>0</v>
      </c>
      <c r="O11">
        <v>29381100</v>
      </c>
      <c r="P11">
        <v>21990000</v>
      </c>
      <c r="Q11">
        <v>-7391100</v>
      </c>
      <c r="R11">
        <v>-3361</v>
      </c>
      <c r="S11" s="5">
        <f>IFERROR(VLOOKUP(A11,'Base ATR'!$1:$1048576,3,FALSE),O11)</f>
        <v>29381100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25000000</v>
      </c>
      <c r="W11" s="9">
        <f>V11-P11</f>
        <v>3010000</v>
      </c>
      <c r="X11" s="11">
        <f t="shared" si="2"/>
        <v>29381100</v>
      </c>
      <c r="Y11" s="9">
        <f t="shared" si="3"/>
        <v>4381100</v>
      </c>
      <c r="Z11" s="6">
        <f>_xlfn.XLOOKUP($A11,'Data precios'!$A:$A,'Data precios'!G:G,"",0,-1)</f>
        <v>29381100</v>
      </c>
      <c r="AA11" s="6">
        <f>_xlfn.XLOOKUP($A11,'Data precios'!$A:$A,'Data precios'!H:H,"",0,-1)</f>
        <v>29381100</v>
      </c>
      <c r="AB11" s="6">
        <f>_xlfn.XLOOKUP($A11,'Data precios'!$A:$A,'Data precios'!I:I,"",0,-1)</f>
        <v>29381100</v>
      </c>
      <c r="AC11" s="6">
        <f>_xlfn.XLOOKUP($A11,'Data precios'!$A:$A,'Data precios'!J:J,"",0,-1)</f>
        <v>29381100</v>
      </c>
    </row>
    <row r="12" spans="1:29" ht="15" thickBot="1" x14ac:dyDescent="0.35">
      <c r="A12" t="s">
        <v>8508</v>
      </c>
      <c r="B12" t="s">
        <v>4019</v>
      </c>
      <c r="C12" t="s">
        <v>35</v>
      </c>
      <c r="D12" t="s">
        <v>62</v>
      </c>
      <c r="E12" t="s">
        <v>8565</v>
      </c>
      <c r="F12">
        <v>2026</v>
      </c>
      <c r="G12">
        <v>941</v>
      </c>
      <c r="I12" t="s">
        <v>343</v>
      </c>
      <c r="J12" t="s">
        <v>347</v>
      </c>
      <c r="K12">
        <v>112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 t="shared" si="0"/>
        <v>LIQUIDAR</v>
      </c>
      <c r="U12" s="6">
        <f t="shared" si="1"/>
        <v>22941500</v>
      </c>
      <c r="V12" s="18">
        <f>_xlfn.XLOOKUP(A12,'Data precios'!A:A,'Data precios'!D:D,"",0,-1)</f>
        <v>25100000</v>
      </c>
      <c r="W12" s="9">
        <f t="shared" ref="W12:W19" si="4">IFERROR(V12-P12,"")</f>
        <v>-1890000</v>
      </c>
      <c r="X12" s="11">
        <f t="shared" si="2"/>
        <v>20782849</v>
      </c>
      <c r="Y12" s="9">
        <f t="shared" si="3"/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8524</v>
      </c>
      <c r="B13" t="s">
        <v>4019</v>
      </c>
      <c r="C13" t="s">
        <v>35</v>
      </c>
      <c r="D13" t="s">
        <v>230</v>
      </c>
      <c r="E13" t="s">
        <v>8563</v>
      </c>
      <c r="F13">
        <v>2026</v>
      </c>
      <c r="G13">
        <v>2705</v>
      </c>
      <c r="I13" t="s">
        <v>343</v>
      </c>
      <c r="J13" t="s">
        <v>8564</v>
      </c>
      <c r="K13">
        <v>112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 t="shared" si="0"/>
        <v>LIQUIDAR</v>
      </c>
      <c r="U13" s="6">
        <f t="shared" si="1"/>
        <v>17778571.099999998</v>
      </c>
      <c r="V13" s="18">
        <f>_xlfn.XLOOKUP(A13,'Data precios'!A:A,'Data precios'!D:D,"",0,-1)</f>
        <v>18100000</v>
      </c>
      <c r="W13" s="9">
        <f t="shared" si="4"/>
        <v>-2815966</v>
      </c>
      <c r="X13" s="11">
        <f t="shared" si="2"/>
        <v>17200643</v>
      </c>
      <c r="Y13" s="9">
        <f t="shared" si="3"/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8666</v>
      </c>
      <c r="B14" t="s">
        <v>341</v>
      </c>
      <c r="C14" t="s">
        <v>5323</v>
      </c>
      <c r="D14" t="s">
        <v>191</v>
      </c>
      <c r="E14" t="s">
        <v>8667</v>
      </c>
      <c r="F14">
        <v>2008</v>
      </c>
      <c r="G14">
        <v>0</v>
      </c>
      <c r="I14" t="s">
        <v>343</v>
      </c>
      <c r="J14" t="s">
        <v>161</v>
      </c>
      <c r="K14">
        <v>3437</v>
      </c>
      <c r="L14" t="s">
        <v>8623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IFERROR(VLOOKUP(A14,'Base ATR'!$1:$1048576,3,FALSE),O14)</f>
        <v>1558253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8608</v>
      </c>
      <c r="B15" t="s">
        <v>341</v>
      </c>
      <c r="C15" t="s">
        <v>386</v>
      </c>
      <c r="D15" t="s">
        <v>58</v>
      </c>
      <c r="E15" t="s">
        <v>8609</v>
      </c>
      <c r="F15">
        <v>2009</v>
      </c>
      <c r="G15">
        <v>0</v>
      </c>
      <c r="I15" t="s">
        <v>26</v>
      </c>
      <c r="J15" t="s">
        <v>8610</v>
      </c>
      <c r="K15">
        <v>3440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8662</v>
      </c>
      <c r="B16" t="s">
        <v>341</v>
      </c>
      <c r="C16" t="s">
        <v>293</v>
      </c>
      <c r="D16" t="s">
        <v>58</v>
      </c>
      <c r="E16" t="s">
        <v>8652</v>
      </c>
      <c r="F16">
        <v>2016</v>
      </c>
      <c r="G16">
        <v>0</v>
      </c>
      <c r="I16" t="s">
        <v>343</v>
      </c>
      <c r="J16" t="s">
        <v>110</v>
      </c>
      <c r="K16">
        <v>3861</v>
      </c>
      <c r="L16" t="s">
        <v>8635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IFERROR(VLOOKUP(A16,'Base ATR'!$1:$1048576,3,FALSE),O16)</f>
        <v>15626088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8604</v>
      </c>
      <c r="B17" t="s">
        <v>341</v>
      </c>
      <c r="C17" t="s">
        <v>8605</v>
      </c>
      <c r="D17" t="s">
        <v>191</v>
      </c>
      <c r="E17" t="s">
        <v>8606</v>
      </c>
      <c r="F17">
        <v>2020</v>
      </c>
      <c r="G17">
        <v>0</v>
      </c>
      <c r="I17" t="s">
        <v>26</v>
      </c>
      <c r="J17" t="s">
        <v>43</v>
      </c>
      <c r="K17">
        <v>2343</v>
      </c>
      <c r="L17" t="s">
        <v>8607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IFERROR(VLOOKUP(A17,'Base ATR'!$1:$1048576,3,FALSE),O17)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8601</v>
      </c>
      <c r="B18" t="s">
        <v>341</v>
      </c>
      <c r="C18" t="s">
        <v>391</v>
      </c>
      <c r="D18" t="s">
        <v>131</v>
      </c>
      <c r="E18" t="s">
        <v>8602</v>
      </c>
      <c r="F18">
        <v>2019</v>
      </c>
      <c r="G18">
        <v>6400</v>
      </c>
      <c r="I18" t="s">
        <v>343</v>
      </c>
      <c r="J18" t="s">
        <v>8603</v>
      </c>
      <c r="K18">
        <v>1361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IFERROR(VLOOKUP(A18,'Base ATR'!$1:$1048576,3,FALSE),O18)</f>
        <v>15632904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8676</v>
      </c>
      <c r="B19" t="s">
        <v>341</v>
      </c>
      <c r="C19" t="s">
        <v>5340</v>
      </c>
      <c r="D19" t="s">
        <v>50</v>
      </c>
      <c r="E19" t="s">
        <v>8677</v>
      </c>
      <c r="F19">
        <v>2019</v>
      </c>
      <c r="G19">
        <v>0</v>
      </c>
      <c r="I19" t="s">
        <v>343</v>
      </c>
      <c r="J19" t="s">
        <v>43</v>
      </c>
      <c r="K19">
        <v>2699</v>
      </c>
      <c r="L19" t="s">
        <v>8635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IFERROR(VLOOKUP(A19,'Base ATR'!$1:$1048576,3,FALSE),O19)</f>
        <v>2624366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8668</v>
      </c>
      <c r="B20" t="s">
        <v>341</v>
      </c>
      <c r="C20" t="s">
        <v>386</v>
      </c>
      <c r="D20" t="s">
        <v>50</v>
      </c>
      <c r="E20" t="s">
        <v>8661</v>
      </c>
      <c r="F20">
        <v>2019</v>
      </c>
      <c r="G20">
        <v>0</v>
      </c>
      <c r="I20" t="s">
        <v>343</v>
      </c>
      <c r="J20" t="s">
        <v>43</v>
      </c>
      <c r="K20">
        <v>2593</v>
      </c>
      <c r="L20" t="s">
        <v>8635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IFERROR(VLOOKUP(A20,'Base ATR'!$1:$1048576,3,FALSE),O20)</f>
        <v>2454691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8678</v>
      </c>
      <c r="B21" t="s">
        <v>341</v>
      </c>
      <c r="C21" t="s">
        <v>8605</v>
      </c>
      <c r="D21" t="s">
        <v>50</v>
      </c>
      <c r="E21" t="s">
        <v>8661</v>
      </c>
      <c r="F21">
        <v>2019</v>
      </c>
      <c r="G21">
        <v>0</v>
      </c>
      <c r="I21" t="s">
        <v>343</v>
      </c>
      <c r="J21" t="s">
        <v>43</v>
      </c>
      <c r="K21">
        <v>2593</v>
      </c>
      <c r="L21" t="s">
        <v>8635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IFERROR(VLOOKUP(A21,'Base ATR'!$1:$1048576,3,FALSE),O21)</f>
        <v>2502458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8660</v>
      </c>
      <c r="B22" t="s">
        <v>341</v>
      </c>
      <c r="C22" t="s">
        <v>386</v>
      </c>
      <c r="D22" t="s">
        <v>50</v>
      </c>
      <c r="E22" t="s">
        <v>8661</v>
      </c>
      <c r="F22">
        <v>2019</v>
      </c>
      <c r="G22">
        <v>0</v>
      </c>
      <c r="I22" t="s">
        <v>343</v>
      </c>
      <c r="J22" t="s">
        <v>43</v>
      </c>
      <c r="K22">
        <v>2593</v>
      </c>
      <c r="L22" t="s">
        <v>8635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IFERROR(VLOOKUP(A22,'Base ATR'!$1:$1048576,3,FALSE),O22)</f>
        <v>2315480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8664</v>
      </c>
      <c r="B23" t="s">
        <v>341</v>
      </c>
      <c r="C23" t="s">
        <v>4006</v>
      </c>
      <c r="D23" t="s">
        <v>62</v>
      </c>
      <c r="E23" t="s">
        <v>8665</v>
      </c>
      <c r="F23">
        <v>2022</v>
      </c>
      <c r="G23">
        <v>0</v>
      </c>
      <c r="I23" t="s">
        <v>343</v>
      </c>
      <c r="J23" t="s">
        <v>347</v>
      </c>
      <c r="K23">
        <v>1488</v>
      </c>
      <c r="L23" t="s">
        <v>8635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IFERROR(VLOOKUP(A23,'Base ATR'!$1:$1048576,3,FALSE),O23)</f>
        <v>3479924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8671</v>
      </c>
      <c r="B24" t="s">
        <v>341</v>
      </c>
      <c r="C24" t="s">
        <v>386</v>
      </c>
      <c r="D24" t="s">
        <v>50</v>
      </c>
      <c r="E24" t="s">
        <v>8672</v>
      </c>
      <c r="F24">
        <v>2023</v>
      </c>
      <c r="G24">
        <v>0</v>
      </c>
      <c r="I24" t="s">
        <v>343</v>
      </c>
      <c r="J24" t="s">
        <v>43</v>
      </c>
      <c r="K24">
        <v>1315</v>
      </c>
      <c r="L24" t="s">
        <v>8635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1090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124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IFERROR(VLOOKUP(A26,'Base ATR'!$1:$1048576,3,FALSE),O26)</f>
        <v>32073060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648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525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IFERROR(VLOOKUP(A28,'Base ATR'!$1:$1048576,3,FALSE),O28)</f>
        <v>18070460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6282</v>
      </c>
    </row>
    <row r="29" spans="1:30" ht="15" thickBot="1" x14ac:dyDescent="0.35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I29" t="s">
        <v>343</v>
      </c>
      <c r="J29" t="s">
        <v>357</v>
      </c>
      <c r="K29">
        <v>493</v>
      </c>
      <c r="L29" t="s">
        <v>344</v>
      </c>
      <c r="M29">
        <v>18519784</v>
      </c>
      <c r="N29">
        <v>2080236</v>
      </c>
      <c r="O29">
        <v>20600020</v>
      </c>
      <c r="P29">
        <v>14490000</v>
      </c>
      <c r="Q29">
        <v>-6110020</v>
      </c>
      <c r="R29">
        <v>-4217</v>
      </c>
      <c r="S29" s="5">
        <f>IFERROR(VLOOKUP(A29,'Base ATR'!$1:$1048576,3,FALSE),O29)</f>
        <v>20600020</v>
      </c>
      <c r="T29" t="str">
        <f t="shared" si="0"/>
        <v>LIQUIDAR</v>
      </c>
      <c r="U29" s="6">
        <f t="shared" si="1"/>
        <v>12316500</v>
      </c>
      <c r="V29" s="18">
        <f>_xlfn.XLOOKUP(A29,'Data precios'!A:A,'Data precios'!D:D,"",0,-1)</f>
        <v>15200000</v>
      </c>
      <c r="W29" s="9">
        <f t="shared" si="5"/>
        <v>710000</v>
      </c>
      <c r="X29" s="11">
        <f t="shared" si="2"/>
        <v>20600020</v>
      </c>
      <c r="Y29" s="9">
        <f t="shared" si="3"/>
        <v>5400020</v>
      </c>
      <c r="Z29" s="6">
        <f>_xlfn.XLOOKUP($A29,'Data precios'!$A:$A,'Data precios'!G:G,"",0,-1)</f>
        <v>20600020</v>
      </c>
      <c r="AA29" s="6">
        <f>_xlfn.XLOOKUP($A29,'Data precios'!$A:$A,'Data precios'!H:H,"",0,-1)</f>
        <v>20600020</v>
      </c>
      <c r="AB29" s="6">
        <f>_xlfn.XLOOKUP($A29,'Data precios'!$A:$A,'Data precios'!I:I,"",0,-1)</f>
        <v>20600020</v>
      </c>
      <c r="AC29" s="6">
        <f>_xlfn.XLOOKUP($A29,'Data precios'!$A:$A,'Data precios'!J:J,"",0,-1)</f>
        <v>20600020</v>
      </c>
    </row>
    <row r="30" spans="1:30" ht="15" thickBot="1" x14ac:dyDescent="0.35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I30" t="s">
        <v>26</v>
      </c>
      <c r="J30" t="s">
        <v>5341</v>
      </c>
      <c r="K30">
        <v>298</v>
      </c>
      <c r="L30" t="s">
        <v>52</v>
      </c>
      <c r="M30">
        <v>32900000</v>
      </c>
      <c r="N30">
        <v>0</v>
      </c>
      <c r="O30">
        <v>32900000</v>
      </c>
      <c r="P30">
        <v>39151000</v>
      </c>
      <c r="Q30">
        <v>6251000</v>
      </c>
      <c r="R30">
        <v>1597</v>
      </c>
      <c r="S30" s="5">
        <f>IFERROR(VLOOKUP(A30,'Base ATR'!$1:$1048576,3,FALSE),O30)</f>
        <v>39151000</v>
      </c>
      <c r="T30" t="str">
        <f t="shared" si="0"/>
        <v>LIQUIDAR</v>
      </c>
      <c r="U30" s="6">
        <f t="shared" si="1"/>
        <v>33278350</v>
      </c>
      <c r="V30" s="18">
        <f>_xlfn.XLOOKUP(A30,'Data precios'!A:A,'Data precios'!D:D,"",0,-1)</f>
        <v>31900000</v>
      </c>
      <c r="W30" s="9">
        <f t="shared" si="5"/>
        <v>-7251000</v>
      </c>
      <c r="X30" s="11">
        <f t="shared" si="2"/>
        <v>32900000</v>
      </c>
      <c r="Y30" s="9">
        <f t="shared" si="3"/>
        <v>1000000</v>
      </c>
      <c r="Z30" s="6">
        <f>_xlfn.XLOOKUP($A30,'Data precios'!$A:$A,'Data precios'!G:G,"",0,-1)</f>
        <v>32900000</v>
      </c>
      <c r="AA30" s="6">
        <f>_xlfn.XLOOKUP($A30,'Data precios'!$A:$A,'Data precios'!H:H,"",0,-1)</f>
        <v>32900000</v>
      </c>
      <c r="AB30" s="6">
        <f>_xlfn.XLOOKUP($A30,'Data precios'!$A:$A,'Data precios'!I:I,"",0,-1)</f>
        <v>32900000</v>
      </c>
      <c r="AC30" s="6">
        <f>_xlfn.XLOOKUP($A30,'Data precios'!$A:$A,'Data precios'!J:J,"",0,-1)</f>
        <v>32900000</v>
      </c>
    </row>
    <row r="31" spans="1:30" ht="15" thickBot="1" x14ac:dyDescent="0.35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I31" t="s">
        <v>343</v>
      </c>
      <c r="J31" t="s">
        <v>4123</v>
      </c>
      <c r="K31">
        <v>223</v>
      </c>
      <c r="L31" t="s">
        <v>344</v>
      </c>
      <c r="M31">
        <v>21489916</v>
      </c>
      <c r="N31">
        <v>2992473</v>
      </c>
      <c r="O31">
        <v>24482389</v>
      </c>
      <c r="P31">
        <v>22764706</v>
      </c>
      <c r="Q31">
        <v>-1717683</v>
      </c>
      <c r="R31">
        <v>-755</v>
      </c>
      <c r="S31" s="5">
        <f>IFERROR(VLOOKUP(A31,'Base ATR'!$1:$1048576,3,FALSE),O31)</f>
        <v>24482389</v>
      </c>
      <c r="T31" t="str">
        <f t="shared" si="0"/>
        <v>LIQUIDAR</v>
      </c>
      <c r="U31" s="6">
        <f t="shared" si="1"/>
        <v>19350000.099999998</v>
      </c>
      <c r="V31" s="18">
        <f>_xlfn.XLOOKUP(A31,'Data precios'!A:A,'Data precios'!D:D,"",0,-1)</f>
        <v>22500000</v>
      </c>
      <c r="W31" s="9">
        <f>V31-P31</f>
        <v>-264706</v>
      </c>
      <c r="X31" s="11">
        <f t="shared" si="2"/>
        <v>24482389</v>
      </c>
      <c r="Y31" s="9">
        <f t="shared" si="3"/>
        <v>1982389</v>
      </c>
      <c r="Z31" s="6">
        <f>_xlfn.XLOOKUP($A31,'Data precios'!$A:$A,'Data precios'!G:G,"",0,-1)</f>
        <v>24482389</v>
      </c>
      <c r="AA31" s="6">
        <f>_xlfn.XLOOKUP($A31,'Data precios'!$A:$A,'Data precios'!H:H,"",0,-1)</f>
        <v>24482389</v>
      </c>
      <c r="AB31" s="6">
        <f>_xlfn.XLOOKUP($A31,'Data precios'!$A:$A,'Data precios'!I:I,"",0,-1)</f>
        <v>24482389</v>
      </c>
      <c r="AC31" s="6">
        <f>_xlfn.XLOOKUP($A31,'Data precios'!$A:$A,'Data precios'!J:J,"",0,-1)</f>
        <v>24482389</v>
      </c>
    </row>
    <row r="32" spans="1:30" ht="15" thickBot="1" x14ac:dyDescent="0.35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I32" t="s">
        <v>26</v>
      </c>
      <c r="J32" t="s">
        <v>94</v>
      </c>
      <c r="K32">
        <v>149</v>
      </c>
      <c r="L32" t="s">
        <v>52</v>
      </c>
      <c r="M32">
        <v>25000000</v>
      </c>
      <c r="N32">
        <v>0</v>
      </c>
      <c r="O32">
        <v>25000000</v>
      </c>
      <c r="P32">
        <v>32990000</v>
      </c>
      <c r="Q32">
        <v>7990000</v>
      </c>
      <c r="R32">
        <v>2422</v>
      </c>
      <c r="S32" s="5">
        <f>IFERROR(VLOOKUP(A32,'Base ATR'!$1:$1048576,3,FALSE),O32)</f>
        <v>25000000</v>
      </c>
      <c r="T32" t="str">
        <f t="shared" si="0"/>
        <v>LIQUIDAR</v>
      </c>
      <c r="U32" s="6">
        <f t="shared" si="1"/>
        <v>28041500</v>
      </c>
      <c r="V32" s="18">
        <f>_xlfn.XLOOKUP(A32,'Data precios'!A:A,'Data precios'!D:D,"",0,-1)</f>
        <v>32600000</v>
      </c>
      <c r="W32" s="9">
        <f>V32-P32</f>
        <v>-390000</v>
      </c>
      <c r="X32" s="11">
        <f t="shared" si="2"/>
        <v>25000000</v>
      </c>
      <c r="Y32" s="9">
        <f t="shared" si="3"/>
        <v>-7600000</v>
      </c>
      <c r="Z32" s="6">
        <f>_xlfn.XLOOKUP($A32,'Data precios'!$A:$A,'Data precios'!G:G,"",0,-1)</f>
        <v>25000000</v>
      </c>
      <c r="AA32" s="6">
        <f>_xlfn.XLOOKUP($A32,'Data precios'!$A:$A,'Data precios'!H:H,"",0,-1)</f>
        <v>25000000</v>
      </c>
      <c r="AB32" s="6">
        <f>_xlfn.XLOOKUP($A32,'Data precios'!$A:$A,'Data precios'!I:I,"",0,-1)</f>
        <v>25000000</v>
      </c>
      <c r="AC32" s="6">
        <f>_xlfn.XLOOKUP($A32,'Data precios'!$A:$A,'Data precios'!J:J,"",0,-1)</f>
        <v>25000000</v>
      </c>
    </row>
    <row r="33" spans="1:29" ht="15" thickBot="1" x14ac:dyDescent="0.35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I33" t="s">
        <v>26</v>
      </c>
      <c r="J33" t="s">
        <v>43</v>
      </c>
      <c r="K33">
        <v>291</v>
      </c>
      <c r="L33" t="s">
        <v>8562</v>
      </c>
      <c r="M33">
        <v>39290000</v>
      </c>
      <c r="N33">
        <v>0</v>
      </c>
      <c r="O33">
        <v>39290000</v>
      </c>
      <c r="P33">
        <v>46755100</v>
      </c>
      <c r="Q33">
        <v>7465100</v>
      </c>
      <c r="R33">
        <v>1597</v>
      </c>
      <c r="S33" s="5">
        <f>IFERROR(VLOOKUP(A33,'Base ATR'!$1:$1048576,3,FALSE),O33)</f>
        <v>39290000</v>
      </c>
      <c r="T33" t="str">
        <f t="shared" si="0"/>
        <v>LIQUIDAR</v>
      </c>
      <c r="U33" s="6">
        <f t="shared" si="1"/>
        <v>39741835</v>
      </c>
      <c r="V33" s="18">
        <f>_xlfn.XLOOKUP(A33,'Data precios'!A:A,'Data precios'!D:D,"",0,-1)</f>
        <v>40700000</v>
      </c>
      <c r="W33" s="9">
        <f>IFERROR(V33-P33,"")</f>
        <v>-6055100</v>
      </c>
      <c r="X33" s="11">
        <f t="shared" si="2"/>
        <v>39290000</v>
      </c>
      <c r="Y33" s="9">
        <f t="shared" si="3"/>
        <v>-1410000</v>
      </c>
      <c r="Z33" s="6">
        <f>_xlfn.XLOOKUP($A33,'Data precios'!$A:$A,'Data precios'!G:G,"",0,-1)</f>
        <v>39290000</v>
      </c>
      <c r="AA33" s="6">
        <f>_xlfn.XLOOKUP($A33,'Data precios'!$A:$A,'Data precios'!H:H,"",0,-1)</f>
        <v>39290000</v>
      </c>
      <c r="AB33" s="6">
        <f>_xlfn.XLOOKUP($A33,'Data precios'!$A:$A,'Data precios'!I:I,"",0,-1)</f>
        <v>39290000</v>
      </c>
      <c r="AC33" s="6">
        <f>_xlfn.XLOOKUP($A33,'Data precios'!$A:$A,'Data precios'!J:J,"",0,-1)</f>
        <v>39290000</v>
      </c>
    </row>
    <row r="34" spans="1:29" ht="15" thickBot="1" x14ac:dyDescent="0.35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I34" t="s">
        <v>26</v>
      </c>
      <c r="J34" t="s">
        <v>5345</v>
      </c>
      <c r="K34">
        <v>153</v>
      </c>
      <c r="L34" t="s">
        <v>52</v>
      </c>
      <c r="M34">
        <v>11082000</v>
      </c>
      <c r="N34">
        <v>0</v>
      </c>
      <c r="O34">
        <v>11082000</v>
      </c>
      <c r="P34">
        <v>11082000</v>
      </c>
      <c r="Q34">
        <v>0</v>
      </c>
      <c r="R34">
        <v>0</v>
      </c>
      <c r="S34" s="5">
        <f>IFERROR(VLOOKUP(A34,'Base ATR'!$1:$1048576,3,FALSE),O34)</f>
        <v>11082000</v>
      </c>
      <c r="T34" t="str">
        <f t="shared" si="0"/>
        <v>LIQUIDAR</v>
      </c>
      <c r="U34" s="6">
        <f t="shared" si="1"/>
        <v>9419700</v>
      </c>
      <c r="V34" s="18" t="str">
        <f>_xlfn.XLOOKUP(A34,'Data precios'!A:A,'Data precios'!D:D,"",0,-1)</f>
        <v>-</v>
      </c>
      <c r="W34" s="9" t="str">
        <f>IFERROR(V34-P34,"")</f>
        <v/>
      </c>
      <c r="X34" s="11">
        <f t="shared" si="2"/>
        <v>11082000</v>
      </c>
      <c r="Y34" s="9" t="str">
        <f t="shared" si="3"/>
        <v/>
      </c>
      <c r="Z34" s="6">
        <f>_xlfn.XLOOKUP($A34,'Data precios'!$A:$A,'Data precios'!G:G,"",0,-1)</f>
        <v>11082000</v>
      </c>
      <c r="AA34" s="6">
        <f>_xlfn.XLOOKUP($A34,'Data precios'!$A:$A,'Data precios'!H:H,"",0,-1)</f>
        <v>11082000</v>
      </c>
      <c r="AB34" s="6">
        <f>_xlfn.XLOOKUP($A34,'Data precios'!$A:$A,'Data precios'!I:I,"",0,-1)</f>
        <v>11082000</v>
      </c>
      <c r="AC34" s="6">
        <f>_xlfn.XLOOKUP($A34,'Data precios'!$A:$A,'Data precios'!J:J,"",0,-1)</f>
        <v>11082000</v>
      </c>
    </row>
    <row r="35" spans="1:29" ht="15" thickBot="1" x14ac:dyDescent="0.35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I35" t="s">
        <v>26</v>
      </c>
      <c r="J35" t="s">
        <v>32</v>
      </c>
      <c r="K35">
        <v>250</v>
      </c>
      <c r="L35" t="s">
        <v>33</v>
      </c>
      <c r="M35">
        <v>43000000</v>
      </c>
      <c r="N35">
        <v>0</v>
      </c>
      <c r="O35">
        <v>43000000</v>
      </c>
      <c r="P35">
        <v>38990000</v>
      </c>
      <c r="Q35">
        <v>-4010000</v>
      </c>
      <c r="R35">
        <v>-1028</v>
      </c>
      <c r="S35" s="5">
        <f>IFERROR(VLOOKUP(A35,'Base ATR'!$1:$1048576,3,FALSE),O35)</f>
        <v>43000000</v>
      </c>
      <c r="T35" t="str">
        <f t="shared" si="0"/>
        <v>LIQUIDAR</v>
      </c>
      <c r="U35" s="6">
        <f t="shared" si="1"/>
        <v>33141500</v>
      </c>
      <c r="V35" s="18">
        <f>_xlfn.XLOOKUP(A35,'Data precios'!A:A,'Data precios'!D:D,"",0,-1)</f>
        <v>38600000</v>
      </c>
      <c r="W35" s="9">
        <f>V35-P35</f>
        <v>-390000</v>
      </c>
      <c r="X35" s="11">
        <f t="shared" si="2"/>
        <v>43000000</v>
      </c>
      <c r="Y35" s="9">
        <f t="shared" si="3"/>
        <v>4400000</v>
      </c>
      <c r="Z35" s="6">
        <f>_xlfn.XLOOKUP($A35,'Data precios'!$A:$A,'Data precios'!G:G,"",0,-1)</f>
        <v>43000000</v>
      </c>
      <c r="AA35" s="6">
        <f>_xlfn.XLOOKUP($A35,'Data precios'!$A:$A,'Data precios'!H:H,"",0,-1)</f>
        <v>43000000</v>
      </c>
      <c r="AB35" s="6">
        <f>_xlfn.XLOOKUP($A35,'Data precios'!$A:$A,'Data precios'!I:I,"",0,-1)</f>
        <v>43000000</v>
      </c>
      <c r="AC35" s="6">
        <f>_xlfn.XLOOKUP($A35,'Data precios'!$A:$A,'Data precios'!J:J,"",0,-1)</f>
        <v>43000000</v>
      </c>
    </row>
    <row r="36" spans="1:29" ht="15" thickBot="1" x14ac:dyDescent="0.35">
      <c r="A36" t="s">
        <v>8582</v>
      </c>
      <c r="B36" t="s">
        <v>341</v>
      </c>
      <c r="C36" t="s">
        <v>35</v>
      </c>
      <c r="D36" t="s">
        <v>24</v>
      </c>
      <c r="E36" t="s">
        <v>8583</v>
      </c>
      <c r="F36">
        <v>2024</v>
      </c>
      <c r="G36">
        <v>0</v>
      </c>
      <c r="I36" t="s">
        <v>26</v>
      </c>
      <c r="J36" t="s">
        <v>5292</v>
      </c>
      <c r="K36">
        <v>167</v>
      </c>
      <c r="L36" t="s">
        <v>8581</v>
      </c>
      <c r="M36">
        <v>49771695</v>
      </c>
      <c r="N36">
        <v>0</v>
      </c>
      <c r="O36">
        <v>49771695</v>
      </c>
      <c r="P36">
        <v>49771695</v>
      </c>
      <c r="Q36">
        <v>0</v>
      </c>
      <c r="R36">
        <v>0</v>
      </c>
      <c r="S36" s="5">
        <f>IFERROR(VLOOKUP(A36,'Base ATR'!$1:$1048576,3,FALSE),O36)</f>
        <v>49771695</v>
      </c>
      <c r="T36" t="str">
        <f t="shared" si="0"/>
        <v>LIQUIDAR</v>
      </c>
      <c r="U36" s="6">
        <f t="shared" si="1"/>
        <v>42305940.75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49771695</v>
      </c>
      <c r="Y36" s="9" t="str">
        <f t="shared" si="3"/>
        <v/>
      </c>
      <c r="Z36" s="6">
        <f>_xlfn.XLOOKUP($A36,'Data precios'!$A:$A,'Data precios'!G:G,"",0,-1)</f>
        <v>49771695</v>
      </c>
      <c r="AA36" s="6">
        <f>_xlfn.XLOOKUP($A36,'Data precios'!$A:$A,'Data precios'!H:H,"",0,-1)</f>
        <v>49771695</v>
      </c>
      <c r="AB36" s="6">
        <f>_xlfn.XLOOKUP($A36,'Data precios'!$A:$A,'Data precios'!I:I,"",0,-1)</f>
        <v>49771695</v>
      </c>
      <c r="AC36" s="6">
        <f>_xlfn.XLOOKUP($A36,'Data precios'!$A:$A,'Data precios'!J:J,"",0,-1)</f>
        <v>49771695</v>
      </c>
    </row>
    <row r="37" spans="1:29" ht="15" thickBot="1" x14ac:dyDescent="0.35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I37" t="s">
        <v>343</v>
      </c>
      <c r="J37" t="s">
        <v>152</v>
      </c>
      <c r="K37">
        <v>173</v>
      </c>
      <c r="L37" t="s">
        <v>344</v>
      </c>
      <c r="M37">
        <v>16746050</v>
      </c>
      <c r="N37">
        <v>1501605</v>
      </c>
      <c r="O37">
        <v>18247655</v>
      </c>
      <c r="P37">
        <v>13890000</v>
      </c>
      <c r="Q37">
        <v>-4357655</v>
      </c>
      <c r="R37">
        <v>-3137</v>
      </c>
      <c r="S37" s="5">
        <f>IFERROR(VLOOKUP(A37,'Base ATR'!$1:$1048576,3,FALSE),O37)</f>
        <v>18247655</v>
      </c>
      <c r="T37" t="str">
        <f t="shared" si="0"/>
        <v>LIQUIDAR</v>
      </c>
      <c r="U37" s="6">
        <f t="shared" si="1"/>
        <v>11806500</v>
      </c>
      <c r="V37" s="18" t="str">
        <f>_xlfn.XLOOKUP(A37,'Data precios'!A:A,'Data precios'!D:D,"",0,-1)</f>
        <v>-</v>
      </c>
      <c r="W37" s="9" t="e">
        <f>V37-P37</f>
        <v>#VALUE!</v>
      </c>
      <c r="X37" s="11">
        <f t="shared" si="2"/>
        <v>18247655</v>
      </c>
      <c r="Y37" s="9" t="str">
        <f t="shared" si="3"/>
        <v/>
      </c>
      <c r="Z37" s="6">
        <f>_xlfn.XLOOKUP($A37,'Data precios'!$A:$A,'Data precios'!G:G,"",0,-1)</f>
        <v>18247655</v>
      </c>
      <c r="AA37" s="6">
        <f>_xlfn.XLOOKUP($A37,'Data precios'!$A:$A,'Data precios'!H:H,"",0,-1)</f>
        <v>18247655</v>
      </c>
      <c r="AB37" s="6">
        <f>_xlfn.XLOOKUP($A37,'Data precios'!$A:$A,'Data precios'!I:I,"",0,-1)</f>
        <v>18247655</v>
      </c>
      <c r="AC37" s="6">
        <f>_xlfn.XLOOKUP($A37,'Data precios'!$A:$A,'Data precios'!J:J,"",0,-1)</f>
        <v>18247655</v>
      </c>
    </row>
    <row r="38" spans="1:29" ht="15" thickBot="1" x14ac:dyDescent="0.35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I38" t="s">
        <v>343</v>
      </c>
      <c r="J38" t="s">
        <v>273</v>
      </c>
      <c r="K38">
        <v>558</v>
      </c>
      <c r="L38" t="s">
        <v>344</v>
      </c>
      <c r="M38">
        <v>16733445</v>
      </c>
      <c r="N38">
        <v>1434077</v>
      </c>
      <c r="O38">
        <v>18167522</v>
      </c>
      <c r="P38">
        <v>13890000</v>
      </c>
      <c r="Q38">
        <v>-4277522</v>
      </c>
      <c r="R38">
        <v>-308</v>
      </c>
      <c r="S38" s="5">
        <f>IFERROR(VLOOKUP(A38,'Base ATR'!$1:$1048576,3,FALSE),O38)</f>
        <v>18167522</v>
      </c>
      <c r="T38" t="str">
        <f t="shared" si="0"/>
        <v>LIQUIDAR</v>
      </c>
      <c r="U38" s="6">
        <f t="shared" si="1"/>
        <v>11806500</v>
      </c>
      <c r="V38" s="18">
        <f>_xlfn.XLOOKUP(A38,'Data precios'!A:A,'Data precios'!D:D,"",0,-1)</f>
        <v>13800000</v>
      </c>
      <c r="W38" s="9">
        <f>IFERROR(V38-P38,"")</f>
        <v>-90000</v>
      </c>
      <c r="X38" s="11">
        <f t="shared" si="2"/>
        <v>18167522</v>
      </c>
      <c r="Y38" s="9">
        <f t="shared" si="3"/>
        <v>4367522</v>
      </c>
      <c r="Z38" s="6">
        <f>_xlfn.XLOOKUP($A38,'Data precios'!$A:$A,'Data precios'!G:G,"",0,-1)</f>
        <v>18167522</v>
      </c>
      <c r="AA38" s="6">
        <f>_xlfn.XLOOKUP($A38,'Data precios'!$A:$A,'Data precios'!H:H,"",0,-1)</f>
        <v>18167522</v>
      </c>
      <c r="AB38" s="6">
        <f>_xlfn.XLOOKUP($A38,'Data precios'!$A:$A,'Data precios'!I:I,"",0,-1)</f>
        <v>18167522</v>
      </c>
      <c r="AC38" s="6">
        <f>_xlfn.XLOOKUP($A38,'Data precios'!$A:$A,'Data precios'!J:J,"",0,-1)</f>
        <v>18167522</v>
      </c>
    </row>
    <row r="39" spans="1:29" ht="15" thickBot="1" x14ac:dyDescent="0.35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I39" t="s">
        <v>26</v>
      </c>
      <c r="J39" t="s">
        <v>4039</v>
      </c>
      <c r="K39">
        <v>248</v>
      </c>
      <c r="L39" t="s">
        <v>8581</v>
      </c>
      <c r="M39">
        <v>23490000</v>
      </c>
      <c r="N39">
        <v>0</v>
      </c>
      <c r="O39">
        <v>23490000</v>
      </c>
      <c r="P39">
        <v>24990000</v>
      </c>
      <c r="Q39">
        <v>1500000</v>
      </c>
      <c r="R39">
        <v>6</v>
      </c>
      <c r="S39" s="5">
        <f>IFERROR(VLOOKUP(A39,'Base ATR'!$1:$1048576,3,FALSE),O39)</f>
        <v>27953100</v>
      </c>
      <c r="T39" t="str">
        <f t="shared" si="0"/>
        <v>LIQUIDAR</v>
      </c>
      <c r="U39" s="6">
        <f t="shared" si="1"/>
        <v>21241500</v>
      </c>
      <c r="V39" s="18">
        <f>_xlfn.XLOOKUP(A39,'Data precios'!A:A,'Data precios'!D:D,"",0,-1)</f>
        <v>25200000</v>
      </c>
      <c r="W39" s="9">
        <f t="shared" ref="W39:W44" si="6">V39-P39</f>
        <v>210000</v>
      </c>
      <c r="X39" s="11">
        <f t="shared" si="2"/>
        <v>23490000</v>
      </c>
      <c r="Y39" s="9">
        <f t="shared" si="3"/>
        <v>-1710000</v>
      </c>
      <c r="Z39" s="6">
        <f>_xlfn.XLOOKUP($A39,'Data precios'!$A:$A,'Data precios'!G:G,"",0,-1)</f>
        <v>23490000</v>
      </c>
      <c r="AA39" s="6">
        <f>_xlfn.XLOOKUP($A39,'Data precios'!$A:$A,'Data precios'!H:H,"",0,-1)</f>
        <v>23490000</v>
      </c>
      <c r="AB39" s="6">
        <f>_xlfn.XLOOKUP($A39,'Data precios'!$A:$A,'Data precios'!I:I,"",0,-1)</f>
        <v>23490000</v>
      </c>
      <c r="AC39" s="6">
        <f>_xlfn.XLOOKUP($A39,'Data precios'!$A:$A,'Data precios'!J:J,"",0,-1)</f>
        <v>23490000</v>
      </c>
    </row>
    <row r="40" spans="1:29" ht="15" thickBot="1" x14ac:dyDescent="0.35">
      <c r="A40" t="s">
        <v>6273</v>
      </c>
      <c r="B40" t="s">
        <v>341</v>
      </c>
      <c r="C40" t="s">
        <v>10519</v>
      </c>
      <c r="D40" t="s">
        <v>24</v>
      </c>
      <c r="E40" t="s">
        <v>10521</v>
      </c>
      <c r="F40">
        <v>2024</v>
      </c>
      <c r="G40">
        <v>33641</v>
      </c>
      <c r="I40" t="s">
        <v>343</v>
      </c>
      <c r="J40" t="s">
        <v>4039</v>
      </c>
      <c r="K40">
        <v>27</v>
      </c>
      <c r="L40" t="s">
        <v>8581</v>
      </c>
      <c r="M40">
        <v>23490000</v>
      </c>
      <c r="N40">
        <v>0</v>
      </c>
      <c r="O40">
        <v>23490000</v>
      </c>
      <c r="P40">
        <v>24990000</v>
      </c>
      <c r="Q40">
        <v>1500000</v>
      </c>
      <c r="R40">
        <v>6</v>
      </c>
      <c r="S40" s="5">
        <f>IFERROR(VLOOKUP(A40,'Base ATR'!$1:$1048576,3,FALSE),O40)</f>
        <v>27953100</v>
      </c>
      <c r="T40" t="str">
        <f t="shared" si="0"/>
        <v>ROTACION ALTA</v>
      </c>
      <c r="U40" s="6">
        <f t="shared" si="1"/>
        <v>24990000</v>
      </c>
      <c r="V40" s="18">
        <f>_xlfn.XLOOKUP(A40,'Data precios'!A:A,'Data precios'!D:D,"",0,-1)</f>
        <v>24400000</v>
      </c>
      <c r="W40" s="9">
        <f t="shared" si="6"/>
        <v>-590000</v>
      </c>
      <c r="X40" s="11">
        <f t="shared" si="2"/>
        <v>21960000</v>
      </c>
      <c r="Y40" s="9">
        <f t="shared" si="3"/>
        <v>-2440000</v>
      </c>
      <c r="Z40" s="6">
        <f>_xlfn.XLOOKUP($A40,'Data precios'!$A:$A,'Data precios'!G:G,"",0,-1)</f>
        <v>22448000</v>
      </c>
      <c r="AA40" s="6">
        <f>_xlfn.XLOOKUP($A40,'Data precios'!$A:$A,'Data precios'!H:H,"",0,-1)</f>
        <v>21960000</v>
      </c>
      <c r="AB40" s="6">
        <f>_xlfn.XLOOKUP($A40,'Data precios'!$A:$A,'Data precios'!I:I,"",0,-1)</f>
        <v>21228000</v>
      </c>
      <c r="AC40" s="6">
        <f>_xlfn.XLOOKUP($A40,'Data precios'!$A:$A,'Data precios'!J:J,"",0,-1)</f>
        <v>20740000</v>
      </c>
    </row>
    <row r="41" spans="1:29" ht="15" thickBot="1" x14ac:dyDescent="0.35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I41" t="s">
        <v>343</v>
      </c>
      <c r="J41" t="s">
        <v>175</v>
      </c>
      <c r="K41">
        <v>493</v>
      </c>
      <c r="L41" t="s">
        <v>344</v>
      </c>
      <c r="M41">
        <v>18511597</v>
      </c>
      <c r="N41">
        <v>814310</v>
      </c>
      <c r="O41">
        <v>19325907</v>
      </c>
      <c r="P41">
        <v>15790000</v>
      </c>
      <c r="Q41">
        <v>-3535907</v>
      </c>
      <c r="R41">
        <v>-2239</v>
      </c>
      <c r="S41" s="5">
        <f>IFERROR(VLOOKUP(A41,'Base ATR'!$1:$1048576,3,FALSE),O41)</f>
        <v>19325907</v>
      </c>
      <c r="T41" t="str">
        <f t="shared" si="0"/>
        <v>LIQUIDAR</v>
      </c>
      <c r="U41" s="6">
        <f t="shared" si="1"/>
        <v>13421500</v>
      </c>
      <c r="V41" s="18">
        <f>_xlfn.XLOOKUP(A41,'Data precios'!A:A,'Data precios'!D:D,"",0,-1)</f>
        <v>16400000</v>
      </c>
      <c r="W41" s="9">
        <f t="shared" si="6"/>
        <v>610000</v>
      </c>
      <c r="X41" s="11">
        <f t="shared" si="2"/>
        <v>19325907</v>
      </c>
      <c r="Y41" s="9">
        <f t="shared" si="3"/>
        <v>2925907</v>
      </c>
      <c r="Z41" s="6">
        <f>_xlfn.XLOOKUP($A41,'Data precios'!$A:$A,'Data precios'!G:G,"",0,-1)</f>
        <v>19325907</v>
      </c>
      <c r="AA41" s="6">
        <f>_xlfn.XLOOKUP($A41,'Data precios'!$A:$A,'Data precios'!H:H,"",0,-1)</f>
        <v>19325907</v>
      </c>
      <c r="AB41" s="6">
        <f>_xlfn.XLOOKUP($A41,'Data precios'!$A:$A,'Data precios'!I:I,"",0,-1)</f>
        <v>19325907</v>
      </c>
      <c r="AC41" s="6">
        <f>_xlfn.XLOOKUP($A41,'Data precios'!$A:$A,'Data precios'!J:J,"",0,-1)</f>
        <v>19325907</v>
      </c>
    </row>
    <row r="42" spans="1:29" ht="15" thickBot="1" x14ac:dyDescent="0.35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I42" t="s">
        <v>343</v>
      </c>
      <c r="J42" t="s">
        <v>64</v>
      </c>
      <c r="K42">
        <v>537</v>
      </c>
      <c r="L42" t="s">
        <v>344</v>
      </c>
      <c r="M42">
        <v>19610840</v>
      </c>
      <c r="N42">
        <v>977921</v>
      </c>
      <c r="O42">
        <v>20588761</v>
      </c>
      <c r="P42">
        <v>16590000</v>
      </c>
      <c r="Q42">
        <v>-3998761</v>
      </c>
      <c r="R42">
        <v>-241</v>
      </c>
      <c r="S42" s="5">
        <f>IFERROR(VLOOKUP(A42,'Base ATR'!$1:$1048576,3,FALSE),O42)</f>
        <v>20588761</v>
      </c>
      <c r="T42" t="str">
        <f t="shared" si="0"/>
        <v>LIQUIDAR</v>
      </c>
      <c r="U42" s="6">
        <f t="shared" si="1"/>
        <v>14101500</v>
      </c>
      <c r="V42" s="18">
        <f>_xlfn.XLOOKUP(A42,'Data precios'!A:A,'Data precios'!D:D,"",0,-1)</f>
        <v>17300000</v>
      </c>
      <c r="W42" s="9">
        <f t="shared" si="6"/>
        <v>710000</v>
      </c>
      <c r="X42" s="11">
        <f t="shared" si="2"/>
        <v>20588761</v>
      </c>
      <c r="Y42" s="9">
        <f t="shared" si="3"/>
        <v>3288761</v>
      </c>
      <c r="Z42" s="6">
        <f>_xlfn.XLOOKUP($A42,'Data precios'!$A:$A,'Data precios'!G:G,"",0,-1)</f>
        <v>20588761</v>
      </c>
      <c r="AA42" s="6">
        <f>_xlfn.XLOOKUP($A42,'Data precios'!$A:$A,'Data precios'!H:H,"",0,-1)</f>
        <v>20588761</v>
      </c>
      <c r="AB42" s="6">
        <f>_xlfn.XLOOKUP($A42,'Data precios'!$A:$A,'Data precios'!I:I,"",0,-1)</f>
        <v>20588761</v>
      </c>
      <c r="AC42" s="6">
        <f>_xlfn.XLOOKUP($A42,'Data precios'!$A:$A,'Data precios'!J:J,"",0,-1)</f>
        <v>20588761</v>
      </c>
    </row>
    <row r="43" spans="1:29" ht="15" thickBot="1" x14ac:dyDescent="0.35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I43" t="s">
        <v>343</v>
      </c>
      <c r="J43" t="s">
        <v>64</v>
      </c>
      <c r="K43">
        <v>483</v>
      </c>
      <c r="L43" t="s">
        <v>344</v>
      </c>
      <c r="M43">
        <v>38661008</v>
      </c>
      <c r="N43">
        <v>876679</v>
      </c>
      <c r="O43">
        <v>39537687</v>
      </c>
      <c r="P43">
        <v>30590000</v>
      </c>
      <c r="Q43">
        <v>-8947687</v>
      </c>
      <c r="R43">
        <v>-2925</v>
      </c>
      <c r="S43" s="5">
        <f>IFERROR(VLOOKUP(A43,'Base ATR'!$1:$1048576,3,FALSE),O43)</f>
        <v>39537687</v>
      </c>
      <c r="T43" t="str">
        <f t="shared" si="0"/>
        <v>LIQUIDAR</v>
      </c>
      <c r="U43" s="6">
        <f t="shared" si="1"/>
        <v>26001500</v>
      </c>
      <c r="V43" s="18">
        <f>_xlfn.XLOOKUP(A43,'Data precios'!A:A,'Data precios'!D:D,"",0,-1)</f>
        <v>28300000</v>
      </c>
      <c r="W43" s="9">
        <f t="shared" si="6"/>
        <v>-2290000</v>
      </c>
      <c r="X43" s="11">
        <f t="shared" si="2"/>
        <v>39537687</v>
      </c>
      <c r="Y43" s="9">
        <f t="shared" si="3"/>
        <v>11237687</v>
      </c>
      <c r="Z43" s="6">
        <f>_xlfn.XLOOKUP($A43,'Data precios'!$A:$A,'Data precios'!G:G,"",0,-1)</f>
        <v>39537687</v>
      </c>
      <c r="AA43" s="6">
        <f>_xlfn.XLOOKUP($A43,'Data precios'!$A:$A,'Data precios'!H:H,"",0,-1)</f>
        <v>39537687</v>
      </c>
      <c r="AB43" s="6">
        <f>_xlfn.XLOOKUP($A43,'Data precios'!$A:$A,'Data precios'!I:I,"",0,-1)</f>
        <v>39537687</v>
      </c>
      <c r="AC43" s="6">
        <f>_xlfn.XLOOKUP($A43,'Data precios'!$A:$A,'Data precios'!J:J,"",0,-1)</f>
        <v>39537687</v>
      </c>
    </row>
    <row r="44" spans="1:29" ht="15" thickBot="1" x14ac:dyDescent="0.35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I44" t="s">
        <v>343</v>
      </c>
      <c r="J44" t="s">
        <v>64</v>
      </c>
      <c r="K44">
        <v>488</v>
      </c>
      <c r="L44" t="s">
        <v>344</v>
      </c>
      <c r="M44">
        <v>25856134</v>
      </c>
      <c r="N44">
        <v>1237071</v>
      </c>
      <c r="O44">
        <v>27093205</v>
      </c>
      <c r="P44">
        <v>25990000</v>
      </c>
      <c r="Q44">
        <v>-1103205</v>
      </c>
      <c r="R44">
        <v>-424</v>
      </c>
      <c r="S44" s="5">
        <f>IFERROR(VLOOKUP(A44,'Base ATR'!$1:$1048576,3,FALSE),O44)</f>
        <v>27093205</v>
      </c>
      <c r="T44" t="str">
        <f t="shared" si="0"/>
        <v>LIQUIDAR</v>
      </c>
      <c r="U44" s="6">
        <f t="shared" si="1"/>
        <v>22091500</v>
      </c>
      <c r="V44" s="18">
        <f>_xlfn.XLOOKUP(A44,'Data precios'!A:A,'Data precios'!D:D,"",0,-1)</f>
        <v>22800000</v>
      </c>
      <c r="W44" s="9">
        <f t="shared" si="6"/>
        <v>-3190000</v>
      </c>
      <c r="X44" s="11">
        <f t="shared" si="2"/>
        <v>27093205</v>
      </c>
      <c r="Y44" s="9">
        <f t="shared" si="3"/>
        <v>4293205</v>
      </c>
      <c r="Z44" s="6">
        <f>_xlfn.XLOOKUP($A44,'Data precios'!$A:$A,'Data precios'!G:G,"",0,-1)</f>
        <v>27093205</v>
      </c>
      <c r="AA44" s="6">
        <f>_xlfn.XLOOKUP($A44,'Data precios'!$A:$A,'Data precios'!H:H,"",0,-1)</f>
        <v>27093205</v>
      </c>
      <c r="AB44" s="6">
        <f>_xlfn.XLOOKUP($A44,'Data precios'!$A:$A,'Data precios'!I:I,"",0,-1)</f>
        <v>27093205</v>
      </c>
      <c r="AC44" s="6">
        <f>_xlfn.XLOOKUP($A44,'Data precios'!$A:$A,'Data precios'!J:J,"",0,-1)</f>
        <v>27093205</v>
      </c>
    </row>
    <row r="45" spans="1:29" ht="15" thickBot="1" x14ac:dyDescent="0.35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I45" t="s">
        <v>343</v>
      </c>
      <c r="J45" t="s">
        <v>72</v>
      </c>
      <c r="K45">
        <v>455</v>
      </c>
      <c r="L45" t="s">
        <v>344</v>
      </c>
      <c r="M45">
        <v>27816817</v>
      </c>
      <c r="N45">
        <v>748769</v>
      </c>
      <c r="O45">
        <v>28565586</v>
      </c>
      <c r="P45">
        <v>21990000</v>
      </c>
      <c r="Q45">
        <v>-6575586</v>
      </c>
      <c r="R45">
        <v>-299</v>
      </c>
      <c r="S45" s="5">
        <f>IFERROR(VLOOKUP(A45,'Base ATR'!$1:$1048576,3,FALSE),O45)</f>
        <v>28565586</v>
      </c>
      <c r="T45" t="str">
        <f t="shared" si="0"/>
        <v>LIQUIDAR</v>
      </c>
      <c r="U45" s="6">
        <f t="shared" si="1"/>
        <v>18691500</v>
      </c>
      <c r="V45" s="18">
        <f>_xlfn.XLOOKUP(A45,'Data precios'!A:A,'Data precios'!D:D,"",0,-1)</f>
        <v>21300000</v>
      </c>
      <c r="W45" s="9">
        <f>IFERROR(V45-P45,"")</f>
        <v>-690000</v>
      </c>
      <c r="X45" s="11">
        <f t="shared" si="2"/>
        <v>28565586</v>
      </c>
      <c r="Y45" s="9">
        <f t="shared" si="3"/>
        <v>7265586</v>
      </c>
      <c r="Z45" s="6">
        <f>_xlfn.XLOOKUP($A45,'Data precios'!$A:$A,'Data precios'!G:G,"",0,-1)</f>
        <v>28565586</v>
      </c>
      <c r="AA45" s="6">
        <f>_xlfn.XLOOKUP($A45,'Data precios'!$A:$A,'Data precios'!H:H,"",0,-1)</f>
        <v>28565586</v>
      </c>
      <c r="AB45" s="6">
        <f>_xlfn.XLOOKUP($A45,'Data precios'!$A:$A,'Data precios'!I:I,"",0,-1)</f>
        <v>28565586</v>
      </c>
      <c r="AC45" s="6">
        <f>_xlfn.XLOOKUP($A45,'Data precios'!$A:$A,'Data precios'!J:J,"",0,-1)</f>
        <v>28565586</v>
      </c>
    </row>
    <row r="46" spans="1:29" ht="15" thickBot="1" x14ac:dyDescent="0.35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I46" t="s">
        <v>26</v>
      </c>
      <c r="J46" t="s">
        <v>43</v>
      </c>
      <c r="K46">
        <v>343</v>
      </c>
      <c r="L46" t="s">
        <v>52</v>
      </c>
      <c r="M46">
        <v>26953052</v>
      </c>
      <c r="N46">
        <v>0</v>
      </c>
      <c r="O46">
        <v>26953052</v>
      </c>
      <c r="P46">
        <v>26953052</v>
      </c>
      <c r="Q46">
        <v>0</v>
      </c>
      <c r="R46">
        <v>0</v>
      </c>
      <c r="S46" s="5">
        <f>IFERROR(VLOOKUP(A46,'Base ATR'!$1:$1048576,3,FALSE),O46)</f>
        <v>26953052</v>
      </c>
      <c r="T46" t="str">
        <f t="shared" si="0"/>
        <v>LIQUIDAR</v>
      </c>
      <c r="U46" s="6">
        <f t="shared" si="1"/>
        <v>22910094.199999999</v>
      </c>
      <c r="V46" s="18" t="str">
        <f>_xlfn.XLOOKUP(A46,'Data precios'!A:A,'Data precios'!D:D,"",0,-1)</f>
        <v>-</v>
      </c>
      <c r="W46" s="9" t="e">
        <f>V46-P46</f>
        <v>#VALUE!</v>
      </c>
      <c r="X46" s="11">
        <f t="shared" si="2"/>
        <v>26953052</v>
      </c>
      <c r="Y46" s="9" t="str">
        <f t="shared" si="3"/>
        <v/>
      </c>
      <c r="Z46" s="6">
        <f>_xlfn.XLOOKUP($A46,'Data precios'!$A:$A,'Data precios'!G:G,"",0,-1)</f>
        <v>26953052</v>
      </c>
      <c r="AA46" s="6">
        <f>_xlfn.XLOOKUP($A46,'Data precios'!$A:$A,'Data precios'!H:H,"",0,-1)</f>
        <v>26953052</v>
      </c>
      <c r="AB46" s="6">
        <f>_xlfn.XLOOKUP($A46,'Data precios'!$A:$A,'Data precios'!I:I,"",0,-1)</f>
        <v>26953052</v>
      </c>
      <c r="AC46" s="6">
        <f>_xlfn.XLOOKUP($A46,'Data precios'!$A:$A,'Data precios'!J:J,"",0,-1)</f>
        <v>26953052</v>
      </c>
    </row>
    <row r="47" spans="1:29" ht="15" thickBot="1" x14ac:dyDescent="0.35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I47" t="s">
        <v>26</v>
      </c>
      <c r="J47" t="s">
        <v>5336</v>
      </c>
      <c r="K47">
        <v>426</v>
      </c>
      <c r="L47" t="s">
        <v>52</v>
      </c>
      <c r="M47">
        <v>48090000</v>
      </c>
      <c r="N47">
        <v>0</v>
      </c>
      <c r="O47">
        <v>48090000</v>
      </c>
      <c r="P47">
        <v>61000000</v>
      </c>
      <c r="Q47">
        <v>12910000</v>
      </c>
      <c r="R47">
        <v>2116</v>
      </c>
      <c r="S47" s="5">
        <f>IFERROR(VLOOKUP(A47,'Base ATR'!$1:$1048576,3,FALSE),O47)</f>
        <v>57227100</v>
      </c>
      <c r="T47" t="str">
        <f t="shared" si="0"/>
        <v>LIQUIDAR</v>
      </c>
      <c r="U47" s="6">
        <f t="shared" si="1"/>
        <v>51850000</v>
      </c>
      <c r="V47" s="18">
        <f>_xlfn.XLOOKUP(A47,'Data precios'!A:A,'Data precios'!D:D,"",0,-1)</f>
        <v>48300000</v>
      </c>
      <c r="W47" s="9">
        <f>IFERROR(V47-P47,"")</f>
        <v>-12700000</v>
      </c>
      <c r="X47" s="11">
        <f t="shared" si="2"/>
        <v>48090000</v>
      </c>
      <c r="Y47" s="9">
        <f t="shared" si="3"/>
        <v>-210000</v>
      </c>
      <c r="Z47" s="6">
        <f>_xlfn.XLOOKUP($A47,'Data precios'!$A:$A,'Data precios'!G:G,"",0,-1)</f>
        <v>48090000</v>
      </c>
      <c r="AA47" s="6">
        <f>_xlfn.XLOOKUP($A47,'Data precios'!$A:$A,'Data precios'!H:H,"",0,-1)</f>
        <v>48090000</v>
      </c>
      <c r="AB47" s="6">
        <f>_xlfn.XLOOKUP($A47,'Data precios'!$A:$A,'Data precios'!I:I,"",0,-1)</f>
        <v>48090000</v>
      </c>
      <c r="AC47" s="6">
        <f>_xlfn.XLOOKUP($A47,'Data precios'!$A:$A,'Data precios'!J:J,"",0,-1)</f>
        <v>48090000</v>
      </c>
    </row>
    <row r="48" spans="1:29" ht="15" thickBot="1" x14ac:dyDescent="0.35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I48" t="s">
        <v>343</v>
      </c>
      <c r="J48" t="s">
        <v>152</v>
      </c>
      <c r="K48">
        <v>173</v>
      </c>
      <c r="L48" t="s">
        <v>344</v>
      </c>
      <c r="M48">
        <v>25392269</v>
      </c>
      <c r="N48">
        <v>1639523</v>
      </c>
      <c r="O48">
        <v>27031792</v>
      </c>
      <c r="P48">
        <v>26990000</v>
      </c>
      <c r="Q48">
        <v>-41792</v>
      </c>
      <c r="R48">
        <v>-15</v>
      </c>
      <c r="S48" s="5">
        <f>IFERROR(VLOOKUP(A48,'Base ATR'!$1:$1048576,3,FALSE),O48)</f>
        <v>27031792</v>
      </c>
      <c r="T48" t="str">
        <f t="shared" si="0"/>
        <v>LIQUIDAR</v>
      </c>
      <c r="U48" s="6">
        <f t="shared" si="1"/>
        <v>22941500</v>
      </c>
      <c r="V48" s="18">
        <f>_xlfn.XLOOKUP(A48,'Data precios'!A:A,'Data precios'!D:D,"",0,-1)</f>
        <v>24500000</v>
      </c>
      <c r="W48" s="9">
        <f>V48-P48</f>
        <v>-2490000</v>
      </c>
      <c r="X48" s="11">
        <f t="shared" si="2"/>
        <v>27031792</v>
      </c>
      <c r="Y48" s="9">
        <f t="shared" si="3"/>
        <v>2531792</v>
      </c>
      <c r="Z48" s="6">
        <f>_xlfn.XLOOKUP($A48,'Data precios'!$A:$A,'Data precios'!G:G,"",0,-1)</f>
        <v>27031792</v>
      </c>
      <c r="AA48" s="6">
        <f>_xlfn.XLOOKUP($A48,'Data precios'!$A:$A,'Data precios'!H:H,"",0,-1)</f>
        <v>27031792</v>
      </c>
      <c r="AB48" s="6">
        <f>_xlfn.XLOOKUP($A48,'Data precios'!$A:$A,'Data precios'!I:I,"",0,-1)</f>
        <v>27031792</v>
      </c>
      <c r="AC48" s="6">
        <f>_xlfn.XLOOKUP($A48,'Data precios'!$A:$A,'Data precios'!J:J,"",0,-1)</f>
        <v>27031792</v>
      </c>
    </row>
    <row r="49" spans="1:29" ht="15" thickBot="1" x14ac:dyDescent="0.35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I49" t="s">
        <v>343</v>
      </c>
      <c r="J49" t="s">
        <v>357</v>
      </c>
      <c r="K49">
        <v>242</v>
      </c>
      <c r="L49" t="s">
        <v>344</v>
      </c>
      <c r="M49">
        <v>19593950</v>
      </c>
      <c r="N49">
        <v>1241319</v>
      </c>
      <c r="O49">
        <v>20835269</v>
      </c>
      <c r="P49">
        <v>17890000</v>
      </c>
      <c r="Q49">
        <v>-2945269</v>
      </c>
      <c r="R49">
        <v>-1646</v>
      </c>
      <c r="S49" s="5">
        <f>IFERROR(VLOOKUP(A49,'Base ATR'!$1:$1048576,3,FALSE),O49)</f>
        <v>20835269</v>
      </c>
      <c r="T49" t="str">
        <f t="shared" si="0"/>
        <v>LIQUIDAR</v>
      </c>
      <c r="U49" s="6">
        <f t="shared" si="1"/>
        <v>15206500</v>
      </c>
      <c r="V49" s="18" t="str">
        <f>_xlfn.XLOOKUP(A49,'Data precios'!A:A,'Data precios'!D:D,"",0,-1)</f>
        <v>-</v>
      </c>
      <c r="W49" s="9" t="str">
        <f>IFERROR(V49-P49,"")</f>
        <v/>
      </c>
      <c r="X49" s="11">
        <f t="shared" si="2"/>
        <v>20835269</v>
      </c>
      <c r="Y49" s="9" t="str">
        <f t="shared" si="3"/>
        <v/>
      </c>
      <c r="Z49" s="6">
        <f>_xlfn.XLOOKUP($A49,'Data precios'!$A:$A,'Data precios'!G:G,"",0,-1)</f>
        <v>20835269</v>
      </c>
      <c r="AA49" s="6">
        <f>_xlfn.XLOOKUP($A49,'Data precios'!$A:$A,'Data precios'!H:H,"",0,-1)</f>
        <v>20835269</v>
      </c>
      <c r="AB49" s="6">
        <f>_xlfn.XLOOKUP($A49,'Data precios'!$A:$A,'Data precios'!I:I,"",0,-1)</f>
        <v>20835269</v>
      </c>
      <c r="AC49" s="6">
        <f>_xlfn.XLOOKUP($A49,'Data precios'!$A:$A,'Data precios'!J:J,"",0,-1)</f>
        <v>20835269</v>
      </c>
    </row>
    <row r="50" spans="1:29" ht="15" thickBot="1" x14ac:dyDescent="0.35">
      <c r="A50" t="s">
        <v>8558</v>
      </c>
      <c r="B50" t="s">
        <v>341</v>
      </c>
      <c r="C50" t="s">
        <v>5291</v>
      </c>
      <c r="D50" t="s">
        <v>62</v>
      </c>
      <c r="E50" t="s">
        <v>8559</v>
      </c>
      <c r="F50">
        <v>2025</v>
      </c>
      <c r="G50">
        <v>0</v>
      </c>
      <c r="I50" t="s">
        <v>343</v>
      </c>
      <c r="J50" t="s">
        <v>152</v>
      </c>
      <c r="K50">
        <v>94</v>
      </c>
      <c r="L50" t="s">
        <v>344</v>
      </c>
      <c r="M50">
        <v>12945210</v>
      </c>
      <c r="N50">
        <v>923669</v>
      </c>
      <c r="O50">
        <v>13868879</v>
      </c>
      <c r="P50">
        <v>14025210</v>
      </c>
      <c r="Q50">
        <v>156331</v>
      </c>
      <c r="R50">
        <v>111</v>
      </c>
      <c r="S50" s="5">
        <f>IFERROR(VLOOKUP(A50,'Base ATR'!$1:$1048576,3,FALSE),O50)</f>
        <v>13868879</v>
      </c>
      <c r="T50" t="str">
        <f t="shared" si="0"/>
        <v>LIQUIDAR</v>
      </c>
      <c r="U50" s="6">
        <f t="shared" si="1"/>
        <v>11921428.5</v>
      </c>
      <c r="V50" s="18">
        <f>_xlfn.XLOOKUP(A50,'Data precios'!A:A,'Data precios'!D:D,"",0,-1)</f>
        <v>11400000</v>
      </c>
      <c r="W50" s="9">
        <f>IFERROR(V50-P50,"")</f>
        <v>-2625210</v>
      </c>
      <c r="X50" s="11">
        <f t="shared" si="2"/>
        <v>13868879</v>
      </c>
      <c r="Y50" s="9">
        <f t="shared" si="3"/>
        <v>2468879</v>
      </c>
      <c r="Z50" s="6">
        <f>_xlfn.XLOOKUP($A50,'Data precios'!$A:$A,'Data precios'!G:G,"",0,-1)</f>
        <v>13868879</v>
      </c>
      <c r="AA50" s="6">
        <f>_xlfn.XLOOKUP($A50,'Data precios'!$A:$A,'Data precios'!H:H,"",0,-1)</f>
        <v>13868879</v>
      </c>
      <c r="AB50" s="6">
        <f>_xlfn.XLOOKUP($A50,'Data precios'!$A:$A,'Data precios'!I:I,"",0,-1)</f>
        <v>13868879</v>
      </c>
      <c r="AC50" s="6">
        <f>_xlfn.XLOOKUP($A50,'Data precios'!$A:$A,'Data precios'!J:J,"",0,-1)</f>
        <v>13868879</v>
      </c>
    </row>
    <row r="51" spans="1:29" ht="15" thickBot="1" x14ac:dyDescent="0.35">
      <c r="A51" t="s">
        <v>8513</v>
      </c>
      <c r="B51" t="s">
        <v>341</v>
      </c>
      <c r="C51" t="s">
        <v>35</v>
      </c>
      <c r="D51" t="s">
        <v>230</v>
      </c>
      <c r="E51" t="s">
        <v>8572</v>
      </c>
      <c r="F51">
        <v>2025</v>
      </c>
      <c r="G51">
        <v>40200</v>
      </c>
      <c r="I51" t="s">
        <v>343</v>
      </c>
      <c r="J51" t="s">
        <v>347</v>
      </c>
      <c r="K51">
        <v>124</v>
      </c>
      <c r="L51" t="s">
        <v>344</v>
      </c>
      <c r="M51">
        <v>17140917</v>
      </c>
      <c r="N51">
        <v>641547</v>
      </c>
      <c r="O51">
        <v>17782464</v>
      </c>
      <c r="P51">
        <v>16290000</v>
      </c>
      <c r="Q51">
        <v>-1492464</v>
      </c>
      <c r="R51">
        <v>-916</v>
      </c>
      <c r="S51" s="5">
        <f>IFERROR(VLOOKUP(A51,'Base ATR'!$1:$1048576,3,FALSE),O51)</f>
        <v>17782464</v>
      </c>
      <c r="T51" t="str">
        <f t="shared" si="0"/>
        <v>LIQUIDAR</v>
      </c>
      <c r="U51" s="6">
        <f t="shared" si="1"/>
        <v>13846500</v>
      </c>
      <c r="V51" s="18">
        <f>_xlfn.XLOOKUP(A51,'Data precios'!A:A,'Data precios'!D:D,"",0,-1)</f>
        <v>15600000</v>
      </c>
      <c r="W51" s="9">
        <f>V51-P51</f>
        <v>-690000</v>
      </c>
      <c r="X51" s="11">
        <f t="shared" si="2"/>
        <v>17782464</v>
      </c>
      <c r="Y51" s="9">
        <f t="shared" si="3"/>
        <v>2182464</v>
      </c>
      <c r="Z51" s="6">
        <f>_xlfn.XLOOKUP($A51,'Data precios'!$A:$A,'Data precios'!G:G,"",0,-1)</f>
        <v>17782464</v>
      </c>
      <c r="AA51" s="6">
        <f>_xlfn.XLOOKUP($A51,'Data precios'!$A:$A,'Data precios'!H:H,"",0,-1)</f>
        <v>17782464</v>
      </c>
      <c r="AB51" s="6">
        <f>_xlfn.XLOOKUP($A51,'Data precios'!$A:$A,'Data precios'!I:I,"",0,-1)</f>
        <v>17782464</v>
      </c>
      <c r="AC51" s="6">
        <f>_xlfn.XLOOKUP($A51,'Data precios'!$A:$A,'Data precios'!J:J,"",0,-1)</f>
        <v>17782464</v>
      </c>
    </row>
    <row r="52" spans="1:29" ht="15" thickBot="1" x14ac:dyDescent="0.35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I52" t="s">
        <v>343</v>
      </c>
      <c r="J52" t="s">
        <v>4109</v>
      </c>
      <c r="K52">
        <v>294</v>
      </c>
      <c r="L52" t="s">
        <v>344</v>
      </c>
      <c r="M52">
        <v>13444790</v>
      </c>
      <c r="N52">
        <v>1226095</v>
      </c>
      <c r="O52">
        <v>14670885</v>
      </c>
      <c r="P52">
        <v>17490000</v>
      </c>
      <c r="Q52">
        <v>2819115</v>
      </c>
      <c r="R52">
        <v>1612</v>
      </c>
      <c r="S52" s="5">
        <f>IFERROR(VLOOKUP(A52,'Base ATR'!$1:$1048576,3,FALSE),O52)</f>
        <v>14670885</v>
      </c>
      <c r="T52" t="str">
        <f t="shared" si="0"/>
        <v>LIQUIDAR</v>
      </c>
      <c r="U52" s="6">
        <f t="shared" si="1"/>
        <v>14866500</v>
      </c>
      <c r="V52" s="18">
        <f>_xlfn.XLOOKUP(A52,'Data precios'!A:A,'Data precios'!D:D,"",0,-1)</f>
        <v>15700000</v>
      </c>
      <c r="W52" s="9">
        <f>IFERROR(V52-P52,"")</f>
        <v>-1790000</v>
      </c>
      <c r="X52" s="11">
        <f t="shared" si="2"/>
        <v>14670885</v>
      </c>
      <c r="Y52" s="9">
        <f t="shared" si="3"/>
        <v>-1029115</v>
      </c>
      <c r="Z52" s="6">
        <f>_xlfn.XLOOKUP($A52,'Data precios'!$A:$A,'Data precios'!G:G,"",0,-1)</f>
        <v>14670885</v>
      </c>
      <c r="AA52" s="6">
        <f>_xlfn.XLOOKUP($A52,'Data precios'!$A:$A,'Data precios'!H:H,"",0,-1)</f>
        <v>14670885</v>
      </c>
      <c r="AB52" s="6">
        <f>_xlfn.XLOOKUP($A52,'Data precios'!$A:$A,'Data precios'!I:I,"",0,-1)</f>
        <v>14670885</v>
      </c>
      <c r="AC52" s="6">
        <f>_xlfn.XLOOKUP($A52,'Data precios'!$A:$A,'Data precios'!J:J,"",0,-1)</f>
        <v>14670885</v>
      </c>
    </row>
    <row r="53" spans="1:29" ht="15" thickBot="1" x14ac:dyDescent="0.35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I53" t="s">
        <v>343</v>
      </c>
      <c r="J53" t="s">
        <v>354</v>
      </c>
      <c r="K53">
        <v>112</v>
      </c>
      <c r="L53" t="s">
        <v>344</v>
      </c>
      <c r="M53">
        <v>25546891</v>
      </c>
      <c r="N53">
        <v>1916780</v>
      </c>
      <c r="O53">
        <v>27463671</v>
      </c>
      <c r="P53">
        <v>24290000</v>
      </c>
      <c r="Q53">
        <v>-3173671</v>
      </c>
      <c r="R53">
        <v>-1307</v>
      </c>
      <c r="S53" s="5">
        <f>IFERROR(VLOOKUP(A53,'Base ATR'!$1:$1048576,3,FALSE),O53)</f>
        <v>27463671</v>
      </c>
      <c r="T53" t="str">
        <f t="shared" si="0"/>
        <v>LIQUIDAR</v>
      </c>
      <c r="U53" s="6">
        <f t="shared" si="1"/>
        <v>20646500</v>
      </c>
      <c r="V53" s="18">
        <f>_xlfn.XLOOKUP(A53,'Data precios'!A:A,'Data precios'!D:D,"",0,-1)</f>
        <v>24000000</v>
      </c>
      <c r="W53" s="9">
        <f>IFERROR(V53-P53,"")</f>
        <v>-290000</v>
      </c>
      <c r="X53" s="11">
        <f t="shared" si="2"/>
        <v>27463671</v>
      </c>
      <c r="Y53" s="9">
        <f t="shared" si="3"/>
        <v>3463671</v>
      </c>
      <c r="Z53" s="6">
        <f>_xlfn.XLOOKUP($A53,'Data precios'!$A:$A,'Data precios'!G:G,"",0,-1)</f>
        <v>27463671</v>
      </c>
      <c r="AA53" s="6">
        <f>_xlfn.XLOOKUP($A53,'Data precios'!$A:$A,'Data precios'!H:H,"",0,-1)</f>
        <v>27463671</v>
      </c>
      <c r="AB53" s="6">
        <f>_xlfn.XLOOKUP($A53,'Data precios'!$A:$A,'Data precios'!I:I,"",0,-1)</f>
        <v>27463671</v>
      </c>
      <c r="AC53" s="6">
        <f>_xlfn.XLOOKUP($A53,'Data precios'!$A:$A,'Data precios'!J:J,"",0,-1)</f>
        <v>27463671</v>
      </c>
    </row>
    <row r="54" spans="1:29" ht="15" thickBot="1" x14ac:dyDescent="0.35">
      <c r="A54" t="s">
        <v>10641</v>
      </c>
      <c r="B54" t="s">
        <v>341</v>
      </c>
      <c r="C54" t="s">
        <v>391</v>
      </c>
      <c r="D54" t="s">
        <v>230</v>
      </c>
      <c r="E54" t="s">
        <v>10642</v>
      </c>
      <c r="F54">
        <v>2026</v>
      </c>
      <c r="G54">
        <v>0</v>
      </c>
      <c r="I54" t="s">
        <v>343</v>
      </c>
      <c r="J54" t="s">
        <v>152</v>
      </c>
      <c r="K54">
        <v>493</v>
      </c>
      <c r="L54" t="s">
        <v>10532</v>
      </c>
      <c r="M54">
        <v>17738487</v>
      </c>
      <c r="N54">
        <v>1366271</v>
      </c>
      <c r="O54">
        <v>19104758</v>
      </c>
      <c r="P54">
        <v>19235294</v>
      </c>
      <c r="Q54">
        <v>130536</v>
      </c>
      <c r="R54">
        <v>68</v>
      </c>
      <c r="S54" s="5">
        <f>IFERROR(VLOOKUP(A54,'Base ATR'!$1:$1048576,3,FALSE),O54)</f>
        <v>19104758</v>
      </c>
      <c r="T54" t="str">
        <f t="shared" si="0"/>
        <v>LIQUIDAR</v>
      </c>
      <c r="U54" s="6">
        <f t="shared" si="1"/>
        <v>16349999.9</v>
      </c>
      <c r="V54" s="18" t="str">
        <f>_xlfn.XLOOKUP(A54,'Data precios'!A:A,'Data precios'!D:D,"",0,-1)</f>
        <v/>
      </c>
      <c r="W54" s="9" t="e">
        <f>V54-P54</f>
        <v>#VALUE!</v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29" ht="15" thickBot="1" x14ac:dyDescent="0.35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I55" t="s">
        <v>343</v>
      </c>
      <c r="J55" t="s">
        <v>273</v>
      </c>
      <c r="K55">
        <v>256</v>
      </c>
      <c r="L55" t="s">
        <v>344</v>
      </c>
      <c r="M55">
        <v>12713277</v>
      </c>
      <c r="N55">
        <v>905340</v>
      </c>
      <c r="O55">
        <v>13618617</v>
      </c>
      <c r="P55">
        <v>13990000</v>
      </c>
      <c r="Q55">
        <v>371383</v>
      </c>
      <c r="R55">
        <v>265</v>
      </c>
      <c r="S55" s="5">
        <f>IFERROR(VLOOKUP(A55,'Base ATR'!$1:$1048576,3,FALSE),O55)</f>
        <v>13618617</v>
      </c>
      <c r="T55" t="str">
        <f t="shared" si="0"/>
        <v>LIQUIDAR</v>
      </c>
      <c r="U55" s="6">
        <f t="shared" si="1"/>
        <v>11891500</v>
      </c>
      <c r="V55" s="18" t="str">
        <f>_xlfn.XLOOKUP(A55,'Data precios'!A:A,'Data precios'!D:D,"",0,-1)</f>
        <v>-</v>
      </c>
      <c r="W55" s="9" t="e">
        <f>V55-P55</f>
        <v>#VALUE!</v>
      </c>
      <c r="X55" s="11">
        <f t="shared" si="2"/>
        <v>13618617</v>
      </c>
      <c r="Y55" s="9" t="str">
        <f t="shared" si="3"/>
        <v/>
      </c>
      <c r="Z55" s="6">
        <f>_xlfn.XLOOKUP($A55,'Data precios'!$A:$A,'Data precios'!G:G,"",0,-1)</f>
        <v>13618617</v>
      </c>
      <c r="AA55" s="6">
        <f>_xlfn.XLOOKUP($A55,'Data precios'!$A:$A,'Data precios'!H:H,"",0,-1)</f>
        <v>13618617</v>
      </c>
      <c r="AB55" s="6">
        <f>_xlfn.XLOOKUP($A55,'Data precios'!$A:$A,'Data precios'!I:I,"",0,-1)</f>
        <v>13618617</v>
      </c>
      <c r="AC55" s="6">
        <f>_xlfn.XLOOKUP($A55,'Data precios'!$A:$A,'Data precios'!J:J,"",0,-1)</f>
        <v>13618617</v>
      </c>
    </row>
    <row r="56" spans="1:29" ht="15" thickBot="1" x14ac:dyDescent="0.35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I56" t="s">
        <v>343</v>
      </c>
      <c r="J56" t="s">
        <v>152</v>
      </c>
      <c r="K56">
        <v>112</v>
      </c>
      <c r="L56" t="s">
        <v>344</v>
      </c>
      <c r="M56">
        <v>25546891</v>
      </c>
      <c r="N56">
        <v>2425655</v>
      </c>
      <c r="O56">
        <v>27972546</v>
      </c>
      <c r="P56">
        <v>27722689</v>
      </c>
      <c r="Q56">
        <v>-249857</v>
      </c>
      <c r="R56">
        <v>-9</v>
      </c>
      <c r="S56" s="5">
        <f>IFERROR(VLOOKUP(A56,'Base ATR'!$1:$1048576,3,FALSE),O56)</f>
        <v>27972546</v>
      </c>
      <c r="T56" t="str">
        <f t="shared" si="0"/>
        <v>LIQUIDAR</v>
      </c>
      <c r="U56" s="6">
        <f t="shared" si="1"/>
        <v>23564285.649999999</v>
      </c>
      <c r="V56" s="18">
        <f>_xlfn.XLOOKUP(A56,'Data precios'!A:A,'Data precios'!D:D,"",0,-1)</f>
        <v>24900000</v>
      </c>
      <c r="W56" s="9">
        <f>V56-P56</f>
        <v>-2822689</v>
      </c>
      <c r="X56" s="11">
        <f t="shared" si="2"/>
        <v>27972546</v>
      </c>
      <c r="Y56" s="9">
        <f t="shared" si="3"/>
        <v>3072546</v>
      </c>
      <c r="Z56" s="6">
        <f>_xlfn.XLOOKUP($A56,'Data precios'!$A:$A,'Data precios'!G:G,"",0,-1)</f>
        <v>27972546</v>
      </c>
      <c r="AA56" s="6">
        <f>_xlfn.XLOOKUP($A56,'Data precios'!$A:$A,'Data precios'!H:H,"",0,-1)</f>
        <v>27972546</v>
      </c>
      <c r="AB56" s="6">
        <f>_xlfn.XLOOKUP($A56,'Data precios'!$A:$A,'Data precios'!I:I,"",0,-1)</f>
        <v>27972546</v>
      </c>
      <c r="AC56" s="6">
        <f>_xlfn.XLOOKUP($A56,'Data precios'!$A:$A,'Data precios'!J:J,"",0,-1)</f>
        <v>27972546</v>
      </c>
    </row>
    <row r="57" spans="1:29" ht="15" thickBot="1" x14ac:dyDescent="0.35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I57" t="s">
        <v>343</v>
      </c>
      <c r="J57" t="s">
        <v>357</v>
      </c>
      <c r="K57">
        <v>494</v>
      </c>
      <c r="L57" t="s">
        <v>8623</v>
      </c>
      <c r="M57">
        <v>21062857</v>
      </c>
      <c r="N57">
        <v>1471645</v>
      </c>
      <c r="O57">
        <v>22534502</v>
      </c>
      <c r="P57">
        <v>18990000</v>
      </c>
      <c r="Q57">
        <v>-3544502</v>
      </c>
      <c r="R57">
        <v>-1867</v>
      </c>
      <c r="S57" s="5">
        <f>IFERROR(VLOOKUP(A57,'Base ATR'!$1:$1048576,3,FALSE),O57)</f>
        <v>22534502</v>
      </c>
      <c r="T57" t="str">
        <f t="shared" si="0"/>
        <v>LIQUIDAR</v>
      </c>
      <c r="U57" s="6">
        <f t="shared" si="1"/>
        <v>16141500</v>
      </c>
      <c r="V57" s="18" t="str">
        <f>_xlfn.XLOOKUP(A57,'Data precios'!A:A,'Data precios'!D:D,"",0,-1)</f>
        <v>USO SERVICIO/GERENCIA</v>
      </c>
      <c r="W57" s="9" t="str">
        <f>IFERROR(V57-P57,"")</f>
        <v/>
      </c>
      <c r="X57" s="11">
        <f t="shared" si="2"/>
        <v>22534502</v>
      </c>
      <c r="Y57" s="9" t="str">
        <f t="shared" si="3"/>
        <v/>
      </c>
      <c r="Z57" s="6">
        <f>_xlfn.XLOOKUP($A57,'Data precios'!$A:$A,'Data precios'!G:G,"",0,-1)</f>
        <v>22534502</v>
      </c>
      <c r="AA57" s="6">
        <f>_xlfn.XLOOKUP($A57,'Data precios'!$A:$A,'Data precios'!H:H,"",0,-1)</f>
        <v>22534502</v>
      </c>
      <c r="AB57" s="6">
        <f>_xlfn.XLOOKUP($A57,'Data precios'!$A:$A,'Data precios'!I:I,"",0,-1)</f>
        <v>22534502</v>
      </c>
      <c r="AC57" s="6">
        <f>_xlfn.XLOOKUP($A57,'Data precios'!$A:$A,'Data precios'!J:J,"",0,-1)</f>
        <v>22534502</v>
      </c>
    </row>
    <row r="58" spans="1:29" ht="15" thickBot="1" x14ac:dyDescent="0.35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I58" t="s">
        <v>26</v>
      </c>
      <c r="J58" t="s">
        <v>5341</v>
      </c>
      <c r="K58">
        <v>151</v>
      </c>
      <c r="L58" t="s">
        <v>8581</v>
      </c>
      <c r="M58">
        <v>37000000</v>
      </c>
      <c r="N58">
        <v>0</v>
      </c>
      <c r="O58">
        <v>37000000</v>
      </c>
      <c r="P58">
        <v>32990000</v>
      </c>
      <c r="Q58">
        <v>-4010000</v>
      </c>
      <c r="R58">
        <v>-1216</v>
      </c>
      <c r="S58" s="5">
        <f>IFERROR(VLOOKUP(A58,'Base ATR'!$1:$1048576,3,FALSE),O58)</f>
        <v>37000000</v>
      </c>
      <c r="T58" t="str">
        <f t="shared" si="0"/>
        <v>LIQUIDAR</v>
      </c>
      <c r="U58" s="6">
        <f t="shared" si="1"/>
        <v>28041500</v>
      </c>
      <c r="V58" s="18">
        <f>_xlfn.XLOOKUP(A58,'Data precios'!A:A,'Data precios'!D:D,"",0,-1)</f>
        <v>30500000</v>
      </c>
      <c r="W58" s="9">
        <f>V58-P58</f>
        <v>-2490000</v>
      </c>
      <c r="X58" s="11">
        <f t="shared" si="2"/>
        <v>37000000</v>
      </c>
      <c r="Y58" s="9">
        <f t="shared" si="3"/>
        <v>6500000</v>
      </c>
      <c r="Z58" s="6">
        <f>_xlfn.XLOOKUP($A58,'Data precios'!$A:$A,'Data precios'!G:G,"",0,-1)</f>
        <v>37000000</v>
      </c>
      <c r="AA58" s="6">
        <f>_xlfn.XLOOKUP($A58,'Data precios'!$A:$A,'Data precios'!H:H,"",0,-1)</f>
        <v>37000000</v>
      </c>
      <c r="AB58" s="6">
        <f>_xlfn.XLOOKUP($A58,'Data precios'!$A:$A,'Data precios'!I:I,"",0,-1)</f>
        <v>37000000</v>
      </c>
      <c r="AC58" s="6">
        <f>_xlfn.XLOOKUP($A58,'Data precios'!$A:$A,'Data precios'!J:J,"",0,-1)</f>
        <v>37000000</v>
      </c>
    </row>
    <row r="59" spans="1:29" ht="15" thickBot="1" x14ac:dyDescent="0.35">
      <c r="A59" t="s">
        <v>8673</v>
      </c>
      <c r="B59" t="s">
        <v>341</v>
      </c>
      <c r="C59" t="s">
        <v>386</v>
      </c>
      <c r="D59" t="s">
        <v>24</v>
      </c>
      <c r="E59" t="s">
        <v>8674</v>
      </c>
      <c r="F59">
        <v>2025</v>
      </c>
      <c r="G59">
        <v>0</v>
      </c>
      <c r="I59" t="s">
        <v>26</v>
      </c>
      <c r="J59" t="s">
        <v>8675</v>
      </c>
      <c r="K59">
        <v>69</v>
      </c>
      <c r="L59" t="s">
        <v>52</v>
      </c>
      <c r="M59">
        <v>58536100</v>
      </c>
      <c r="N59">
        <v>0</v>
      </c>
      <c r="O59">
        <v>58536100</v>
      </c>
      <c r="P59">
        <v>58536100</v>
      </c>
      <c r="Q59">
        <v>0</v>
      </c>
      <c r="R59">
        <v>0</v>
      </c>
      <c r="S59" s="5">
        <f>IFERROR(VLOOKUP(A59,'Base ATR'!$1:$1048576,3,FALSE),O59)</f>
        <v>58536100</v>
      </c>
      <c r="T59" t="str">
        <f t="shared" si="0"/>
        <v>LIQUIDAR</v>
      </c>
      <c r="U59" s="6">
        <f t="shared" si="1"/>
        <v>49755685</v>
      </c>
      <c r="V59" s="18">
        <f>_xlfn.XLOOKUP(A59,'Data precios'!A:A,'Data precios'!D:D,"",0,-1)</f>
        <v>56000000</v>
      </c>
      <c r="W59" s="9">
        <f>V59-P59</f>
        <v>-2536100</v>
      </c>
      <c r="X59" s="11">
        <f t="shared" si="2"/>
        <v>47600000</v>
      </c>
      <c r="Y59" s="9">
        <f t="shared" si="3"/>
        <v>-8400000</v>
      </c>
      <c r="Z59" s="6">
        <f>_xlfn.XLOOKUP($A59,'Data precios'!$A:$A,'Data precios'!G:G,"",0,-1)</f>
        <v>51520000</v>
      </c>
      <c r="AA59" s="6">
        <f>_xlfn.XLOOKUP($A59,'Data precios'!$A:$A,'Data precios'!H:H,"",0,-1)</f>
        <v>50400000</v>
      </c>
      <c r="AB59" s="6">
        <f>_xlfn.XLOOKUP($A59,'Data precios'!$A:$A,'Data precios'!I:I,"",0,-1)</f>
        <v>48720000</v>
      </c>
      <c r="AC59" s="6">
        <f>_xlfn.XLOOKUP($A59,'Data precios'!$A:$A,'Data precios'!J:J,"",0,-1)</f>
        <v>47600000</v>
      </c>
    </row>
    <row r="60" spans="1:29" ht="15" thickBot="1" x14ac:dyDescent="0.35">
      <c r="A60" t="s">
        <v>10511</v>
      </c>
      <c r="B60" t="s">
        <v>341</v>
      </c>
      <c r="C60" t="s">
        <v>386</v>
      </c>
      <c r="D60" t="s">
        <v>24</v>
      </c>
      <c r="E60" t="s">
        <v>10709</v>
      </c>
      <c r="F60">
        <v>2026</v>
      </c>
      <c r="G60">
        <v>0</v>
      </c>
      <c r="I60" t="s">
        <v>343</v>
      </c>
      <c r="J60" t="s">
        <v>43</v>
      </c>
      <c r="K60">
        <v>17</v>
      </c>
      <c r="L60" t="s">
        <v>33</v>
      </c>
      <c r="M60">
        <v>27190000</v>
      </c>
      <c r="N60">
        <v>0</v>
      </c>
      <c r="O60">
        <v>27190000</v>
      </c>
      <c r="P60">
        <v>33310000</v>
      </c>
      <c r="Q60">
        <v>6120000</v>
      </c>
      <c r="R60">
        <v>1837</v>
      </c>
      <c r="S60" s="5">
        <f>IFERROR(VLOOKUP(A60,'Base ATR'!$1:$1048576,3,FALSE),O60)</f>
        <v>27190000</v>
      </c>
      <c r="T60" t="str">
        <f t="shared" si="0"/>
        <v>ROTACION ALTA</v>
      </c>
      <c r="U60" s="6">
        <f t="shared" si="1"/>
        <v>33310000</v>
      </c>
      <c r="V60" s="18" t="str">
        <f>_xlfn.XLOOKUP(A60,'Data precios'!A:A,'Data precios'!D:D,"",0,-1)</f>
        <v/>
      </c>
      <c r="W60" s="9" t="str">
        <f>IFERROR(V60-P60,"")</f>
        <v/>
      </c>
      <c r="X60" s="11" t="str">
        <f t="shared" si="2"/>
        <v/>
      </c>
      <c r="Y60" s="9" t="str">
        <f t="shared" si="3"/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9193</v>
      </c>
      <c r="B61" t="s">
        <v>341</v>
      </c>
      <c r="C61" t="s">
        <v>386</v>
      </c>
      <c r="D61" t="s">
        <v>58</v>
      </c>
      <c r="E61" t="s">
        <v>10720</v>
      </c>
      <c r="F61">
        <v>2025</v>
      </c>
      <c r="G61">
        <v>0</v>
      </c>
      <c r="I61" t="s">
        <v>343</v>
      </c>
      <c r="J61" t="s">
        <v>110</v>
      </c>
      <c r="K61">
        <v>14</v>
      </c>
      <c r="L61" t="s">
        <v>33</v>
      </c>
      <c r="M61">
        <v>17322689</v>
      </c>
      <c r="N61">
        <v>0</v>
      </c>
      <c r="O61">
        <v>17322689</v>
      </c>
      <c r="P61">
        <v>18899160</v>
      </c>
      <c r="Q61">
        <v>1576471</v>
      </c>
      <c r="R61">
        <v>834</v>
      </c>
      <c r="S61" s="5">
        <f>IFERROR(VLOOKUP(A61,'Base ATR'!$1:$1048576,3,FALSE),O61)</f>
        <v>17322689</v>
      </c>
      <c r="T61" t="str">
        <f t="shared" si="0"/>
        <v>ROTACION ALTA</v>
      </c>
      <c r="U61" s="6">
        <f t="shared" si="1"/>
        <v>18899160</v>
      </c>
      <c r="V61" s="18">
        <f>_xlfn.XLOOKUP(A61,'Data precios'!A:A,'Data precios'!D:D,"",0,-1)</f>
        <v>17200000</v>
      </c>
      <c r="W61" s="9">
        <f>V61-P61</f>
        <v>-1699160</v>
      </c>
      <c r="X61" s="11">
        <f t="shared" si="2"/>
        <v>17200000</v>
      </c>
      <c r="Y61" s="9">
        <f t="shared" si="3"/>
        <v>0</v>
      </c>
      <c r="Z61" s="6">
        <f>_xlfn.XLOOKUP($A61,'Data precios'!$A:$A,'Data precios'!G:G,"",0,-1)</f>
        <v>17200000</v>
      </c>
      <c r="AA61" s="6">
        <f>_xlfn.XLOOKUP($A61,'Data precios'!$A:$A,'Data precios'!H:H,"",0,-1)</f>
        <v>16684000</v>
      </c>
      <c r="AB61" s="6">
        <f>_xlfn.XLOOKUP($A61,'Data precios'!$A:$A,'Data precios'!I:I,"",0,-1)</f>
        <v>16168000</v>
      </c>
      <c r="AC61" s="6">
        <f>_xlfn.XLOOKUP($A61,'Data precios'!$A:$A,'Data precios'!J:J,"",0,-1)</f>
        <v>15480000</v>
      </c>
    </row>
    <row r="62" spans="1:29" ht="15" thickBot="1" x14ac:dyDescent="0.35">
      <c r="A62" t="s">
        <v>5535</v>
      </c>
      <c r="B62" t="s">
        <v>341</v>
      </c>
      <c r="C62" t="s">
        <v>293</v>
      </c>
      <c r="D62" t="s">
        <v>24</v>
      </c>
      <c r="E62" t="s">
        <v>8561</v>
      </c>
      <c r="F62">
        <v>2026</v>
      </c>
      <c r="G62">
        <v>5964</v>
      </c>
      <c r="I62" t="s">
        <v>26</v>
      </c>
      <c r="J62" t="s">
        <v>225</v>
      </c>
      <c r="K62">
        <v>105</v>
      </c>
      <c r="L62" t="s">
        <v>52</v>
      </c>
      <c r="M62">
        <v>33921345</v>
      </c>
      <c r="N62">
        <v>0</v>
      </c>
      <c r="O62">
        <v>33921345</v>
      </c>
      <c r="P62">
        <v>29990000</v>
      </c>
      <c r="Q62">
        <v>-3931345</v>
      </c>
      <c r="R62">
        <v>-1311</v>
      </c>
      <c r="S62" s="5">
        <f>IFERROR(VLOOKUP(A62,'Base ATR'!$1:$1048576,3,FALSE),O62)</f>
        <v>33921345</v>
      </c>
      <c r="T62" t="str">
        <f t="shared" si="0"/>
        <v>LIQUIDAR</v>
      </c>
      <c r="U62" s="6">
        <f t="shared" si="1"/>
        <v>25491500</v>
      </c>
      <c r="V62" s="18">
        <f>_xlfn.XLOOKUP(A62,'Data precios'!A:A,'Data precios'!D:D,"",0,-1)</f>
        <v>31100000</v>
      </c>
      <c r="W62" s="9">
        <f>IFERROR(V62-P62,"")</f>
        <v>1110000</v>
      </c>
      <c r="X62" s="11">
        <f t="shared" si="2"/>
        <v>27990000</v>
      </c>
      <c r="Y62" s="9">
        <f t="shared" si="3"/>
        <v>-3110000</v>
      </c>
      <c r="Z62" s="6">
        <f>_xlfn.XLOOKUP($A62,'Data precios'!$A:$A,'Data precios'!G:G,"",0,-1)</f>
        <v>31100000</v>
      </c>
      <c r="AA62" s="6">
        <f>_xlfn.XLOOKUP($A62,'Data precios'!$A:$A,'Data precios'!H:H,"",0,-1)</f>
        <v>30167000</v>
      </c>
      <c r="AB62" s="6">
        <f>_xlfn.XLOOKUP($A62,'Data precios'!$A:$A,'Data precios'!I:I,"",0,-1)</f>
        <v>29234000</v>
      </c>
      <c r="AC62" s="6">
        <f>_xlfn.XLOOKUP($A62,'Data precios'!$A:$A,'Data precios'!J:J,"",0,-1)</f>
        <v>27990000</v>
      </c>
    </row>
    <row r="63" spans="1:29" ht="15" thickBot="1" x14ac:dyDescent="0.35">
      <c r="A63" t="s">
        <v>7182</v>
      </c>
      <c r="B63" t="s">
        <v>341</v>
      </c>
      <c r="C63" t="s">
        <v>35</v>
      </c>
      <c r="D63" t="s">
        <v>58</v>
      </c>
      <c r="E63" t="s">
        <v>8575</v>
      </c>
      <c r="F63">
        <v>2026</v>
      </c>
      <c r="G63">
        <v>3756</v>
      </c>
      <c r="I63" t="s">
        <v>343</v>
      </c>
      <c r="J63" t="s">
        <v>8576</v>
      </c>
      <c r="K63">
        <v>130</v>
      </c>
      <c r="L63" t="s">
        <v>344</v>
      </c>
      <c r="M63">
        <v>14110588</v>
      </c>
      <c r="N63">
        <v>731651</v>
      </c>
      <c r="O63">
        <v>14842239</v>
      </c>
      <c r="P63">
        <v>16798319</v>
      </c>
      <c r="Q63">
        <v>1956080</v>
      </c>
      <c r="R63">
        <v>1164</v>
      </c>
      <c r="S63" s="5">
        <f>IFERROR(VLOOKUP(A63,'Base ATR'!$1:$1048576,3,FALSE),O63)</f>
        <v>14842239</v>
      </c>
      <c r="T63" t="str">
        <f t="shared" si="0"/>
        <v>LIQUIDAR</v>
      </c>
      <c r="U63" s="6">
        <f t="shared" si="1"/>
        <v>14278571.15</v>
      </c>
      <c r="V63" s="18">
        <f>_xlfn.XLOOKUP(A63,'Data precios'!A:A,'Data precios'!D:D,"",0,-1)</f>
        <v>18500000</v>
      </c>
      <c r="W63" s="9">
        <f>IFERROR(V63-P63,"")</f>
        <v>1701681</v>
      </c>
      <c r="X63" s="11">
        <f t="shared" si="2"/>
        <v>14842239</v>
      </c>
      <c r="Y63" s="9">
        <f t="shared" si="3"/>
        <v>-3657761</v>
      </c>
      <c r="Z63" s="6">
        <f>_xlfn.XLOOKUP($A63,'Data precios'!$A:$A,'Data precios'!G:G,"",0,-1)</f>
        <v>14842239</v>
      </c>
      <c r="AA63" s="6">
        <f>_xlfn.XLOOKUP($A63,'Data precios'!$A:$A,'Data precios'!H:H,"",0,-1)</f>
        <v>14842239</v>
      </c>
      <c r="AB63" s="6">
        <f>_xlfn.XLOOKUP($A63,'Data precios'!$A:$A,'Data precios'!I:I,"",0,-1)</f>
        <v>14842239</v>
      </c>
      <c r="AC63" s="6">
        <f>_xlfn.XLOOKUP($A63,'Data precios'!$A:$A,'Data precios'!J:J,"",0,-1)</f>
        <v>14842239</v>
      </c>
    </row>
    <row r="64" spans="1:29" ht="15" thickBot="1" x14ac:dyDescent="0.35">
      <c r="A64" t="s">
        <v>7195</v>
      </c>
      <c r="B64" t="s">
        <v>341</v>
      </c>
      <c r="C64" t="s">
        <v>35</v>
      </c>
      <c r="D64" t="s">
        <v>58</v>
      </c>
      <c r="E64" t="s">
        <v>8574</v>
      </c>
      <c r="F64">
        <v>2026</v>
      </c>
      <c r="G64">
        <v>3478</v>
      </c>
      <c r="I64" t="s">
        <v>343</v>
      </c>
      <c r="J64" t="s">
        <v>284</v>
      </c>
      <c r="K64">
        <v>130</v>
      </c>
      <c r="L64" t="s">
        <v>344</v>
      </c>
      <c r="M64">
        <v>33169412</v>
      </c>
      <c r="N64">
        <v>2080269</v>
      </c>
      <c r="O64">
        <v>35249681</v>
      </c>
      <c r="P64">
        <v>39487395</v>
      </c>
      <c r="Q64">
        <v>4237714</v>
      </c>
      <c r="R64">
        <v>1073</v>
      </c>
      <c r="S64" s="5">
        <f>IFERROR(VLOOKUP(A64,'Base ATR'!$1:$1048576,3,FALSE),O64)</f>
        <v>35249681</v>
      </c>
      <c r="T64" t="str">
        <f t="shared" si="0"/>
        <v>LIQUIDAR</v>
      </c>
      <c r="U64" s="6">
        <f t="shared" si="1"/>
        <v>33564285.75</v>
      </c>
      <c r="V64" s="18">
        <f>_xlfn.XLOOKUP(A64,'Data precios'!A:A,'Data precios'!D:D,"",0,-1)</f>
        <v>36100000</v>
      </c>
      <c r="W64" s="9">
        <f>IFERROR(V64-P64,"")</f>
        <v>-3387395</v>
      </c>
      <c r="X64" s="11">
        <f t="shared" si="2"/>
        <v>35249681</v>
      </c>
      <c r="Y64" s="9">
        <f t="shared" si="3"/>
        <v>-850319</v>
      </c>
      <c r="Z64" s="6">
        <f>_xlfn.XLOOKUP($A64,'Data precios'!$A:$A,'Data precios'!G:G,"",0,-1)</f>
        <v>35249681</v>
      </c>
      <c r="AA64" s="6">
        <f>_xlfn.XLOOKUP($A64,'Data precios'!$A:$A,'Data precios'!H:H,"",0,-1)</f>
        <v>35249681</v>
      </c>
      <c r="AB64" s="6">
        <f>_xlfn.XLOOKUP($A64,'Data precios'!$A:$A,'Data precios'!I:I,"",0,-1)</f>
        <v>35249681</v>
      </c>
      <c r="AC64" s="6">
        <f>_xlfn.XLOOKUP($A64,'Data precios'!$A:$A,'Data precios'!J:J,"",0,-1)</f>
        <v>35249681</v>
      </c>
    </row>
    <row r="65" spans="1:29" ht="15" thickBot="1" x14ac:dyDescent="0.35">
      <c r="A65" t="s">
        <v>10518</v>
      </c>
      <c r="B65" t="s">
        <v>341</v>
      </c>
      <c r="C65" t="s">
        <v>386</v>
      </c>
      <c r="D65" t="s">
        <v>24</v>
      </c>
      <c r="E65" t="s">
        <v>10520</v>
      </c>
      <c r="F65">
        <v>2026</v>
      </c>
      <c r="G65">
        <v>0</v>
      </c>
      <c r="I65" t="s">
        <v>343</v>
      </c>
      <c r="J65" t="s">
        <v>10529</v>
      </c>
      <c r="K65">
        <v>221</v>
      </c>
      <c r="L65" t="s">
        <v>10532</v>
      </c>
      <c r="M65">
        <v>24100168</v>
      </c>
      <c r="N65">
        <v>703323</v>
      </c>
      <c r="O65">
        <v>24803491</v>
      </c>
      <c r="P65">
        <v>27386555</v>
      </c>
      <c r="Q65">
        <v>2583064</v>
      </c>
      <c r="R65">
        <v>943</v>
      </c>
      <c r="S65" s="5">
        <f>IFERROR(VLOOKUP(A65,'Base ATR'!$1:$1048576,3,FALSE),O65)</f>
        <v>24803491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23278571.75</v>
      </c>
      <c r="V65" s="18">
        <f>_xlfn.XLOOKUP(A65,'Data precios'!A:A,'Data precios'!D:D,"",0,-1)</f>
        <v>0</v>
      </c>
      <c r="W65" s="9">
        <f>IFERROR(V65-P65,"")</f>
        <v>-27386555</v>
      </c>
      <c r="X65" s="11">
        <f t="shared" ref="X65:X128" si="9">IF(K65&lt;=15,Z65,IF(K65&lt;30,AA65,IF(K65&lt;60,AB65,IF(K65&gt;60,AC65))))</f>
        <v>24803491</v>
      </c>
      <c r="Y65" s="9">
        <f t="shared" ref="Y65:Y128" si="10">IFERROR(X65-V65,"")</f>
        <v>24803491</v>
      </c>
      <c r="Z65" s="6">
        <f>_xlfn.XLOOKUP($A65,'Data precios'!$A:$A,'Data precios'!G:G,"",0,-1)</f>
        <v>24803491</v>
      </c>
      <c r="AA65" s="6">
        <f>_xlfn.XLOOKUP($A65,'Data precios'!$A:$A,'Data precios'!H:H,"",0,-1)</f>
        <v>24803491</v>
      </c>
      <c r="AB65" s="6">
        <f>_xlfn.XLOOKUP($A65,'Data precios'!$A:$A,'Data precios'!I:I,"",0,-1)</f>
        <v>24803491</v>
      </c>
      <c r="AC65" s="6">
        <f>_xlfn.XLOOKUP($A65,'Data precios'!$A:$A,'Data precios'!J:J,"",0,-1)</f>
        <v>24803491</v>
      </c>
    </row>
    <row r="66" spans="1:29" ht="15" thickBot="1" x14ac:dyDescent="0.35">
      <c r="A66" t="s">
        <v>8669</v>
      </c>
      <c r="B66" t="s">
        <v>341</v>
      </c>
      <c r="C66" t="s">
        <v>391</v>
      </c>
      <c r="D66" t="s">
        <v>3991</v>
      </c>
      <c r="E66" t="s">
        <v>8670</v>
      </c>
      <c r="F66">
        <v>2026</v>
      </c>
      <c r="G66">
        <v>0</v>
      </c>
      <c r="I66" t="s">
        <v>343</v>
      </c>
      <c r="J66" t="s">
        <v>4636</v>
      </c>
      <c r="K66">
        <v>178</v>
      </c>
      <c r="L66" t="s">
        <v>8623</v>
      </c>
      <c r="M66">
        <v>21210924</v>
      </c>
      <c r="N66">
        <v>976055</v>
      </c>
      <c r="O66">
        <v>22186979</v>
      </c>
      <c r="P66">
        <v>23521008</v>
      </c>
      <c r="Q66">
        <v>1334029</v>
      </c>
      <c r="R66">
        <v>567</v>
      </c>
      <c r="S66" s="5">
        <f>IFERROR(VLOOKUP(A66,'Base ATR'!$1:$1048576,3,FALSE),O66)</f>
        <v>22186979</v>
      </c>
      <c r="T66" t="str">
        <f t="shared" si="7"/>
        <v>LIQUIDAR</v>
      </c>
      <c r="U66" s="6">
        <f t="shared" si="8"/>
        <v>19992856.800000001</v>
      </c>
      <c r="V66" s="18" t="str">
        <f>_xlfn.XLOOKUP(A66,'Data precios'!A:A,'Data precios'!D:D,"",0,-1)</f>
        <v>USO SERVICIO/GERENCIA</v>
      </c>
      <c r="W66" s="9" t="e">
        <f t="shared" ref="W66:W93" si="11">V66-P66</f>
        <v>#VALUE!</v>
      </c>
      <c r="X66" s="11">
        <f t="shared" si="9"/>
        <v>22186979</v>
      </c>
      <c r="Y66" s="9" t="str">
        <f t="shared" si="10"/>
        <v/>
      </c>
      <c r="Z66" s="6">
        <f>_xlfn.XLOOKUP($A66,'Data precios'!$A:$A,'Data precios'!G:G,"",0,-1)</f>
        <v>22186979</v>
      </c>
      <c r="AA66" s="6">
        <f>_xlfn.XLOOKUP($A66,'Data precios'!$A:$A,'Data precios'!H:H,"",0,-1)</f>
        <v>22186979</v>
      </c>
      <c r="AB66" s="6">
        <f>_xlfn.XLOOKUP($A66,'Data precios'!$A:$A,'Data precios'!I:I,"",0,-1)</f>
        <v>22186979</v>
      </c>
      <c r="AC66" s="6">
        <f>_xlfn.XLOOKUP($A66,'Data precios'!$A:$A,'Data precios'!J:J,"",0,-1)</f>
        <v>22186979</v>
      </c>
    </row>
    <row r="67" spans="1:29" ht="15" thickBot="1" x14ac:dyDescent="0.35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I67" t="s">
        <v>343</v>
      </c>
      <c r="J67" t="s">
        <v>216</v>
      </c>
      <c r="K67">
        <v>97</v>
      </c>
      <c r="L67" t="s">
        <v>8562</v>
      </c>
      <c r="M67">
        <v>39737899</v>
      </c>
      <c r="N67">
        <v>0</v>
      </c>
      <c r="O67">
        <v>39737899</v>
      </c>
      <c r="P67">
        <v>47288100</v>
      </c>
      <c r="Q67">
        <v>7550201</v>
      </c>
      <c r="R67">
        <v>1597</v>
      </c>
      <c r="S67" s="5">
        <f>IFERROR(VLOOKUP(A67,'Base ATR'!$1:$1048576,3,FALSE),O67)</f>
        <v>47288100</v>
      </c>
      <c r="T67" t="str">
        <f t="shared" si="7"/>
        <v>LIQUIDAR</v>
      </c>
      <c r="U67" s="6">
        <f t="shared" si="8"/>
        <v>40194885</v>
      </c>
      <c r="V67" s="18">
        <f>_xlfn.XLOOKUP(A67,'Data precios'!A:A,'Data precios'!D:D,"",0,-1)</f>
        <v>44100000</v>
      </c>
      <c r="W67" s="9">
        <f t="shared" si="11"/>
        <v>-3188100</v>
      </c>
      <c r="X67" s="11">
        <f t="shared" si="9"/>
        <v>37485000</v>
      </c>
      <c r="Y67" s="9">
        <f t="shared" si="10"/>
        <v>-6615000</v>
      </c>
      <c r="Z67" s="6">
        <f>_xlfn.XLOOKUP($A67,'Data precios'!$A:$A,'Data precios'!G:G,"",0,-1)</f>
        <v>40572000</v>
      </c>
      <c r="AA67" s="6">
        <f>_xlfn.XLOOKUP($A67,'Data precios'!$A:$A,'Data precios'!H:H,"",0,-1)</f>
        <v>39690000</v>
      </c>
      <c r="AB67" s="6">
        <f>_xlfn.XLOOKUP($A67,'Data precios'!$A:$A,'Data precios'!I:I,"",0,-1)</f>
        <v>38367000</v>
      </c>
      <c r="AC67" s="6">
        <f>_xlfn.XLOOKUP($A67,'Data precios'!$A:$A,'Data precios'!J:J,"",0,-1)</f>
        <v>37485000</v>
      </c>
    </row>
    <row r="68" spans="1:29" ht="15" thickBot="1" x14ac:dyDescent="0.35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I68" t="s">
        <v>26</v>
      </c>
      <c r="J68" t="s">
        <v>38</v>
      </c>
      <c r="K68">
        <v>1510</v>
      </c>
      <c r="L68" t="s">
        <v>28</v>
      </c>
      <c r="M68">
        <v>13800000</v>
      </c>
      <c r="N68">
        <v>513046</v>
      </c>
      <c r="O68">
        <v>14313046</v>
      </c>
      <c r="P68">
        <v>11490000</v>
      </c>
      <c r="Q68">
        <v>-2823046</v>
      </c>
      <c r="R68">
        <v>-2457</v>
      </c>
      <c r="S68" s="5">
        <f>IFERROR(VLOOKUP(A68,'Base ATR'!$1:$1048576,3,FALSE),O68)</f>
        <v>13800000</v>
      </c>
      <c r="T68" t="str">
        <f t="shared" si="7"/>
        <v>LIQUIDAR</v>
      </c>
      <c r="U68" s="6">
        <f t="shared" si="8"/>
        <v>9766500</v>
      </c>
      <c r="V68" s="18">
        <f>_xlfn.XLOOKUP(A68,'Data precios'!A:A,'Data precios'!D:D,"",0,-1)</f>
        <v>10300000</v>
      </c>
      <c r="W68" s="9">
        <f t="shared" si="11"/>
        <v>-1190000</v>
      </c>
      <c r="X68" s="11">
        <f t="shared" si="9"/>
        <v>14313046</v>
      </c>
      <c r="Y68" s="9">
        <f t="shared" si="10"/>
        <v>4013046</v>
      </c>
      <c r="Z68" s="6">
        <f>_xlfn.XLOOKUP($A68,'Data precios'!$A:$A,'Data precios'!G:G,"",0,-1)</f>
        <v>14313046</v>
      </c>
      <c r="AA68" s="6">
        <f>_xlfn.XLOOKUP($A68,'Data precios'!$A:$A,'Data precios'!H:H,"",0,-1)</f>
        <v>14313046</v>
      </c>
      <c r="AB68" s="6">
        <f>_xlfn.XLOOKUP($A68,'Data precios'!$A:$A,'Data precios'!I:I,"",0,-1)</f>
        <v>14313046</v>
      </c>
      <c r="AC68" s="6">
        <f>_xlfn.XLOOKUP($A68,'Data precios'!$A:$A,'Data precios'!J:J,"",0,-1)</f>
        <v>14313046</v>
      </c>
    </row>
    <row r="69" spans="1:29" ht="15" thickBot="1" x14ac:dyDescent="0.35">
      <c r="A69" t="s">
        <v>116</v>
      </c>
      <c r="B69" t="s">
        <v>22</v>
      </c>
      <c r="C69" t="s">
        <v>35</v>
      </c>
      <c r="D69" t="s">
        <v>58</v>
      </c>
      <c r="E69" t="s">
        <v>8621</v>
      </c>
      <c r="F69">
        <v>2014</v>
      </c>
      <c r="G69">
        <v>83000</v>
      </c>
      <c r="I69" t="s">
        <v>26</v>
      </c>
      <c r="J69" t="s">
        <v>8622</v>
      </c>
      <c r="K69">
        <v>2320</v>
      </c>
      <c r="L69" t="s">
        <v>8623</v>
      </c>
      <c r="M69">
        <v>0</v>
      </c>
      <c r="N69">
        <v>2523835</v>
      </c>
      <c r="O69">
        <v>2523835</v>
      </c>
      <c r="P69">
        <v>8490000</v>
      </c>
      <c r="Q69">
        <v>5966165</v>
      </c>
      <c r="R69">
        <v>7027</v>
      </c>
      <c r="S69" s="5">
        <f>IFERROR(VLOOKUP(A69,'Base ATR'!$1:$1048576,3,FALSE),O69)</f>
        <v>6300000</v>
      </c>
      <c r="T69" t="str">
        <f t="shared" si="7"/>
        <v>LIQUIDAR</v>
      </c>
      <c r="U69" s="6">
        <f t="shared" si="8"/>
        <v>7216500</v>
      </c>
      <c r="V69" s="18">
        <f>_xlfn.XLOOKUP(A69,'Data precios'!A:A,'Data precios'!D:D,"",0,-1)</f>
        <v>8700000</v>
      </c>
      <c r="W69" s="9">
        <f t="shared" si="11"/>
        <v>210000</v>
      </c>
      <c r="X69" s="11">
        <f t="shared" si="9"/>
        <v>2523835</v>
      </c>
      <c r="Y69" s="9">
        <f t="shared" si="10"/>
        <v>-6176165</v>
      </c>
      <c r="Z69" s="6">
        <f>_xlfn.XLOOKUP($A69,'Data precios'!$A:$A,'Data precios'!G:G,"",0,-1)</f>
        <v>2523835</v>
      </c>
      <c r="AA69" s="6">
        <f>_xlfn.XLOOKUP($A69,'Data precios'!$A:$A,'Data precios'!H:H,"",0,-1)</f>
        <v>2523835</v>
      </c>
      <c r="AB69" s="6">
        <f>_xlfn.XLOOKUP($A69,'Data precios'!$A:$A,'Data precios'!I:I,"",0,-1)</f>
        <v>2523835</v>
      </c>
      <c r="AC69" s="6">
        <f>_xlfn.XLOOKUP($A69,'Data precios'!$A:$A,'Data precios'!J:J,"",0,-1)</f>
        <v>2523835</v>
      </c>
    </row>
    <row r="70" spans="1:29" ht="15" thickBot="1" x14ac:dyDescent="0.35">
      <c r="A70" t="s">
        <v>8656</v>
      </c>
      <c r="B70" t="s">
        <v>22</v>
      </c>
      <c r="C70" t="s">
        <v>8651</v>
      </c>
      <c r="D70" t="s">
        <v>58</v>
      </c>
      <c r="E70" t="s">
        <v>8657</v>
      </c>
      <c r="F70">
        <v>2014</v>
      </c>
      <c r="G70">
        <v>50000</v>
      </c>
      <c r="I70" t="s">
        <v>26</v>
      </c>
      <c r="J70" t="s">
        <v>8658</v>
      </c>
      <c r="K70">
        <v>2904</v>
      </c>
      <c r="L70" t="s">
        <v>8653</v>
      </c>
      <c r="M70">
        <v>0</v>
      </c>
      <c r="N70">
        <v>1812732</v>
      </c>
      <c r="O70">
        <v>1812732</v>
      </c>
      <c r="P70">
        <v>4390000</v>
      </c>
      <c r="Q70">
        <v>2577268</v>
      </c>
      <c r="R70">
        <v>5871</v>
      </c>
      <c r="S70" s="5">
        <f>IFERROR(VLOOKUP(A70,'Base ATR'!$1:$1048576,3,FALSE),O70)</f>
        <v>1812732</v>
      </c>
      <c r="T70" t="str">
        <f t="shared" si="7"/>
        <v>LIQUIDAR</v>
      </c>
      <c r="U70" s="6">
        <f t="shared" si="8"/>
        <v>3731500</v>
      </c>
      <c r="V70" s="18" t="str">
        <f>_xlfn.XLOOKUP(A70,'Data precios'!A:A,'Data precios'!D:D,"",0,-1)</f>
        <v>USO SERVICIO/GERENCIA</v>
      </c>
      <c r="W70" s="9" t="e">
        <f t="shared" si="11"/>
        <v>#VALUE!</v>
      </c>
      <c r="X70" s="11">
        <f t="shared" si="9"/>
        <v>1812732</v>
      </c>
      <c r="Y70" s="9" t="str">
        <f t="shared" si="10"/>
        <v/>
      </c>
      <c r="Z70" s="6">
        <f>_xlfn.XLOOKUP($A70,'Data precios'!$A:$A,'Data precios'!G:G,"",0,-1)</f>
        <v>1812732</v>
      </c>
      <c r="AA70" s="6">
        <f>_xlfn.XLOOKUP($A70,'Data precios'!$A:$A,'Data precios'!H:H,"",0,-1)</f>
        <v>1812732</v>
      </c>
      <c r="AB70" s="6">
        <f>_xlfn.XLOOKUP($A70,'Data precios'!$A:$A,'Data precios'!I:I,"",0,-1)</f>
        <v>1812732</v>
      </c>
      <c r="AC70" s="6">
        <f>_xlfn.XLOOKUP($A70,'Data precios'!$A:$A,'Data precios'!J:J,"",0,-1)</f>
        <v>1812732</v>
      </c>
    </row>
    <row r="71" spans="1:29" ht="15" thickBot="1" x14ac:dyDescent="0.35">
      <c r="A71" t="s">
        <v>8633</v>
      </c>
      <c r="B71" t="s">
        <v>22</v>
      </c>
      <c r="C71" t="s">
        <v>293</v>
      </c>
      <c r="D71" t="s">
        <v>50</v>
      </c>
      <c r="E71" t="s">
        <v>8634</v>
      </c>
      <c r="F71">
        <v>2014</v>
      </c>
      <c r="G71">
        <v>0</v>
      </c>
      <c r="I71" t="s">
        <v>26</v>
      </c>
      <c r="J71" t="s">
        <v>43</v>
      </c>
      <c r="K71">
        <v>4429</v>
      </c>
      <c r="L71" t="s">
        <v>8635</v>
      </c>
      <c r="M71">
        <v>108561</v>
      </c>
      <c r="N71">
        <v>3090141</v>
      </c>
      <c r="O71">
        <v>3198702</v>
      </c>
      <c r="P71">
        <v>4867100</v>
      </c>
      <c r="Q71">
        <v>1668398</v>
      </c>
      <c r="R71">
        <v>3428</v>
      </c>
      <c r="S71" s="5">
        <f>IFERROR(VLOOKUP(A71,'Base ATR'!$1:$1048576,3,FALSE),O71)</f>
        <v>3198702</v>
      </c>
      <c r="T71" t="str">
        <f t="shared" si="7"/>
        <v>LIQUIDAR</v>
      </c>
      <c r="U71" s="6">
        <f t="shared" si="8"/>
        <v>4137035</v>
      </c>
      <c r="V71" s="18" t="str">
        <f>_xlfn.XLOOKUP(A71,'Data precios'!A:A,'Data precios'!D:D,"",0,-1)</f>
        <v>USO SERVICIO</v>
      </c>
      <c r="W71" s="9" t="e">
        <f t="shared" si="11"/>
        <v>#VALUE!</v>
      </c>
      <c r="X71" s="11">
        <f t="shared" si="9"/>
        <v>3198702</v>
      </c>
      <c r="Y71" s="9" t="str">
        <f t="shared" si="10"/>
        <v/>
      </c>
      <c r="Z71" s="6">
        <f>_xlfn.XLOOKUP($A71,'Data precios'!$A:$A,'Data precios'!G:G,"",0,-1)</f>
        <v>3198702</v>
      </c>
      <c r="AA71" s="6">
        <f>_xlfn.XLOOKUP($A71,'Data precios'!$A:$A,'Data precios'!H:H,"",0,-1)</f>
        <v>3198702</v>
      </c>
      <c r="AB71" s="6">
        <f>_xlfn.XLOOKUP($A71,'Data precios'!$A:$A,'Data precios'!I:I,"",0,-1)</f>
        <v>3198702</v>
      </c>
      <c r="AC71" s="6">
        <f>_xlfn.XLOOKUP($A71,'Data precios'!$A:$A,'Data precios'!J:J,"",0,-1)</f>
        <v>3198702</v>
      </c>
    </row>
    <row r="72" spans="1:29" ht="15" thickBot="1" x14ac:dyDescent="0.35">
      <c r="A72" t="s">
        <v>8640</v>
      </c>
      <c r="B72" t="s">
        <v>22</v>
      </c>
      <c r="C72" t="s">
        <v>35</v>
      </c>
      <c r="D72" t="s">
        <v>50</v>
      </c>
      <c r="E72" t="s">
        <v>8634</v>
      </c>
      <c r="F72">
        <v>2014</v>
      </c>
      <c r="G72">
        <v>0</v>
      </c>
      <c r="I72" t="s">
        <v>26</v>
      </c>
      <c r="J72" t="s">
        <v>43</v>
      </c>
      <c r="K72">
        <v>4436</v>
      </c>
      <c r="L72" t="s">
        <v>8635</v>
      </c>
      <c r="M72">
        <v>82597</v>
      </c>
      <c r="N72">
        <v>4016851</v>
      </c>
      <c r="O72">
        <v>4099448</v>
      </c>
      <c r="P72">
        <v>3490000</v>
      </c>
      <c r="Q72">
        <v>-609448</v>
      </c>
      <c r="R72">
        <v>-1746</v>
      </c>
      <c r="S72" s="5">
        <f>IFERROR(VLOOKUP(A72,'Base ATR'!$1:$1048576,3,FALSE),O72)</f>
        <v>4099448</v>
      </c>
      <c r="T72" t="str">
        <f t="shared" si="7"/>
        <v>LIQUIDAR</v>
      </c>
      <c r="U72" s="6">
        <f t="shared" si="8"/>
        <v>2966500</v>
      </c>
      <c r="V72" s="18" t="str">
        <f>_xlfn.XLOOKUP(A72,'Data precios'!A:A,'Data precios'!D:D,"",0,-1)</f>
        <v>USO SERVICIO/GERENCIA</v>
      </c>
      <c r="W72" s="9" t="e">
        <f t="shared" si="11"/>
        <v>#VALUE!</v>
      </c>
      <c r="X72" s="11">
        <f t="shared" si="9"/>
        <v>4099448</v>
      </c>
      <c r="Y72" s="9" t="str">
        <f t="shared" si="10"/>
        <v/>
      </c>
      <c r="Z72" s="6">
        <f>_xlfn.XLOOKUP($A72,'Data precios'!$A:$A,'Data precios'!G:G,"",0,-1)</f>
        <v>4099448</v>
      </c>
      <c r="AA72" s="6">
        <f>_xlfn.XLOOKUP($A72,'Data precios'!$A:$A,'Data precios'!H:H,"",0,-1)</f>
        <v>4099448</v>
      </c>
      <c r="AB72" s="6">
        <f>_xlfn.XLOOKUP($A72,'Data precios'!$A:$A,'Data precios'!I:I,"",0,-1)</f>
        <v>4099448</v>
      </c>
      <c r="AC72" s="6">
        <f>_xlfn.XLOOKUP($A72,'Data precios'!$A:$A,'Data precios'!J:J,"",0,-1)</f>
        <v>4099448</v>
      </c>
    </row>
    <row r="73" spans="1:29" ht="15" thickBot="1" x14ac:dyDescent="0.35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I73" t="s">
        <v>26</v>
      </c>
      <c r="J73" t="s">
        <v>94</v>
      </c>
      <c r="K73">
        <v>1595</v>
      </c>
      <c r="L73" t="s">
        <v>28</v>
      </c>
      <c r="M73">
        <v>10500000</v>
      </c>
      <c r="N73">
        <v>461694</v>
      </c>
      <c r="O73">
        <v>10961694</v>
      </c>
      <c r="P73">
        <v>8490000</v>
      </c>
      <c r="Q73">
        <v>-2471694</v>
      </c>
      <c r="R73">
        <v>-2911</v>
      </c>
      <c r="S73" s="5">
        <f>IFERROR(VLOOKUP(A73,'Base ATR'!$1:$1048576,3,FALSE),O73)</f>
        <v>10500000</v>
      </c>
      <c r="T73" t="str">
        <f t="shared" si="7"/>
        <v>LIQUIDAR</v>
      </c>
      <c r="U73" s="6">
        <f t="shared" si="8"/>
        <v>7216500</v>
      </c>
      <c r="V73" s="18">
        <f>_xlfn.XLOOKUP(A73,'Data precios'!A:A,'Data precios'!D:D,"",0,-1)</f>
        <v>6410000</v>
      </c>
      <c r="W73" s="9">
        <f t="shared" si="11"/>
        <v>-2080000</v>
      </c>
      <c r="X73" s="11">
        <f t="shared" si="9"/>
        <v>10961694</v>
      </c>
      <c r="Y73" s="9">
        <f t="shared" si="10"/>
        <v>4551694</v>
      </c>
      <c r="Z73" s="6">
        <f>_xlfn.XLOOKUP($A73,'Data precios'!$A:$A,'Data precios'!G:G,"",0,-1)</f>
        <v>10961694</v>
      </c>
      <c r="AA73" s="6">
        <f>_xlfn.XLOOKUP($A73,'Data precios'!$A:$A,'Data precios'!H:H,"",0,-1)</f>
        <v>10961694</v>
      </c>
      <c r="AB73" s="6">
        <f>_xlfn.XLOOKUP($A73,'Data precios'!$A:$A,'Data precios'!I:I,"",0,-1)</f>
        <v>10961694</v>
      </c>
      <c r="AC73" s="6">
        <f>_xlfn.XLOOKUP($A73,'Data precios'!$A:$A,'Data precios'!J:J,"",0,-1)</f>
        <v>10961694</v>
      </c>
    </row>
    <row r="74" spans="1:29" ht="15" thickBot="1" x14ac:dyDescent="0.35">
      <c r="A74" t="s">
        <v>8650</v>
      </c>
      <c r="B74" t="s">
        <v>22</v>
      </c>
      <c r="C74" t="s">
        <v>8651</v>
      </c>
      <c r="D74" t="s">
        <v>58</v>
      </c>
      <c r="E74" t="s">
        <v>8652</v>
      </c>
      <c r="F74">
        <v>2016</v>
      </c>
      <c r="G74">
        <v>0</v>
      </c>
      <c r="I74" t="s">
        <v>26</v>
      </c>
      <c r="J74" t="s">
        <v>110</v>
      </c>
      <c r="K74">
        <v>3913</v>
      </c>
      <c r="L74" t="s">
        <v>8653</v>
      </c>
      <c r="M74">
        <v>323597</v>
      </c>
      <c r="N74">
        <v>3165631</v>
      </c>
      <c r="O74">
        <v>3489228</v>
      </c>
      <c r="P74">
        <v>14800000</v>
      </c>
      <c r="Q74">
        <v>11310772</v>
      </c>
      <c r="R74">
        <v>7642</v>
      </c>
      <c r="S74" s="5">
        <f>IFERROR(VLOOKUP(A74,'Base ATR'!$1:$1048576,3,FALSE),O74)</f>
        <v>3489228</v>
      </c>
      <c r="T74" t="str">
        <f t="shared" si="7"/>
        <v>LIQUIDAR</v>
      </c>
      <c r="U74" s="6">
        <f t="shared" si="8"/>
        <v>12580000</v>
      </c>
      <c r="V74" s="18" t="str">
        <f>_xlfn.XLOOKUP(A74,'Data precios'!A:A,'Data precios'!D:D,"",0,-1)</f>
        <v>USO SERVICIO/GERENCIA</v>
      </c>
      <c r="W74" s="9" t="e">
        <f t="shared" si="11"/>
        <v>#VALUE!</v>
      </c>
      <c r="X74" s="11">
        <f t="shared" si="9"/>
        <v>3489228</v>
      </c>
      <c r="Y74" s="9" t="str">
        <f t="shared" si="10"/>
        <v/>
      </c>
      <c r="Z74" s="6">
        <f>_xlfn.XLOOKUP($A74,'Data precios'!$A:$A,'Data precios'!G:G,"",0,-1)</f>
        <v>3489228</v>
      </c>
      <c r="AA74" s="6">
        <f>_xlfn.XLOOKUP($A74,'Data precios'!$A:$A,'Data precios'!H:H,"",0,-1)</f>
        <v>3489228</v>
      </c>
      <c r="AB74" s="6">
        <f>_xlfn.XLOOKUP($A74,'Data precios'!$A:$A,'Data precios'!I:I,"",0,-1)</f>
        <v>3489228</v>
      </c>
      <c r="AC74" s="6">
        <f>_xlfn.XLOOKUP($A74,'Data precios'!$A:$A,'Data precios'!J:J,"",0,-1)</f>
        <v>3489228</v>
      </c>
    </row>
    <row r="75" spans="1:29" ht="15" thickBot="1" x14ac:dyDescent="0.35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I75" t="s">
        <v>26</v>
      </c>
      <c r="J75" t="s">
        <v>94</v>
      </c>
      <c r="K75">
        <v>334</v>
      </c>
      <c r="L75" t="s">
        <v>52</v>
      </c>
      <c r="M75">
        <v>7300000</v>
      </c>
      <c r="N75">
        <v>235530</v>
      </c>
      <c r="O75">
        <v>7535530</v>
      </c>
      <c r="P75">
        <v>9590000</v>
      </c>
      <c r="Q75">
        <v>2054470</v>
      </c>
      <c r="R75">
        <v>2142</v>
      </c>
      <c r="S75" s="5">
        <f>IFERROR(VLOOKUP(A75,'Base ATR'!$1:$1048576,3,FALSE),O75)</f>
        <v>7300000</v>
      </c>
      <c r="T75" t="str">
        <f t="shared" si="7"/>
        <v>LIQUIDAR</v>
      </c>
      <c r="U75" s="6">
        <f t="shared" si="8"/>
        <v>8151500</v>
      </c>
      <c r="V75" s="18">
        <f>_xlfn.XLOOKUP(A75,'Data precios'!A:A,'Data precios'!D:D,"",0,-1)</f>
        <v>8900000</v>
      </c>
      <c r="W75" s="9">
        <f t="shared" si="11"/>
        <v>-690000</v>
      </c>
      <c r="X75" s="11">
        <f t="shared" si="9"/>
        <v>7535530</v>
      </c>
      <c r="Y75" s="9">
        <f t="shared" si="10"/>
        <v>-1364470</v>
      </c>
      <c r="Z75" s="6">
        <f>_xlfn.XLOOKUP($A75,'Data precios'!$A:$A,'Data precios'!G:G,"",0,-1)</f>
        <v>7535530</v>
      </c>
      <c r="AA75" s="6">
        <f>_xlfn.XLOOKUP($A75,'Data precios'!$A:$A,'Data precios'!H:H,"",0,-1)</f>
        <v>7535530</v>
      </c>
      <c r="AB75" s="6">
        <f>_xlfn.XLOOKUP($A75,'Data precios'!$A:$A,'Data precios'!I:I,"",0,-1)</f>
        <v>7535530</v>
      </c>
      <c r="AC75" s="6">
        <f>_xlfn.XLOOKUP($A75,'Data precios'!$A:$A,'Data precios'!J:J,"",0,-1)</f>
        <v>7535530</v>
      </c>
    </row>
    <row r="76" spans="1:29" ht="15" thickBot="1" x14ac:dyDescent="0.35">
      <c r="A76" t="s">
        <v>6638</v>
      </c>
      <c r="B76" t="s">
        <v>22</v>
      </c>
      <c r="C76" t="s">
        <v>54</v>
      </c>
      <c r="D76" t="s">
        <v>24</v>
      </c>
      <c r="E76" t="s">
        <v>10631</v>
      </c>
      <c r="F76">
        <v>2018</v>
      </c>
      <c r="G76">
        <v>66252</v>
      </c>
      <c r="I76" t="s">
        <v>26</v>
      </c>
      <c r="J76" t="s">
        <v>322</v>
      </c>
      <c r="K76">
        <v>58</v>
      </c>
      <c r="L76" t="s">
        <v>121</v>
      </c>
      <c r="M76">
        <v>8600000</v>
      </c>
      <c r="N76">
        <v>258240</v>
      </c>
      <c r="O76">
        <v>8858240</v>
      </c>
      <c r="P76">
        <v>10490000</v>
      </c>
      <c r="Q76">
        <v>1631760</v>
      </c>
      <c r="R76">
        <v>1556</v>
      </c>
      <c r="S76" s="5">
        <f>IFERROR(VLOOKUP(A76,'Base ATR'!$1:$1048576,3,FALSE),O76)</f>
        <v>8600000</v>
      </c>
      <c r="T76" t="str">
        <f t="shared" si="7"/>
        <v>ROTACION BAJA</v>
      </c>
      <c r="U76" s="6">
        <f t="shared" si="8"/>
        <v>9441000</v>
      </c>
      <c r="V76" s="18">
        <f>_xlfn.XLOOKUP(A76,'Data precios'!A:A,'Data precios'!D:D,"",0,-1)</f>
        <v>10800000</v>
      </c>
      <c r="W76" s="9">
        <f t="shared" si="11"/>
        <v>310000</v>
      </c>
      <c r="X76" s="11">
        <f t="shared" si="9"/>
        <v>10152000</v>
      </c>
      <c r="Y76" s="9">
        <f t="shared" si="10"/>
        <v>-648000</v>
      </c>
      <c r="Z76" s="6">
        <f>_xlfn.XLOOKUP($A76,'Data precios'!$A:$A,'Data precios'!G:G,"",0,-1)</f>
        <v>10800000</v>
      </c>
      <c r="AA76" s="6">
        <f>_xlfn.XLOOKUP($A76,'Data precios'!$A:$A,'Data precios'!H:H,"",0,-1)</f>
        <v>10476000</v>
      </c>
      <c r="AB76" s="6">
        <f>_xlfn.XLOOKUP($A76,'Data precios'!$A:$A,'Data precios'!I:I,"",0,-1)</f>
        <v>10152000</v>
      </c>
      <c r="AC76" s="6">
        <f>_xlfn.XLOOKUP($A76,'Data precios'!$A:$A,'Data precios'!J:J,"",0,-1)</f>
        <v>9720000</v>
      </c>
    </row>
    <row r="77" spans="1:29" ht="15" thickBot="1" x14ac:dyDescent="0.35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I77" t="s">
        <v>26</v>
      </c>
      <c r="J77" t="s">
        <v>67</v>
      </c>
      <c r="K77">
        <v>1621</v>
      </c>
      <c r="L77" t="s">
        <v>52</v>
      </c>
      <c r="M77">
        <v>17650000</v>
      </c>
      <c r="N77">
        <v>753678</v>
      </c>
      <c r="O77">
        <v>18403678</v>
      </c>
      <c r="P77">
        <v>14390000</v>
      </c>
      <c r="Q77">
        <v>-4013678</v>
      </c>
      <c r="R77">
        <v>-2789</v>
      </c>
      <c r="S77" s="5">
        <f>IFERROR(VLOOKUP(A77,'Base ATR'!$1:$1048576,3,FALSE),O77)</f>
        <v>18403678</v>
      </c>
      <c r="T77" t="str">
        <f t="shared" si="7"/>
        <v>LIQUIDAR</v>
      </c>
      <c r="U77" s="6">
        <f t="shared" si="8"/>
        <v>12231500</v>
      </c>
      <c r="V77" s="18">
        <f>_xlfn.XLOOKUP(A77,'Data precios'!A:A,'Data precios'!D:D,"",0,-1)</f>
        <v>10900000</v>
      </c>
      <c r="W77" s="9">
        <f t="shared" si="11"/>
        <v>-3490000</v>
      </c>
      <c r="X77" s="11">
        <f t="shared" si="9"/>
        <v>18403678</v>
      </c>
      <c r="Y77" s="9">
        <f t="shared" si="10"/>
        <v>7503678</v>
      </c>
      <c r="Z77" s="6">
        <f>_xlfn.XLOOKUP($A77,'Data precios'!$A:$A,'Data precios'!G:G,"",0,-1)</f>
        <v>18403678</v>
      </c>
      <c r="AA77" s="6">
        <f>_xlfn.XLOOKUP($A77,'Data precios'!$A:$A,'Data precios'!H:H,"",0,-1)</f>
        <v>18403678</v>
      </c>
      <c r="AB77" s="6">
        <f>_xlfn.XLOOKUP($A77,'Data precios'!$A:$A,'Data precios'!I:I,"",0,-1)</f>
        <v>18403678</v>
      </c>
      <c r="AC77" s="6">
        <f>_xlfn.XLOOKUP($A77,'Data precios'!$A:$A,'Data precios'!J:J,"",0,-1)</f>
        <v>18403678</v>
      </c>
    </row>
    <row r="78" spans="1:29" ht="15" thickBot="1" x14ac:dyDescent="0.35">
      <c r="A78" t="s">
        <v>10710</v>
      </c>
      <c r="B78" t="s">
        <v>22</v>
      </c>
      <c r="C78" t="s">
        <v>54</v>
      </c>
      <c r="D78" t="s">
        <v>188</v>
      </c>
      <c r="E78" t="s">
        <v>10711</v>
      </c>
      <c r="F78">
        <v>2018</v>
      </c>
      <c r="G78">
        <v>68000</v>
      </c>
      <c r="I78" t="s">
        <v>26</v>
      </c>
      <c r="J78" t="s">
        <v>43</v>
      </c>
      <c r="K78">
        <v>5</v>
      </c>
      <c r="L78" t="s">
        <v>39</v>
      </c>
      <c r="M78">
        <v>9200000</v>
      </c>
      <c r="N78">
        <v>0</v>
      </c>
      <c r="O78">
        <v>9200000</v>
      </c>
      <c r="P78">
        <v>11990000</v>
      </c>
      <c r="Q78">
        <v>2790000</v>
      </c>
      <c r="R78">
        <v>2327</v>
      </c>
      <c r="S78" s="5">
        <f>IFERROR(VLOOKUP(A78,'Base ATR'!$1:$1048576,3,FALSE),O78)</f>
        <v>9200000</v>
      </c>
      <c r="T78" t="str">
        <f t="shared" si="7"/>
        <v>ROTACION ALTA</v>
      </c>
      <c r="U78" s="6">
        <f t="shared" si="8"/>
        <v>11990000</v>
      </c>
      <c r="V78" s="18">
        <f>_xlfn.XLOOKUP(A78,'Data precios'!A:A,'Data precios'!D:D,"",0,-1)</f>
        <v>13800000</v>
      </c>
      <c r="W78" s="9">
        <f t="shared" si="11"/>
        <v>1810000</v>
      </c>
      <c r="X78" s="11">
        <f t="shared" si="9"/>
        <v>13800000</v>
      </c>
      <c r="Y78" s="9">
        <f t="shared" si="10"/>
        <v>0</v>
      </c>
      <c r="Z78" s="6">
        <f>_xlfn.XLOOKUP($A78,'Data precios'!$A:$A,'Data precios'!G:G,"",0,-1)</f>
        <v>13800000</v>
      </c>
      <c r="AA78" s="6">
        <f>_xlfn.XLOOKUP($A78,'Data precios'!$A:$A,'Data precios'!H:H,"",0,-1)</f>
        <v>13386000</v>
      </c>
      <c r="AB78" s="6">
        <f>_xlfn.XLOOKUP($A78,'Data precios'!$A:$A,'Data precios'!I:I,"",0,-1)</f>
        <v>12972000</v>
      </c>
      <c r="AC78" s="6">
        <f>_xlfn.XLOOKUP($A78,'Data precios'!$A:$A,'Data precios'!J:J,"",0,-1)</f>
        <v>12420000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206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IFERROR(VLOOKUP(A79,'Base ATR'!$1:$1048576,3,FALSE),O79)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8956</v>
      </c>
      <c r="B80" t="s">
        <v>22</v>
      </c>
      <c r="C80" t="s">
        <v>5291</v>
      </c>
      <c r="D80" t="s">
        <v>154</v>
      </c>
      <c r="E80" t="s">
        <v>10523</v>
      </c>
      <c r="F80">
        <v>2019</v>
      </c>
      <c r="G80">
        <v>44500</v>
      </c>
      <c r="I80" t="s">
        <v>26</v>
      </c>
      <c r="J80" t="s">
        <v>161</v>
      </c>
      <c r="K80">
        <v>30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IFERROR(VLOOKUP(A80,'Base ATR'!$1:$1048576,3,FALSE),O80)</f>
        <v>9500000</v>
      </c>
      <c r="T80" t="str">
        <f t="shared" si="7"/>
        <v>ROTACION ALTA</v>
      </c>
      <c r="U80" s="6">
        <f t="shared" si="8"/>
        <v>10490000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11280000</v>
      </c>
      <c r="Y80" s="9">
        <f t="shared" si="10"/>
        <v>-720000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8630</v>
      </c>
      <c r="B81" t="s">
        <v>22</v>
      </c>
      <c r="C81" t="s">
        <v>5291</v>
      </c>
      <c r="D81" t="s">
        <v>36</v>
      </c>
      <c r="E81" t="s">
        <v>8631</v>
      </c>
      <c r="F81">
        <v>2019</v>
      </c>
      <c r="G81">
        <v>66000</v>
      </c>
      <c r="I81" t="s">
        <v>26</v>
      </c>
      <c r="J81" t="s">
        <v>123</v>
      </c>
      <c r="K81">
        <v>49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IFERROR(VLOOKUP(A81,'Base ATR'!$1:$1048576,3,FALSE),O81)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6539</v>
      </c>
      <c r="B82" t="s">
        <v>22</v>
      </c>
      <c r="C82" t="s">
        <v>5291</v>
      </c>
      <c r="D82" t="s">
        <v>4097</v>
      </c>
      <c r="E82" t="s">
        <v>8549</v>
      </c>
      <c r="F82">
        <v>2019</v>
      </c>
      <c r="G82">
        <v>95000</v>
      </c>
      <c r="I82" t="s">
        <v>26</v>
      </c>
      <c r="J82" t="s">
        <v>8550</v>
      </c>
      <c r="K82">
        <v>88</v>
      </c>
      <c r="L82" t="s">
        <v>52</v>
      </c>
      <c r="M82">
        <v>5800000</v>
      </c>
      <c r="N82">
        <v>216240</v>
      </c>
      <c r="O82">
        <v>6016240</v>
      </c>
      <c r="P82">
        <v>7690000</v>
      </c>
      <c r="Q82">
        <v>1673760</v>
      </c>
      <c r="R82">
        <v>2177</v>
      </c>
      <c r="S82" s="5">
        <f>IFERROR(VLOOKUP(A82,'Base ATR'!$1:$1048576,3,FALSE),O82)</f>
        <v>5800000</v>
      </c>
      <c r="T82" t="str">
        <f t="shared" si="7"/>
        <v>LIQUIDAR</v>
      </c>
      <c r="U82" s="6">
        <f t="shared" si="8"/>
        <v>6536500</v>
      </c>
      <c r="V82" s="18">
        <f>_xlfn.XLOOKUP(A82,'Data precios'!A:A,'Data precios'!D:D,"",0,-1)</f>
        <v>7900000</v>
      </c>
      <c r="W82" s="9">
        <f t="shared" si="11"/>
        <v>210000</v>
      </c>
      <c r="X82" s="11">
        <f t="shared" si="9"/>
        <v>7110000</v>
      </c>
      <c r="Y82" s="9">
        <f t="shared" si="10"/>
        <v>-790000</v>
      </c>
      <c r="Z82" s="6">
        <f>_xlfn.XLOOKUP($A82,'Data precios'!$A:$A,'Data precios'!G:G,"",0,-1)</f>
        <v>7900000</v>
      </c>
      <c r="AA82" s="6">
        <f>_xlfn.XLOOKUP($A82,'Data precios'!$A:$A,'Data precios'!H:H,"",0,-1)</f>
        <v>7663000</v>
      </c>
      <c r="AB82" s="6">
        <f>_xlfn.XLOOKUP($A82,'Data precios'!$A:$A,'Data precios'!I:I,"",0,-1)</f>
        <v>7426000</v>
      </c>
      <c r="AC82" s="6">
        <f>_xlfn.XLOOKUP($A82,'Data precios'!$A:$A,'Data precios'!J:J,"",0,-1)</f>
        <v>7110000</v>
      </c>
    </row>
    <row r="83" spans="1:29" ht="15" thickBot="1" x14ac:dyDescent="0.35">
      <c r="A83" t="s">
        <v>253</v>
      </c>
      <c r="B83" t="s">
        <v>22</v>
      </c>
      <c r="C83" t="s">
        <v>35</v>
      </c>
      <c r="D83" t="s">
        <v>199</v>
      </c>
      <c r="E83" t="s">
        <v>8636</v>
      </c>
      <c r="F83">
        <v>2019</v>
      </c>
      <c r="G83">
        <v>72580</v>
      </c>
      <c r="I83" t="s">
        <v>26</v>
      </c>
      <c r="J83" t="s">
        <v>8637</v>
      </c>
      <c r="K83">
        <v>84</v>
      </c>
      <c r="L83" t="s">
        <v>52</v>
      </c>
      <c r="M83">
        <v>8300000</v>
      </c>
      <c r="N83">
        <v>253740</v>
      </c>
      <c r="O83">
        <v>8553740</v>
      </c>
      <c r="P83">
        <v>9290000</v>
      </c>
      <c r="Q83">
        <v>736260</v>
      </c>
      <c r="R83">
        <v>793</v>
      </c>
      <c r="S83" s="5">
        <f>IFERROR(VLOOKUP(A83,'Base ATR'!$1:$1048576,3,FALSE),O83)</f>
        <v>6300000</v>
      </c>
      <c r="T83" t="str">
        <f t="shared" si="7"/>
        <v>LIQUIDAR</v>
      </c>
      <c r="U83" s="6">
        <f t="shared" si="8"/>
        <v>7896500</v>
      </c>
      <c r="V83" s="18">
        <f>_xlfn.XLOOKUP(A83,'Data precios'!A:A,'Data precios'!D:D,"",0,-1)</f>
        <v>8800000</v>
      </c>
      <c r="W83" s="9">
        <f t="shared" si="11"/>
        <v>-490000</v>
      </c>
      <c r="X83" s="11">
        <f t="shared" si="9"/>
        <v>7480000</v>
      </c>
      <c r="Y83" s="9">
        <f t="shared" si="10"/>
        <v>-1320000</v>
      </c>
      <c r="Z83" s="6">
        <f>_xlfn.XLOOKUP($A83,'Data precios'!$A:$A,'Data precios'!G:G,"",0,-1)</f>
        <v>8096000</v>
      </c>
      <c r="AA83" s="6">
        <f>_xlfn.XLOOKUP($A83,'Data precios'!$A:$A,'Data precios'!H:H,"",0,-1)</f>
        <v>7920000</v>
      </c>
      <c r="AB83" s="6">
        <f>_xlfn.XLOOKUP($A83,'Data precios'!$A:$A,'Data precios'!I:I,"",0,-1)</f>
        <v>7656000</v>
      </c>
      <c r="AC83" s="6">
        <f>_xlfn.XLOOKUP($A83,'Data precios'!$A:$A,'Data precios'!J:J,"",0,-1)</f>
        <v>7480000</v>
      </c>
    </row>
    <row r="84" spans="1:29" ht="15" thickBot="1" x14ac:dyDescent="0.35">
      <c r="A84" t="s">
        <v>5376</v>
      </c>
      <c r="B84" t="s">
        <v>22</v>
      </c>
      <c r="C84" t="s">
        <v>35</v>
      </c>
      <c r="D84" t="s">
        <v>24</v>
      </c>
      <c r="E84" t="s">
        <v>8579</v>
      </c>
      <c r="F84">
        <v>2020</v>
      </c>
      <c r="G84">
        <v>84600</v>
      </c>
      <c r="I84" t="s">
        <v>26</v>
      </c>
      <c r="J84" t="s">
        <v>8580</v>
      </c>
      <c r="K84">
        <v>149</v>
      </c>
      <c r="L84" t="s">
        <v>52</v>
      </c>
      <c r="M84">
        <v>17000000</v>
      </c>
      <c r="N84">
        <v>381030</v>
      </c>
      <c r="O84">
        <v>17381030</v>
      </c>
      <c r="P84">
        <v>22990000</v>
      </c>
      <c r="Q84">
        <v>5608970</v>
      </c>
      <c r="R84">
        <v>244</v>
      </c>
      <c r="S84" s="5">
        <f>IFERROR(VLOOKUP(A84,'Base ATR'!$1:$1048576,3,FALSE),O84)</f>
        <v>17000000</v>
      </c>
      <c r="T84" t="str">
        <f t="shared" si="7"/>
        <v>LIQUIDAR</v>
      </c>
      <c r="U84" s="6">
        <f t="shared" si="8"/>
        <v>19541500</v>
      </c>
      <c r="V84" s="18">
        <f>_xlfn.XLOOKUP(A84,'Data precios'!A:A,'Data precios'!D:D,"",0,-1)</f>
        <v>23000000</v>
      </c>
      <c r="W84" s="9">
        <f t="shared" si="11"/>
        <v>10000</v>
      </c>
      <c r="X84" s="11">
        <f t="shared" si="9"/>
        <v>17381030</v>
      </c>
      <c r="Y84" s="9">
        <f t="shared" si="10"/>
        <v>-5618970</v>
      </c>
      <c r="Z84" s="6">
        <f>_xlfn.XLOOKUP($A84,'Data precios'!$A:$A,'Data precios'!G:G,"",0,-1)</f>
        <v>17381030</v>
      </c>
      <c r="AA84" s="6">
        <f>_xlfn.XLOOKUP($A84,'Data precios'!$A:$A,'Data precios'!H:H,"",0,-1)</f>
        <v>17381030</v>
      </c>
      <c r="AB84" s="6">
        <f>_xlfn.XLOOKUP($A84,'Data precios'!$A:$A,'Data precios'!I:I,"",0,-1)</f>
        <v>17381030</v>
      </c>
      <c r="AC84" s="6">
        <f>_xlfn.XLOOKUP($A84,'Data precios'!$A:$A,'Data precios'!J:J,"",0,-1)</f>
        <v>17381030</v>
      </c>
    </row>
    <row r="85" spans="1:29" ht="15" thickBot="1" x14ac:dyDescent="0.35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I85" t="s">
        <v>26</v>
      </c>
      <c r="J85" t="s">
        <v>64</v>
      </c>
      <c r="K85">
        <v>1547</v>
      </c>
      <c r="L85" t="s">
        <v>52</v>
      </c>
      <c r="M85">
        <v>20000000</v>
      </c>
      <c r="N85">
        <v>1051072</v>
      </c>
      <c r="O85">
        <v>21051072</v>
      </c>
      <c r="P85">
        <v>14990000</v>
      </c>
      <c r="Q85">
        <v>-6061072</v>
      </c>
      <c r="R85">
        <v>-4043</v>
      </c>
      <c r="S85" s="5">
        <f>IFERROR(VLOOKUP(A85,'Base ATR'!$1:$1048576,3,FALSE),O85)</f>
        <v>20000000</v>
      </c>
      <c r="T85" t="str">
        <f t="shared" si="7"/>
        <v>LIQUIDAR</v>
      </c>
      <c r="U85" s="6">
        <f t="shared" si="8"/>
        <v>12741500</v>
      </c>
      <c r="V85" s="18">
        <f>_xlfn.XLOOKUP(A85,'Data precios'!A:A,'Data precios'!D:D,"",0,-1)</f>
        <v>14700000</v>
      </c>
      <c r="W85" s="9">
        <f t="shared" si="11"/>
        <v>-290000</v>
      </c>
      <c r="X85" s="11">
        <f t="shared" si="9"/>
        <v>12495000</v>
      </c>
      <c r="Y85" s="9">
        <f t="shared" si="10"/>
        <v>-2205000</v>
      </c>
      <c r="Z85" s="6">
        <f>_xlfn.XLOOKUP($A85,'Data precios'!$A:$A,'Data precios'!G:G,"",0,-1)</f>
        <v>13524000</v>
      </c>
      <c r="AA85" s="6">
        <f>_xlfn.XLOOKUP($A85,'Data precios'!$A:$A,'Data precios'!H:H,"",0,-1)</f>
        <v>13230000</v>
      </c>
      <c r="AB85" s="6">
        <f>_xlfn.XLOOKUP($A85,'Data precios'!$A:$A,'Data precios'!I:I,"",0,-1)</f>
        <v>12789000</v>
      </c>
      <c r="AC85" s="6">
        <f>_xlfn.XLOOKUP($A85,'Data precios'!$A:$A,'Data precios'!J:J,"",0,-1)</f>
        <v>12495000</v>
      </c>
    </row>
    <row r="86" spans="1:29" ht="15" thickBot="1" x14ac:dyDescent="0.35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I86" t="s">
        <v>26</v>
      </c>
      <c r="J86" t="s">
        <v>27</v>
      </c>
      <c r="K86">
        <v>270</v>
      </c>
      <c r="L86" t="s">
        <v>121</v>
      </c>
      <c r="M86">
        <v>34200000</v>
      </c>
      <c r="N86">
        <v>639030</v>
      </c>
      <c r="O86">
        <v>34839030</v>
      </c>
      <c r="P86">
        <v>45990000</v>
      </c>
      <c r="Q86">
        <v>11150970</v>
      </c>
      <c r="R86">
        <v>2425</v>
      </c>
      <c r="S86" s="5">
        <f>IFERROR(VLOOKUP(A86,'Base ATR'!$1:$1048576,3,FALSE),O86)</f>
        <v>34200000</v>
      </c>
      <c r="T86" t="str">
        <f t="shared" si="7"/>
        <v>LIQUIDAR</v>
      </c>
      <c r="U86" s="6">
        <f t="shared" si="8"/>
        <v>39091500</v>
      </c>
      <c r="V86" s="18">
        <f>_xlfn.XLOOKUP(A86,'Data precios'!A:A,'Data precios'!D:D,"",0,-1)</f>
        <v>42400000</v>
      </c>
      <c r="W86" s="9">
        <f t="shared" si="11"/>
        <v>-3590000</v>
      </c>
      <c r="X86" s="11">
        <f t="shared" si="9"/>
        <v>36040000</v>
      </c>
      <c r="Y86" s="9">
        <f t="shared" si="10"/>
        <v>-6360000</v>
      </c>
      <c r="Z86" s="6">
        <f>_xlfn.XLOOKUP($A86,'Data precios'!$A:$A,'Data precios'!G:G,"",0,-1)</f>
        <v>39008000</v>
      </c>
      <c r="AA86" s="6">
        <f>_xlfn.XLOOKUP($A86,'Data precios'!$A:$A,'Data precios'!H:H,"",0,-1)</f>
        <v>38160000</v>
      </c>
      <c r="AB86" s="6">
        <f>_xlfn.XLOOKUP($A86,'Data precios'!$A:$A,'Data precios'!I:I,"",0,-1)</f>
        <v>36888000</v>
      </c>
      <c r="AC86" s="6">
        <f>_xlfn.XLOOKUP($A86,'Data precios'!$A:$A,'Data precios'!J:J,"",0,-1)</f>
        <v>36040000</v>
      </c>
    </row>
    <row r="87" spans="1:29" ht="15" thickBot="1" x14ac:dyDescent="0.35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I87" t="s">
        <v>26</v>
      </c>
      <c r="J87" t="s">
        <v>43</v>
      </c>
      <c r="K87">
        <v>574</v>
      </c>
      <c r="L87" t="s">
        <v>52</v>
      </c>
      <c r="M87">
        <v>14190000</v>
      </c>
      <c r="N87">
        <v>338880</v>
      </c>
      <c r="O87">
        <v>14528880</v>
      </c>
      <c r="P87">
        <v>13990000</v>
      </c>
      <c r="Q87">
        <v>-538880</v>
      </c>
      <c r="R87">
        <v>-385</v>
      </c>
      <c r="S87" s="5">
        <f>IFERROR(VLOOKUP(A87,'Base ATR'!$1:$1048576,3,FALSE),O87)</f>
        <v>12000000</v>
      </c>
      <c r="T87" t="str">
        <f t="shared" si="7"/>
        <v>LIQUIDAR</v>
      </c>
      <c r="U87" s="6">
        <f t="shared" si="8"/>
        <v>11891500</v>
      </c>
      <c r="V87" s="18">
        <f>_xlfn.XLOOKUP(A87,'Data precios'!A:A,'Data precios'!D:D,"",0,-1)</f>
        <v>12500000</v>
      </c>
      <c r="W87" s="9">
        <f t="shared" si="11"/>
        <v>-1490000</v>
      </c>
      <c r="X87" s="11">
        <f t="shared" si="9"/>
        <v>14528880</v>
      </c>
      <c r="Y87" s="9">
        <f t="shared" si="10"/>
        <v>2028880</v>
      </c>
      <c r="Z87" s="6">
        <f>_xlfn.XLOOKUP($A87,'Data precios'!$A:$A,'Data precios'!G:G,"",0,-1)</f>
        <v>14528880</v>
      </c>
      <c r="AA87" s="6">
        <f>_xlfn.XLOOKUP($A87,'Data precios'!$A:$A,'Data precios'!H:H,"",0,-1)</f>
        <v>14528880</v>
      </c>
      <c r="AB87" s="6">
        <f>_xlfn.XLOOKUP($A87,'Data precios'!$A:$A,'Data precios'!I:I,"",0,-1)</f>
        <v>14528880</v>
      </c>
      <c r="AC87" s="6">
        <f>_xlfn.XLOOKUP($A87,'Data precios'!$A:$A,'Data precios'!J:J,"",0,-1)</f>
        <v>14528880</v>
      </c>
    </row>
    <row r="88" spans="1:29" ht="15" thickBot="1" x14ac:dyDescent="0.35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I88" t="s">
        <v>26</v>
      </c>
      <c r="J88" t="s">
        <v>120</v>
      </c>
      <c r="K88">
        <v>270</v>
      </c>
      <c r="L88" t="s">
        <v>33</v>
      </c>
      <c r="M88">
        <v>37200000</v>
      </c>
      <c r="N88">
        <v>684030</v>
      </c>
      <c r="O88">
        <v>37884030</v>
      </c>
      <c r="P88">
        <v>45990000</v>
      </c>
      <c r="Q88">
        <v>8105970</v>
      </c>
      <c r="R88">
        <v>1763</v>
      </c>
      <c r="S88" s="5">
        <f>IFERROR(VLOOKUP(A88,'Base ATR'!$1:$1048576,3,FALSE),O88)</f>
        <v>37200000</v>
      </c>
      <c r="T88" t="str">
        <f t="shared" si="7"/>
        <v>LIQUIDAR</v>
      </c>
      <c r="U88" s="6">
        <f t="shared" si="8"/>
        <v>39091500</v>
      </c>
      <c r="V88" s="18">
        <f>_xlfn.XLOOKUP(A88,'Data precios'!A:A,'Data precios'!D:D,"",0,-1)</f>
        <v>42700000</v>
      </c>
      <c r="W88" s="9">
        <f t="shared" si="11"/>
        <v>-3290000</v>
      </c>
      <c r="X88" s="11">
        <f t="shared" si="9"/>
        <v>37884030</v>
      </c>
      <c r="Y88" s="9">
        <f t="shared" si="10"/>
        <v>-4815970</v>
      </c>
      <c r="Z88" s="6">
        <f>_xlfn.XLOOKUP($A88,'Data precios'!$A:$A,'Data precios'!G:G,"",0,-1)</f>
        <v>37884030</v>
      </c>
      <c r="AA88" s="6">
        <f>_xlfn.XLOOKUP($A88,'Data precios'!$A:$A,'Data precios'!H:H,"",0,-1)</f>
        <v>37884030</v>
      </c>
      <c r="AB88" s="6">
        <f>_xlfn.XLOOKUP($A88,'Data precios'!$A:$A,'Data precios'!I:I,"",0,-1)</f>
        <v>37884030</v>
      </c>
      <c r="AC88" s="6">
        <f>_xlfn.XLOOKUP($A88,'Data precios'!$A:$A,'Data precios'!J:J,"",0,-1)</f>
        <v>37884030</v>
      </c>
    </row>
    <row r="89" spans="1:29" ht="15" thickBot="1" x14ac:dyDescent="0.35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I89" t="s">
        <v>26</v>
      </c>
      <c r="J89" t="s">
        <v>114</v>
      </c>
      <c r="K89">
        <v>1231</v>
      </c>
      <c r="L89" t="s">
        <v>52</v>
      </c>
      <c r="M89">
        <v>18000000</v>
      </c>
      <c r="N89">
        <v>673380</v>
      </c>
      <c r="O89">
        <v>18673380</v>
      </c>
      <c r="P89">
        <v>18490000</v>
      </c>
      <c r="Q89">
        <v>-183380</v>
      </c>
      <c r="R89">
        <v>-99</v>
      </c>
      <c r="S89" s="5">
        <f>IFERROR(VLOOKUP(A89,'Base ATR'!$1:$1048576,3,FALSE),O89)</f>
        <v>18000000</v>
      </c>
      <c r="T89" t="str">
        <f t="shared" si="7"/>
        <v>LIQUIDAR</v>
      </c>
      <c r="U89" s="6">
        <f t="shared" si="8"/>
        <v>15716500</v>
      </c>
      <c r="V89" s="18">
        <f>_xlfn.XLOOKUP(A89,'Data precios'!A:A,'Data precios'!D:D,"",0,-1)</f>
        <v>17200000</v>
      </c>
      <c r="W89" s="9">
        <f t="shared" si="11"/>
        <v>-1290000</v>
      </c>
      <c r="X89" s="11">
        <f t="shared" si="9"/>
        <v>18673380</v>
      </c>
      <c r="Y89" s="9">
        <f t="shared" si="10"/>
        <v>1473380</v>
      </c>
      <c r="Z89" s="6">
        <f>_xlfn.XLOOKUP($A89,'Data precios'!$A:$A,'Data precios'!G:G,"",0,-1)</f>
        <v>18673380</v>
      </c>
      <c r="AA89" s="6">
        <f>_xlfn.XLOOKUP($A89,'Data precios'!$A:$A,'Data precios'!H:H,"",0,-1)</f>
        <v>18673380</v>
      </c>
      <c r="AB89" s="6">
        <f>_xlfn.XLOOKUP($A89,'Data precios'!$A:$A,'Data precios'!I:I,"",0,-1)</f>
        <v>18673380</v>
      </c>
      <c r="AC89" s="6">
        <f>_xlfn.XLOOKUP($A89,'Data precios'!$A:$A,'Data precios'!J:J,"",0,-1)</f>
        <v>18673380</v>
      </c>
    </row>
    <row r="90" spans="1:29" ht="15" thickBot="1" x14ac:dyDescent="0.35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I90" t="s">
        <v>26</v>
      </c>
      <c r="J90" t="s">
        <v>46</v>
      </c>
      <c r="K90">
        <v>173</v>
      </c>
      <c r="L90" t="s">
        <v>33</v>
      </c>
      <c r="M90">
        <v>8500000</v>
      </c>
      <c r="N90">
        <v>253530</v>
      </c>
      <c r="O90">
        <v>8753530</v>
      </c>
      <c r="P90">
        <v>10990000</v>
      </c>
      <c r="Q90">
        <v>2236470</v>
      </c>
      <c r="R90">
        <v>2035</v>
      </c>
      <c r="S90" s="5">
        <f>IFERROR(VLOOKUP(A90,'Base ATR'!$1:$1048576,3,FALSE),O90)</f>
        <v>8550000</v>
      </c>
      <c r="T90" t="str">
        <f t="shared" si="7"/>
        <v>LIQUIDAR</v>
      </c>
      <c r="U90" s="6">
        <f t="shared" si="8"/>
        <v>9341500</v>
      </c>
      <c r="V90" s="18">
        <f>_xlfn.XLOOKUP(A90,'Data precios'!A:A,'Data precios'!D:D,"",0,-1)</f>
        <v>11470000</v>
      </c>
      <c r="W90" s="9">
        <f t="shared" si="11"/>
        <v>480000</v>
      </c>
      <c r="X90" s="11">
        <f t="shared" si="9"/>
        <v>10323000</v>
      </c>
      <c r="Y90" s="9">
        <f t="shared" si="10"/>
        <v>-1147000</v>
      </c>
      <c r="Z90" s="6">
        <f>_xlfn.XLOOKUP($A90,'Data precios'!$A:$A,'Data precios'!G:G,"",0,-1)</f>
        <v>11470000</v>
      </c>
      <c r="AA90" s="6">
        <f>_xlfn.XLOOKUP($A90,'Data precios'!$A:$A,'Data precios'!H:H,"",0,-1)</f>
        <v>11125900</v>
      </c>
      <c r="AB90" s="6">
        <f>_xlfn.XLOOKUP($A90,'Data precios'!$A:$A,'Data precios'!I:I,"",0,-1)</f>
        <v>10781800</v>
      </c>
      <c r="AC90" s="6">
        <f>_xlfn.XLOOKUP($A90,'Data precios'!$A:$A,'Data precios'!J:J,"",0,-1)</f>
        <v>10323000</v>
      </c>
    </row>
    <row r="91" spans="1:29" ht="15" thickBot="1" x14ac:dyDescent="0.35">
      <c r="A91" t="s">
        <v>6051</v>
      </c>
      <c r="B91" t="s">
        <v>22</v>
      </c>
      <c r="C91" t="s">
        <v>54</v>
      </c>
      <c r="D91" t="s">
        <v>92</v>
      </c>
      <c r="E91" t="s">
        <v>8569</v>
      </c>
      <c r="F91">
        <v>2020</v>
      </c>
      <c r="G91">
        <v>85300</v>
      </c>
      <c r="I91" t="s">
        <v>26</v>
      </c>
      <c r="J91" t="s">
        <v>114</v>
      </c>
      <c r="K91">
        <v>117</v>
      </c>
      <c r="L91" t="s">
        <v>33</v>
      </c>
      <c r="M91">
        <v>24500000</v>
      </c>
      <c r="N91">
        <v>496740</v>
      </c>
      <c r="O91">
        <v>24996740</v>
      </c>
      <c r="P91">
        <v>28990000</v>
      </c>
      <c r="Q91">
        <v>3993260</v>
      </c>
      <c r="R91">
        <v>1377</v>
      </c>
      <c r="S91" s="5">
        <f>IFERROR(VLOOKUP(A91,'Base ATR'!$1:$1048576,3,FALSE),O91)</f>
        <v>24500000</v>
      </c>
      <c r="T91" t="str">
        <f t="shared" si="7"/>
        <v>LIQUIDAR</v>
      </c>
      <c r="U91" s="6">
        <f t="shared" si="8"/>
        <v>24641500</v>
      </c>
      <c r="V91" s="18">
        <f>_xlfn.XLOOKUP(A91,'Data precios'!A:A,'Data precios'!D:D,"",0,-1)</f>
        <v>30300000</v>
      </c>
      <c r="W91" s="9">
        <f t="shared" si="11"/>
        <v>1310000</v>
      </c>
      <c r="X91" s="11">
        <f t="shared" si="9"/>
        <v>24996740</v>
      </c>
      <c r="Y91" s="9">
        <f t="shared" si="10"/>
        <v>-5303260</v>
      </c>
      <c r="Z91" s="6">
        <f>_xlfn.XLOOKUP($A91,'Data precios'!$A:$A,'Data precios'!G:G,"",0,-1)</f>
        <v>24996740</v>
      </c>
      <c r="AA91" s="6">
        <f>_xlfn.XLOOKUP($A91,'Data precios'!$A:$A,'Data precios'!H:H,"",0,-1)</f>
        <v>24996740</v>
      </c>
      <c r="AB91" s="6">
        <f>_xlfn.XLOOKUP($A91,'Data precios'!$A:$A,'Data precios'!I:I,"",0,-1)</f>
        <v>24996740</v>
      </c>
      <c r="AC91" s="6">
        <f>_xlfn.XLOOKUP($A91,'Data precios'!$A:$A,'Data precios'!J:J,"",0,-1)</f>
        <v>24996740</v>
      </c>
    </row>
    <row r="92" spans="1:29" ht="15" thickBot="1" x14ac:dyDescent="0.35">
      <c r="A92" t="s">
        <v>10539</v>
      </c>
      <c r="B92" t="s">
        <v>22</v>
      </c>
      <c r="C92" t="s">
        <v>5291</v>
      </c>
      <c r="D92" t="s">
        <v>62</v>
      </c>
      <c r="E92" t="s">
        <v>10712</v>
      </c>
      <c r="F92">
        <v>2020</v>
      </c>
      <c r="G92">
        <v>55000</v>
      </c>
      <c r="I92" t="s">
        <v>26</v>
      </c>
      <c r="J92" t="s">
        <v>4004</v>
      </c>
      <c r="K92">
        <v>13</v>
      </c>
      <c r="L92" t="s">
        <v>39</v>
      </c>
      <c r="M92">
        <v>12600000</v>
      </c>
      <c r="N92">
        <v>0</v>
      </c>
      <c r="O92">
        <v>12600000</v>
      </c>
      <c r="P92">
        <v>15990000</v>
      </c>
      <c r="Q92">
        <v>3390000</v>
      </c>
      <c r="R92">
        <v>212</v>
      </c>
      <c r="S92" s="5">
        <f>IFERROR(VLOOKUP(A92,'Base ATR'!$1:$1048576,3,FALSE),O92)</f>
        <v>12600000</v>
      </c>
      <c r="T92" t="str">
        <f t="shared" si="7"/>
        <v>ROTACION ALTA</v>
      </c>
      <c r="U92" s="6">
        <f t="shared" si="8"/>
        <v>15990000</v>
      </c>
      <c r="V92" s="18" t="str">
        <f>_xlfn.XLOOKUP(A92,'Data precios'!A:A,'Data precios'!D:D,"",0,-1)</f>
        <v/>
      </c>
      <c r="W92" s="9" t="e">
        <f t="shared" si="11"/>
        <v>#VALUE!</v>
      </c>
      <c r="X92" s="11" t="str">
        <f t="shared" si="9"/>
        <v/>
      </c>
      <c r="Y92" s="9" t="str">
        <f t="shared" si="10"/>
        <v/>
      </c>
      <c r="Z92" s="6" t="str">
        <f>_xlfn.XLOOKUP($A92,'Data precios'!$A:$A,'Data precios'!G:G,"",0,-1)</f>
        <v/>
      </c>
      <c r="AA92" s="6" t="str">
        <f>_xlfn.XLOOKUP($A92,'Data precios'!$A:$A,'Data precios'!H:H,"",0,-1)</f>
        <v/>
      </c>
      <c r="AB92" s="6" t="str">
        <f>_xlfn.XLOOKUP($A92,'Data precios'!$A:$A,'Data precios'!I:I,"",0,-1)</f>
        <v/>
      </c>
      <c r="AC92" s="6" t="str">
        <f>_xlfn.XLOOKUP($A92,'Data precios'!$A:$A,'Data precios'!J:J,"",0,-1)</f>
        <v/>
      </c>
    </row>
    <row r="93" spans="1:29" ht="15" thickBot="1" x14ac:dyDescent="0.35">
      <c r="A93" t="s">
        <v>212</v>
      </c>
      <c r="B93" t="s">
        <v>22</v>
      </c>
      <c r="C93" t="s">
        <v>54</v>
      </c>
      <c r="D93" t="s">
        <v>24</v>
      </c>
      <c r="E93" t="s">
        <v>213</v>
      </c>
      <c r="F93">
        <v>2021</v>
      </c>
      <c r="G93">
        <v>26963</v>
      </c>
      <c r="I93" t="s">
        <v>26</v>
      </c>
      <c r="J93" t="s">
        <v>60</v>
      </c>
      <c r="K93">
        <v>1277</v>
      </c>
      <c r="L93" t="s">
        <v>52</v>
      </c>
      <c r="M93">
        <v>15500000</v>
      </c>
      <c r="N93">
        <v>899467</v>
      </c>
      <c r="O93">
        <v>16399467</v>
      </c>
      <c r="P93">
        <v>12990000</v>
      </c>
      <c r="Q93">
        <v>-3409467</v>
      </c>
      <c r="R93">
        <v>-2625</v>
      </c>
      <c r="S93" s="5">
        <f>IFERROR(VLOOKUP(A93,'Base ATR'!$1:$1048576,3,FALSE),O93)</f>
        <v>15500000</v>
      </c>
      <c r="T93" t="str">
        <f t="shared" si="7"/>
        <v>LIQUIDAR</v>
      </c>
      <c r="U93" s="6">
        <f t="shared" si="8"/>
        <v>11041500</v>
      </c>
      <c r="V93" s="18">
        <f>_xlfn.XLOOKUP(A93,'Data precios'!A:A,'Data precios'!D:D,"",0,-1)</f>
        <v>12100000</v>
      </c>
      <c r="W93" s="9">
        <f t="shared" si="11"/>
        <v>-890000</v>
      </c>
      <c r="X93" s="11">
        <f t="shared" si="9"/>
        <v>16399467</v>
      </c>
      <c r="Y93" s="9">
        <f t="shared" si="10"/>
        <v>4299467</v>
      </c>
      <c r="Z93" s="6">
        <f>_xlfn.XLOOKUP($A93,'Data precios'!$A:$A,'Data precios'!G:G,"",0,-1)</f>
        <v>16399467</v>
      </c>
      <c r="AA93" s="6">
        <f>_xlfn.XLOOKUP($A93,'Data precios'!$A:$A,'Data precios'!H:H,"",0,-1)</f>
        <v>16399467</v>
      </c>
      <c r="AB93" s="6">
        <f>_xlfn.XLOOKUP($A93,'Data precios'!$A:$A,'Data precios'!I:I,"",0,-1)</f>
        <v>16399467</v>
      </c>
      <c r="AC93" s="6">
        <f>_xlfn.XLOOKUP($A93,'Data precios'!$A:$A,'Data precios'!J:J,"",0,-1)</f>
        <v>16399467</v>
      </c>
    </row>
    <row r="94" spans="1:29" ht="15" thickBot="1" x14ac:dyDescent="0.35">
      <c r="A94" t="s">
        <v>316</v>
      </c>
      <c r="B94" t="s">
        <v>22</v>
      </c>
      <c r="C94" t="s">
        <v>5291</v>
      </c>
      <c r="D94" t="s">
        <v>182</v>
      </c>
      <c r="E94" t="s">
        <v>317</v>
      </c>
      <c r="F94">
        <v>2021</v>
      </c>
      <c r="G94">
        <v>75000</v>
      </c>
      <c r="I94" t="s">
        <v>26</v>
      </c>
      <c r="J94" t="s">
        <v>43</v>
      </c>
      <c r="K94">
        <v>377</v>
      </c>
      <c r="L94" t="s">
        <v>52</v>
      </c>
      <c r="M94">
        <v>11000000</v>
      </c>
      <c r="N94">
        <v>443877</v>
      </c>
      <c r="O94">
        <v>11443877</v>
      </c>
      <c r="P94">
        <v>12990000</v>
      </c>
      <c r="Q94">
        <v>1546123</v>
      </c>
      <c r="R94">
        <v>119</v>
      </c>
      <c r="S94" s="5">
        <f>IFERROR(VLOOKUP(A94,'Base ATR'!$1:$1048576,3,FALSE),O94)</f>
        <v>12000000</v>
      </c>
      <c r="T94" t="str">
        <f t="shared" si="7"/>
        <v>LIQUIDAR</v>
      </c>
      <c r="U94" s="6">
        <f t="shared" si="8"/>
        <v>11041500</v>
      </c>
      <c r="V94" s="18">
        <f>_xlfn.XLOOKUP(A94,'Data precios'!A:A,'Data precios'!D:D,"",0,-1)</f>
        <v>12000000</v>
      </c>
      <c r="W94" s="9">
        <f>IFERROR(V94-P94,"")</f>
        <v>-990000</v>
      </c>
      <c r="X94" s="11">
        <f t="shared" si="9"/>
        <v>11443877</v>
      </c>
      <c r="Y94" s="9">
        <f t="shared" si="10"/>
        <v>-556123</v>
      </c>
      <c r="Z94" s="6">
        <f>_xlfn.XLOOKUP($A94,'Data precios'!$A:$A,'Data precios'!G:G,"",0,-1)</f>
        <v>11443877</v>
      </c>
      <c r="AA94" s="6">
        <f>_xlfn.XLOOKUP($A94,'Data precios'!$A:$A,'Data precios'!H:H,"",0,-1)</f>
        <v>11443877</v>
      </c>
      <c r="AB94" s="6">
        <f>_xlfn.XLOOKUP($A94,'Data precios'!$A:$A,'Data precios'!I:I,"",0,-1)</f>
        <v>11443877</v>
      </c>
      <c r="AC94" s="6">
        <f>_xlfn.XLOOKUP($A94,'Data precios'!$A:$A,'Data precios'!J:J,"",0,-1)</f>
        <v>11443877</v>
      </c>
    </row>
    <row r="95" spans="1:29" ht="15" thickBot="1" x14ac:dyDescent="0.35">
      <c r="A95" t="s">
        <v>6361</v>
      </c>
      <c r="B95" t="s">
        <v>22</v>
      </c>
      <c r="C95" t="s">
        <v>54</v>
      </c>
      <c r="D95" t="s">
        <v>92</v>
      </c>
      <c r="E95" t="s">
        <v>10305</v>
      </c>
      <c r="F95">
        <v>2021</v>
      </c>
      <c r="G95">
        <v>83079</v>
      </c>
      <c r="I95" t="s">
        <v>26</v>
      </c>
      <c r="J95" t="s">
        <v>10306</v>
      </c>
      <c r="K95">
        <v>88</v>
      </c>
      <c r="L95" t="s">
        <v>33</v>
      </c>
      <c r="M95">
        <v>7100000</v>
      </c>
      <c r="N95">
        <v>235740</v>
      </c>
      <c r="O95">
        <v>7335740</v>
      </c>
      <c r="P95">
        <v>8990000</v>
      </c>
      <c r="Q95">
        <v>1654260</v>
      </c>
      <c r="R95">
        <v>184</v>
      </c>
      <c r="S95" s="5">
        <f>IFERROR(VLOOKUP(A95,'Base ATR'!$1:$1048576,3,FALSE),O95)</f>
        <v>7100000</v>
      </c>
      <c r="T95" t="str">
        <f t="shared" si="7"/>
        <v>LIQUIDAR</v>
      </c>
      <c r="U95" s="6">
        <f t="shared" si="8"/>
        <v>7641500</v>
      </c>
      <c r="V95" s="18">
        <f>_xlfn.XLOOKUP(A95,'Data precios'!A:A,'Data precios'!D:D,"",0,-1)</f>
        <v>9000000</v>
      </c>
      <c r="W95" s="9">
        <f t="shared" ref="W95:W126" si="12">V95-P95</f>
        <v>10000</v>
      </c>
      <c r="X95" s="11">
        <f t="shared" si="9"/>
        <v>8100000</v>
      </c>
      <c r="Y95" s="9">
        <f t="shared" si="10"/>
        <v>-900000</v>
      </c>
      <c r="Z95" s="6">
        <f>_xlfn.XLOOKUP($A95,'Data precios'!$A:$A,'Data precios'!G:G,"",0,-1)</f>
        <v>9000000</v>
      </c>
      <c r="AA95" s="6">
        <f>_xlfn.XLOOKUP($A95,'Data precios'!$A:$A,'Data precios'!H:H,"",0,-1)</f>
        <v>8730000</v>
      </c>
      <c r="AB95" s="6">
        <f>_xlfn.XLOOKUP($A95,'Data precios'!$A:$A,'Data precios'!I:I,"",0,-1)</f>
        <v>8460000</v>
      </c>
      <c r="AC95" s="6">
        <f>_xlfn.XLOOKUP($A95,'Data precios'!$A:$A,'Data precios'!J:J,"",0,-1)</f>
        <v>8100000</v>
      </c>
    </row>
    <row r="96" spans="1:29" ht="15" thickBot="1" x14ac:dyDescent="0.35">
      <c r="A96" t="s">
        <v>4977</v>
      </c>
      <c r="B96" t="s">
        <v>22</v>
      </c>
      <c r="C96" t="s">
        <v>54</v>
      </c>
      <c r="D96" t="s">
        <v>24</v>
      </c>
      <c r="E96" t="s">
        <v>8566</v>
      </c>
      <c r="F96">
        <v>2021</v>
      </c>
      <c r="G96">
        <v>47500</v>
      </c>
      <c r="I96" t="s">
        <v>26</v>
      </c>
      <c r="J96" t="s">
        <v>5306</v>
      </c>
      <c r="K96">
        <v>112</v>
      </c>
      <c r="L96" t="s">
        <v>52</v>
      </c>
      <c r="M96">
        <v>20000000</v>
      </c>
      <c r="N96">
        <v>429240</v>
      </c>
      <c r="O96">
        <v>20429240</v>
      </c>
      <c r="P96">
        <v>31990000</v>
      </c>
      <c r="Q96">
        <v>11560760</v>
      </c>
      <c r="R96">
        <v>3614</v>
      </c>
      <c r="S96" s="5">
        <f>IFERROR(VLOOKUP(A96,'Base ATR'!$1:$1048576,3,FALSE),O96)</f>
        <v>20000000</v>
      </c>
      <c r="T96" t="str">
        <f t="shared" si="7"/>
        <v>LIQUIDAR</v>
      </c>
      <c r="U96" s="6">
        <f t="shared" si="8"/>
        <v>27191500</v>
      </c>
      <c r="V96" s="18">
        <f>_xlfn.XLOOKUP(A96,'Data precios'!A:A,'Data precios'!D:D,"",0,-1)</f>
        <v>32100000</v>
      </c>
      <c r="W96" s="9">
        <f t="shared" si="12"/>
        <v>110000</v>
      </c>
      <c r="X96" s="11">
        <f t="shared" si="9"/>
        <v>28890000</v>
      </c>
      <c r="Y96" s="9">
        <f t="shared" si="10"/>
        <v>-3210000</v>
      </c>
      <c r="Z96" s="6">
        <f>_xlfn.XLOOKUP($A96,'Data precios'!$A:$A,'Data precios'!G:G,"",0,-1)</f>
        <v>32100000</v>
      </c>
      <c r="AA96" s="6">
        <f>_xlfn.XLOOKUP($A96,'Data precios'!$A:$A,'Data precios'!H:H,"",0,-1)</f>
        <v>31137000</v>
      </c>
      <c r="AB96" s="6">
        <f>_xlfn.XLOOKUP($A96,'Data precios'!$A:$A,'Data precios'!I:I,"",0,-1)</f>
        <v>30174000</v>
      </c>
      <c r="AC96" s="6">
        <f>_xlfn.XLOOKUP($A96,'Data precios'!$A:$A,'Data precios'!J:J,"",0,-1)</f>
        <v>28890000</v>
      </c>
    </row>
    <row r="97" spans="1:29" ht="15" thickBot="1" x14ac:dyDescent="0.35">
      <c r="A97" t="s">
        <v>10501</v>
      </c>
      <c r="B97" t="s">
        <v>22</v>
      </c>
      <c r="C97" t="s">
        <v>54</v>
      </c>
      <c r="D97" t="s">
        <v>230</v>
      </c>
      <c r="E97" t="s">
        <v>10632</v>
      </c>
      <c r="F97">
        <v>2021</v>
      </c>
      <c r="G97">
        <v>46000</v>
      </c>
      <c r="I97" t="s">
        <v>26</v>
      </c>
      <c r="J97" t="s">
        <v>10633</v>
      </c>
      <c r="K97">
        <v>24</v>
      </c>
      <c r="L97" t="s">
        <v>52</v>
      </c>
      <c r="M97">
        <v>5000000</v>
      </c>
      <c r="N97">
        <v>204240</v>
      </c>
      <c r="O97">
        <v>5204240</v>
      </c>
      <c r="P97">
        <v>8490000</v>
      </c>
      <c r="Q97">
        <v>3285760</v>
      </c>
      <c r="R97">
        <v>387</v>
      </c>
      <c r="S97" s="5">
        <f>IFERROR(VLOOKUP(A97,'Base ATR'!$1:$1048576,3,FALSE),O97)</f>
        <v>5000000</v>
      </c>
      <c r="T97" t="str">
        <f t="shared" si="7"/>
        <v>ROTACION ALTA</v>
      </c>
      <c r="U97" s="6">
        <f t="shared" si="8"/>
        <v>8490000</v>
      </c>
      <c r="V97" s="18" t="str">
        <f>_xlfn.XLOOKUP(A97,'Data precios'!A:A,'Data precios'!D:D,"",0,-1)</f>
        <v/>
      </c>
      <c r="W97" s="9" t="e">
        <f t="shared" si="12"/>
        <v>#VALUE!</v>
      </c>
      <c r="X97" s="11" t="str">
        <f t="shared" si="9"/>
        <v/>
      </c>
      <c r="Y97" s="9" t="str">
        <f t="shared" si="10"/>
        <v/>
      </c>
      <c r="Z97" s="6" t="str">
        <f>_xlfn.XLOOKUP($A97,'Data precios'!$A:$A,'Data precios'!G:G,"",0,-1)</f>
        <v/>
      </c>
      <c r="AA97" s="6" t="str">
        <f>_xlfn.XLOOKUP($A97,'Data precios'!$A:$A,'Data precios'!H:H,"",0,-1)</f>
        <v/>
      </c>
      <c r="AB97" s="6" t="str">
        <f>_xlfn.XLOOKUP($A97,'Data precios'!$A:$A,'Data precios'!I:I,"",0,-1)</f>
        <v/>
      </c>
      <c r="AC97" s="6" t="str">
        <f>_xlfn.XLOOKUP($A97,'Data precios'!$A:$A,'Data precios'!J:J,"",0,-1)</f>
        <v/>
      </c>
    </row>
    <row r="98" spans="1:29" ht="15" thickBot="1" x14ac:dyDescent="0.35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I98" t="s">
        <v>26</v>
      </c>
      <c r="J98" t="s">
        <v>125</v>
      </c>
      <c r="K98">
        <v>119</v>
      </c>
      <c r="L98" t="s">
        <v>33</v>
      </c>
      <c r="M98">
        <v>14600000</v>
      </c>
      <c r="N98">
        <v>348240</v>
      </c>
      <c r="O98">
        <v>14948240</v>
      </c>
      <c r="P98">
        <v>16490000</v>
      </c>
      <c r="Q98">
        <v>1541760</v>
      </c>
      <c r="R98">
        <v>935</v>
      </c>
      <c r="S98" s="5">
        <f>IFERROR(VLOOKUP(A98,'Base ATR'!$1:$1048576,3,FALSE),O98)</f>
        <v>14600000</v>
      </c>
      <c r="T98" t="str">
        <f t="shared" si="7"/>
        <v>LIQUIDAR</v>
      </c>
      <c r="U98" s="6">
        <f t="shared" si="8"/>
        <v>14016500</v>
      </c>
      <c r="V98" s="18">
        <f>_xlfn.XLOOKUP(A98,'Data precios'!A:A,'Data precios'!D:D,"",0,-1)</f>
        <v>17800000</v>
      </c>
      <c r="W98" s="9">
        <f t="shared" si="12"/>
        <v>1310000</v>
      </c>
      <c r="X98" s="11">
        <f t="shared" si="9"/>
        <v>15130000</v>
      </c>
      <c r="Y98" s="9">
        <f t="shared" si="10"/>
        <v>-2670000</v>
      </c>
      <c r="Z98" s="6">
        <f>_xlfn.XLOOKUP($A98,'Data precios'!$A:$A,'Data precios'!G:G,"",0,-1)</f>
        <v>16376000</v>
      </c>
      <c r="AA98" s="6">
        <f>_xlfn.XLOOKUP($A98,'Data precios'!$A:$A,'Data precios'!H:H,"",0,-1)</f>
        <v>16020000</v>
      </c>
      <c r="AB98" s="6">
        <f>_xlfn.XLOOKUP($A98,'Data precios'!$A:$A,'Data precios'!I:I,"",0,-1)</f>
        <v>15486000</v>
      </c>
      <c r="AC98" s="6">
        <f>_xlfn.XLOOKUP($A98,'Data precios'!$A:$A,'Data precios'!J:J,"",0,-1)</f>
        <v>15130000</v>
      </c>
    </row>
    <row r="99" spans="1:29" ht="15" thickBot="1" x14ac:dyDescent="0.35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I99" t="s">
        <v>26</v>
      </c>
      <c r="J99" t="s">
        <v>161</v>
      </c>
      <c r="K99">
        <v>367</v>
      </c>
      <c r="L99" t="s">
        <v>52</v>
      </c>
      <c r="M99">
        <v>7700000</v>
      </c>
      <c r="N99">
        <v>241530</v>
      </c>
      <c r="O99">
        <v>7941530</v>
      </c>
      <c r="P99">
        <v>9790000</v>
      </c>
      <c r="Q99">
        <v>1848470</v>
      </c>
      <c r="R99">
        <v>1888</v>
      </c>
      <c r="S99" s="5">
        <f>IFERROR(VLOOKUP(A99,'Base ATR'!$1:$1048576,3,FALSE),O99)</f>
        <v>7700000</v>
      </c>
      <c r="T99" t="str">
        <f t="shared" si="7"/>
        <v>LIQUIDAR</v>
      </c>
      <c r="U99" s="6">
        <f t="shared" si="8"/>
        <v>8321500</v>
      </c>
      <c r="V99" s="18">
        <f>_xlfn.XLOOKUP(A99,'Data precios'!A:A,'Data precios'!D:D,"",0,-1)</f>
        <v>9800000</v>
      </c>
      <c r="W99" s="9">
        <f t="shared" si="12"/>
        <v>10000</v>
      </c>
      <c r="X99" s="11">
        <f t="shared" si="9"/>
        <v>7941530</v>
      </c>
      <c r="Y99" s="9">
        <f t="shared" si="10"/>
        <v>-1858470</v>
      </c>
      <c r="Z99" s="6">
        <f>_xlfn.XLOOKUP($A99,'Data precios'!$A:$A,'Data precios'!G:G,"",0,-1)</f>
        <v>7941530</v>
      </c>
      <c r="AA99" s="6">
        <f>_xlfn.XLOOKUP($A99,'Data precios'!$A:$A,'Data precios'!H:H,"",0,-1)</f>
        <v>7941530</v>
      </c>
      <c r="AB99" s="6">
        <f>_xlfn.XLOOKUP($A99,'Data precios'!$A:$A,'Data precios'!I:I,"",0,-1)</f>
        <v>7941530</v>
      </c>
      <c r="AC99" s="6">
        <f>_xlfn.XLOOKUP($A99,'Data precios'!$A:$A,'Data precios'!J:J,"",0,-1)</f>
        <v>7941530</v>
      </c>
    </row>
    <row r="100" spans="1:29" ht="15" thickBot="1" x14ac:dyDescent="0.35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I100" t="s">
        <v>26</v>
      </c>
      <c r="J100" t="s">
        <v>106</v>
      </c>
      <c r="K100">
        <v>278</v>
      </c>
      <c r="L100" t="s">
        <v>211</v>
      </c>
      <c r="M100">
        <v>6200000</v>
      </c>
      <c r="N100">
        <v>219030</v>
      </c>
      <c r="O100">
        <v>6419030</v>
      </c>
      <c r="P100">
        <v>8190000</v>
      </c>
      <c r="Q100">
        <v>1770970</v>
      </c>
      <c r="R100">
        <v>2162</v>
      </c>
      <c r="S100" s="5">
        <f>IFERROR(VLOOKUP(A100,'Base ATR'!$1:$1048576,3,FALSE),O100)</f>
        <v>6200000</v>
      </c>
      <c r="T100" t="str">
        <f t="shared" si="7"/>
        <v>LIQUIDAR</v>
      </c>
      <c r="U100" s="6">
        <f t="shared" si="8"/>
        <v>6961500</v>
      </c>
      <c r="V100" s="18">
        <f>_xlfn.XLOOKUP(A100,'Data precios'!A:A,'Data precios'!D:D,"",0,-1)</f>
        <v>8200000</v>
      </c>
      <c r="W100" s="9">
        <f t="shared" si="12"/>
        <v>10000</v>
      </c>
      <c r="X100" s="11">
        <f t="shared" si="9"/>
        <v>6419030</v>
      </c>
      <c r="Y100" s="9">
        <f t="shared" si="10"/>
        <v>-1780970</v>
      </c>
      <c r="Z100" s="6">
        <f>_xlfn.XLOOKUP($A100,'Data precios'!$A:$A,'Data precios'!G:G,"",0,-1)</f>
        <v>6419030</v>
      </c>
      <c r="AA100" s="6">
        <f>_xlfn.XLOOKUP($A100,'Data precios'!$A:$A,'Data precios'!H:H,"",0,-1)</f>
        <v>6419030</v>
      </c>
      <c r="AB100" s="6">
        <f>_xlfn.XLOOKUP($A100,'Data precios'!$A:$A,'Data precios'!I:I,"",0,-1)</f>
        <v>6419030</v>
      </c>
      <c r="AC100" s="6">
        <f>_xlfn.XLOOKUP($A100,'Data precios'!$A:$A,'Data precios'!J:J,"",0,-1)</f>
        <v>6419030</v>
      </c>
    </row>
    <row r="101" spans="1:29" ht="15" thickBot="1" x14ac:dyDescent="0.35">
      <c r="A101" t="s">
        <v>6489</v>
      </c>
      <c r="B101" t="s">
        <v>22</v>
      </c>
      <c r="C101" t="s">
        <v>54</v>
      </c>
      <c r="D101" t="s">
        <v>7790</v>
      </c>
      <c r="E101" t="s">
        <v>8557</v>
      </c>
      <c r="F101">
        <v>2022</v>
      </c>
      <c r="G101">
        <v>58000</v>
      </c>
      <c r="I101" t="s">
        <v>26</v>
      </c>
      <c r="J101" t="s">
        <v>109</v>
      </c>
      <c r="K101">
        <v>90</v>
      </c>
      <c r="L101" t="s">
        <v>33</v>
      </c>
      <c r="M101">
        <v>8900000</v>
      </c>
      <c r="N101">
        <v>262740</v>
      </c>
      <c r="O101">
        <v>9162740</v>
      </c>
      <c r="P101">
        <v>9990000</v>
      </c>
      <c r="Q101">
        <v>827260</v>
      </c>
      <c r="R101">
        <v>828</v>
      </c>
      <c r="S101" s="5">
        <f>IFERROR(VLOOKUP(A101,'Base ATR'!$1:$1048576,3,FALSE),O101)</f>
        <v>8900000</v>
      </c>
      <c r="T101" t="str">
        <f t="shared" si="7"/>
        <v>LIQUIDAR</v>
      </c>
      <c r="U101" s="6">
        <f t="shared" si="8"/>
        <v>8491500</v>
      </c>
      <c r="V101" s="18">
        <f>_xlfn.XLOOKUP(A101,'Data precios'!A:A,'Data precios'!D:D,"",0,-1)</f>
        <v>11100000</v>
      </c>
      <c r="W101" s="9">
        <f t="shared" si="12"/>
        <v>1110000</v>
      </c>
      <c r="X101" s="11">
        <f t="shared" si="9"/>
        <v>9990000</v>
      </c>
      <c r="Y101" s="9">
        <f t="shared" si="10"/>
        <v>-1110000</v>
      </c>
      <c r="Z101" s="6">
        <f>_xlfn.XLOOKUP($A101,'Data precios'!$A:$A,'Data precios'!G:G,"",0,-1)</f>
        <v>11100000</v>
      </c>
      <c r="AA101" s="6">
        <f>_xlfn.XLOOKUP($A101,'Data precios'!$A:$A,'Data precios'!H:H,"",0,-1)</f>
        <v>10767000</v>
      </c>
      <c r="AB101" s="6">
        <f>_xlfn.XLOOKUP($A101,'Data precios'!$A:$A,'Data precios'!I:I,"",0,-1)</f>
        <v>10434000</v>
      </c>
      <c r="AC101" s="6">
        <f>_xlfn.XLOOKUP($A101,'Data precios'!$A:$A,'Data precios'!J:J,"",0,-1)</f>
        <v>9990000</v>
      </c>
    </row>
    <row r="102" spans="1:29" ht="15" thickBot="1" x14ac:dyDescent="0.35">
      <c r="A102" t="s">
        <v>9502</v>
      </c>
      <c r="B102" t="s">
        <v>22</v>
      </c>
      <c r="C102" t="s">
        <v>54</v>
      </c>
      <c r="D102" t="s">
        <v>131</v>
      </c>
      <c r="E102" t="s">
        <v>10526</v>
      </c>
      <c r="F102">
        <v>2022</v>
      </c>
      <c r="G102">
        <v>82000</v>
      </c>
      <c r="I102" t="s">
        <v>26</v>
      </c>
      <c r="J102" t="s">
        <v>10531</v>
      </c>
      <c r="K102">
        <v>30</v>
      </c>
      <c r="L102" t="s">
        <v>52</v>
      </c>
      <c r="M102">
        <v>19200000</v>
      </c>
      <c r="N102">
        <v>417240</v>
      </c>
      <c r="O102">
        <v>19617240</v>
      </c>
      <c r="P102">
        <v>23290000</v>
      </c>
      <c r="Q102">
        <v>3672760</v>
      </c>
      <c r="R102">
        <v>1577</v>
      </c>
      <c r="S102" s="5">
        <f>IFERROR(VLOOKUP(A102,'Base ATR'!$1:$1048576,3,FALSE),O102)</f>
        <v>19200000</v>
      </c>
      <c r="T102" t="str">
        <f t="shared" si="7"/>
        <v>ROTACION ALTA</v>
      </c>
      <c r="U102" s="6">
        <f t="shared" si="8"/>
        <v>23290000</v>
      </c>
      <c r="V102" s="18">
        <f>_xlfn.XLOOKUP(A102,'Data precios'!A:A,'Data precios'!D:D,"",0,-1)</f>
        <v>23400000</v>
      </c>
      <c r="W102" s="9">
        <f t="shared" si="12"/>
        <v>110000</v>
      </c>
      <c r="X102" s="11">
        <f t="shared" si="9"/>
        <v>21996000</v>
      </c>
      <c r="Y102" s="9">
        <f t="shared" si="10"/>
        <v>-1404000</v>
      </c>
      <c r="Z102" s="6">
        <f>_xlfn.XLOOKUP($A102,'Data precios'!$A:$A,'Data precios'!G:G,"",0,-1)</f>
        <v>23400000</v>
      </c>
      <c r="AA102" s="6">
        <f>_xlfn.XLOOKUP($A102,'Data precios'!$A:$A,'Data precios'!H:H,"",0,-1)</f>
        <v>22698000</v>
      </c>
      <c r="AB102" s="6">
        <f>_xlfn.XLOOKUP($A102,'Data precios'!$A:$A,'Data precios'!I:I,"",0,-1)</f>
        <v>21996000</v>
      </c>
      <c r="AC102" s="6">
        <f>_xlfn.XLOOKUP($A102,'Data precios'!$A:$A,'Data precios'!J:J,"",0,-1)</f>
        <v>21060000</v>
      </c>
    </row>
    <row r="103" spans="1:29" ht="15" thickBot="1" x14ac:dyDescent="0.35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I103" t="s">
        <v>26</v>
      </c>
      <c r="J103" t="s">
        <v>43</v>
      </c>
      <c r="K103">
        <v>209</v>
      </c>
      <c r="L103" t="s">
        <v>52</v>
      </c>
      <c r="M103">
        <v>8137896</v>
      </c>
      <c r="N103">
        <v>248098</v>
      </c>
      <c r="O103">
        <v>8385994</v>
      </c>
      <c r="P103">
        <v>6390000</v>
      </c>
      <c r="Q103">
        <v>-1995994</v>
      </c>
      <c r="R103">
        <v>-3124</v>
      </c>
      <c r="S103" s="5">
        <f>IFERROR(VLOOKUP(A103,'Base ATR'!$1:$1048576,3,FALSE),O103)</f>
        <v>4850000</v>
      </c>
      <c r="T103" t="str">
        <f t="shared" si="7"/>
        <v>LIQUIDAR</v>
      </c>
      <c r="U103" s="6">
        <f t="shared" si="8"/>
        <v>5431500</v>
      </c>
      <c r="V103" s="18">
        <f>_xlfn.XLOOKUP(A103,'Data precios'!A:A,'Data precios'!D:D,"",0,-1)</f>
        <v>6860000</v>
      </c>
      <c r="W103" s="9">
        <f t="shared" si="12"/>
        <v>470000</v>
      </c>
      <c r="X103" s="11">
        <f t="shared" si="9"/>
        <v>6174000</v>
      </c>
      <c r="Y103" s="9">
        <f t="shared" si="10"/>
        <v>-686000</v>
      </c>
      <c r="Z103" s="6">
        <f>_xlfn.XLOOKUP($A103,'Data precios'!$A:$A,'Data precios'!G:G,"",0,-1)</f>
        <v>6860000</v>
      </c>
      <c r="AA103" s="6">
        <f>_xlfn.XLOOKUP($A103,'Data precios'!$A:$A,'Data precios'!H:H,"",0,-1)</f>
        <v>6654200</v>
      </c>
      <c r="AB103" s="6">
        <f>_xlfn.XLOOKUP($A103,'Data precios'!$A:$A,'Data precios'!I:I,"",0,-1)</f>
        <v>6448400</v>
      </c>
      <c r="AC103" s="6">
        <f>_xlfn.XLOOKUP($A103,'Data precios'!$A:$A,'Data precios'!J:J,"",0,-1)</f>
        <v>6174000</v>
      </c>
    </row>
    <row r="104" spans="1:29" ht="15" thickBot="1" x14ac:dyDescent="0.35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I104" t="s">
        <v>26</v>
      </c>
      <c r="J104" t="s">
        <v>64</v>
      </c>
      <c r="K104">
        <v>14</v>
      </c>
      <c r="L104" t="s">
        <v>47</v>
      </c>
      <c r="M104">
        <v>8500000</v>
      </c>
      <c r="N104">
        <v>256740</v>
      </c>
      <c r="O104">
        <v>8756740</v>
      </c>
      <c r="P104">
        <v>10590000</v>
      </c>
      <c r="Q104">
        <v>1833260</v>
      </c>
      <c r="R104">
        <v>1731</v>
      </c>
      <c r="S104" s="5">
        <f>IFERROR(VLOOKUP(A104,'Base ATR'!$1:$1048576,3,FALSE),O104)</f>
        <v>10200000</v>
      </c>
      <c r="T104" t="str">
        <f t="shared" si="7"/>
        <v>ROTACION ALTA</v>
      </c>
      <c r="U104" s="6">
        <f t="shared" si="8"/>
        <v>10590000</v>
      </c>
      <c r="V104" s="18">
        <f>_xlfn.XLOOKUP(A104,'Data precios'!A:A,'Data precios'!D:D,"",0,-1)</f>
        <v>11300000</v>
      </c>
      <c r="W104" s="9">
        <f t="shared" si="12"/>
        <v>710000</v>
      </c>
      <c r="X104" s="11">
        <f t="shared" si="9"/>
        <v>10396000</v>
      </c>
      <c r="Y104" s="9">
        <f t="shared" si="10"/>
        <v>-904000</v>
      </c>
      <c r="Z104" s="6">
        <f>_xlfn.XLOOKUP($A104,'Data precios'!$A:$A,'Data precios'!G:G,"",0,-1)</f>
        <v>10396000</v>
      </c>
      <c r="AA104" s="6">
        <f>_xlfn.XLOOKUP($A104,'Data precios'!$A:$A,'Data precios'!H:H,"",0,-1)</f>
        <v>10170000</v>
      </c>
      <c r="AB104" s="6">
        <f>_xlfn.XLOOKUP($A104,'Data precios'!$A:$A,'Data precios'!I:I,"",0,-1)</f>
        <v>9831000</v>
      </c>
      <c r="AC104" s="6">
        <f>_xlfn.XLOOKUP($A104,'Data precios'!$A:$A,'Data precios'!J:J,"",0,-1)</f>
        <v>9605000</v>
      </c>
    </row>
    <row r="105" spans="1:29" ht="15" thickBot="1" x14ac:dyDescent="0.35">
      <c r="A105" t="s">
        <v>10558</v>
      </c>
      <c r="B105" t="s">
        <v>22</v>
      </c>
      <c r="C105" t="s">
        <v>54</v>
      </c>
      <c r="D105" t="s">
        <v>108</v>
      </c>
      <c r="E105" t="s">
        <v>10713</v>
      </c>
      <c r="F105">
        <v>2021</v>
      </c>
      <c r="G105">
        <v>90000</v>
      </c>
      <c r="I105" t="s">
        <v>26</v>
      </c>
      <c r="J105" t="s">
        <v>109</v>
      </c>
      <c r="K105">
        <v>14</v>
      </c>
      <c r="L105" t="s">
        <v>52</v>
      </c>
      <c r="M105">
        <v>5200000</v>
      </c>
      <c r="N105">
        <v>0</v>
      </c>
      <c r="O105">
        <v>5200000</v>
      </c>
      <c r="P105">
        <v>7290000</v>
      </c>
      <c r="Q105">
        <v>2090000</v>
      </c>
      <c r="R105">
        <v>2867</v>
      </c>
      <c r="S105" s="5">
        <f>IFERROR(VLOOKUP(A105,'Base ATR'!$1:$1048576,3,FALSE),O105)</f>
        <v>5200000</v>
      </c>
      <c r="T105" t="str">
        <f t="shared" si="7"/>
        <v>ROTACION ALTA</v>
      </c>
      <c r="U105" s="6">
        <f t="shared" si="8"/>
        <v>7290000</v>
      </c>
      <c r="V105" s="18">
        <f>_xlfn.XLOOKUP(A105,'Data precios'!A:A,'Data precios'!D:D,"",0,-1)</f>
        <v>7290000</v>
      </c>
      <c r="W105" s="9">
        <f t="shared" si="12"/>
        <v>0</v>
      </c>
      <c r="X105" s="11">
        <f t="shared" si="9"/>
        <v>7290000</v>
      </c>
      <c r="Y105" s="9">
        <f t="shared" si="10"/>
        <v>0</v>
      </c>
      <c r="Z105" s="6">
        <f>_xlfn.XLOOKUP($A105,'Data precios'!$A:$A,'Data precios'!G:G,"",0,-1)</f>
        <v>7290000</v>
      </c>
      <c r="AA105" s="6">
        <f>_xlfn.XLOOKUP($A105,'Data precios'!$A:$A,'Data precios'!H:H,"",0,-1)</f>
        <v>7071300</v>
      </c>
      <c r="AB105" s="6">
        <f>_xlfn.XLOOKUP($A105,'Data precios'!$A:$A,'Data precios'!I:I,"",0,-1)</f>
        <v>6852600</v>
      </c>
      <c r="AC105" s="6">
        <f>_xlfn.XLOOKUP($A105,'Data precios'!$A:$A,'Data precios'!J:J,"",0,-1)</f>
        <v>6561000</v>
      </c>
    </row>
    <row r="106" spans="1:29" ht="15" thickBot="1" x14ac:dyDescent="0.35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I106" t="s">
        <v>26</v>
      </c>
      <c r="J106" t="s">
        <v>310</v>
      </c>
      <c r="K106">
        <v>454</v>
      </c>
      <c r="L106" t="s">
        <v>52</v>
      </c>
      <c r="M106">
        <v>10300000</v>
      </c>
      <c r="N106">
        <v>280530</v>
      </c>
      <c r="O106">
        <v>10580530</v>
      </c>
      <c r="P106">
        <v>10490000</v>
      </c>
      <c r="Q106">
        <v>-90530</v>
      </c>
      <c r="R106">
        <v>-86</v>
      </c>
      <c r="S106" s="5">
        <f>IFERROR(VLOOKUP(A106,'Base ATR'!$1:$1048576,3,FALSE),O106)</f>
        <v>10300000</v>
      </c>
      <c r="T106" t="str">
        <f t="shared" si="7"/>
        <v>LIQUIDAR</v>
      </c>
      <c r="U106" s="6">
        <f t="shared" si="8"/>
        <v>8916500</v>
      </c>
      <c r="V106" s="18">
        <f>_xlfn.XLOOKUP(A106,'Data precios'!A:A,'Data precios'!D:D,"",0,-1)</f>
        <v>11900000</v>
      </c>
      <c r="W106" s="9">
        <f t="shared" si="12"/>
        <v>1410000</v>
      </c>
      <c r="X106" s="11">
        <f t="shared" si="9"/>
        <v>10580530</v>
      </c>
      <c r="Y106" s="9">
        <f t="shared" si="10"/>
        <v>-1319470</v>
      </c>
      <c r="Z106" s="6">
        <f>_xlfn.XLOOKUP($A106,'Data precios'!$A:$A,'Data precios'!G:G,"",0,-1)</f>
        <v>10580530</v>
      </c>
      <c r="AA106" s="6">
        <f>_xlfn.XLOOKUP($A106,'Data precios'!$A:$A,'Data precios'!H:H,"",0,-1)</f>
        <v>10580530</v>
      </c>
      <c r="AB106" s="6">
        <f>_xlfn.XLOOKUP($A106,'Data precios'!$A:$A,'Data precios'!I:I,"",0,-1)</f>
        <v>10580530</v>
      </c>
      <c r="AC106" s="6">
        <f>_xlfn.XLOOKUP($A106,'Data precios'!$A:$A,'Data precios'!J:J,"",0,-1)</f>
        <v>10580530</v>
      </c>
    </row>
    <row r="107" spans="1:29" ht="15" thickBot="1" x14ac:dyDescent="0.35">
      <c r="A107" t="s">
        <v>6491</v>
      </c>
      <c r="B107" t="s">
        <v>22</v>
      </c>
      <c r="C107" t="s">
        <v>5291</v>
      </c>
      <c r="D107" t="s">
        <v>4031</v>
      </c>
      <c r="E107" t="s">
        <v>8551</v>
      </c>
      <c r="F107">
        <v>2022</v>
      </c>
      <c r="G107">
        <v>58239</v>
      </c>
      <c r="I107" t="s">
        <v>26</v>
      </c>
      <c r="J107" t="s">
        <v>60</v>
      </c>
      <c r="K107">
        <v>88</v>
      </c>
      <c r="L107" t="s">
        <v>33</v>
      </c>
      <c r="M107">
        <v>10100000</v>
      </c>
      <c r="N107">
        <v>280740</v>
      </c>
      <c r="O107">
        <v>10380740</v>
      </c>
      <c r="P107">
        <v>12490000</v>
      </c>
      <c r="Q107">
        <v>2109260</v>
      </c>
      <c r="R107">
        <v>1689</v>
      </c>
      <c r="S107" s="5">
        <f>IFERROR(VLOOKUP(A107,'Base ATR'!$1:$1048576,3,FALSE),O107)</f>
        <v>10100000</v>
      </c>
      <c r="T107" t="str">
        <f t="shared" si="7"/>
        <v>LIQUIDAR</v>
      </c>
      <c r="U107" s="6">
        <f t="shared" si="8"/>
        <v>10616500</v>
      </c>
      <c r="V107" s="18">
        <f>_xlfn.XLOOKUP(A107,'Data precios'!A:A,'Data precios'!D:D,"",0,-1)</f>
        <v>12500000</v>
      </c>
      <c r="W107" s="9">
        <f t="shared" si="12"/>
        <v>10000</v>
      </c>
      <c r="X107" s="11">
        <f t="shared" si="9"/>
        <v>11250000</v>
      </c>
      <c r="Y107" s="9">
        <f t="shared" si="10"/>
        <v>-1250000</v>
      </c>
      <c r="Z107" s="6">
        <f>_xlfn.XLOOKUP($A107,'Data precios'!$A:$A,'Data precios'!G:G,"",0,-1)</f>
        <v>12500000</v>
      </c>
      <c r="AA107" s="6">
        <f>_xlfn.XLOOKUP($A107,'Data precios'!$A:$A,'Data precios'!H:H,"",0,-1)</f>
        <v>12125000</v>
      </c>
      <c r="AB107" s="6">
        <f>_xlfn.XLOOKUP($A107,'Data precios'!$A:$A,'Data precios'!I:I,"",0,-1)</f>
        <v>11750000</v>
      </c>
      <c r="AC107" s="6">
        <f>_xlfn.XLOOKUP($A107,'Data precios'!$A:$A,'Data precios'!J:J,"",0,-1)</f>
        <v>11250000</v>
      </c>
    </row>
    <row r="108" spans="1:29" ht="15" thickBot="1" x14ac:dyDescent="0.35">
      <c r="A108" t="s">
        <v>5500</v>
      </c>
      <c r="B108" t="s">
        <v>22</v>
      </c>
      <c r="C108" t="s">
        <v>30</v>
      </c>
      <c r="D108" t="s">
        <v>62</v>
      </c>
      <c r="E108" t="s">
        <v>8613</v>
      </c>
      <c r="F108">
        <v>2022</v>
      </c>
      <c r="G108">
        <v>63400</v>
      </c>
      <c r="I108" t="s">
        <v>26</v>
      </c>
      <c r="J108" t="s">
        <v>64</v>
      </c>
      <c r="K108">
        <v>41</v>
      </c>
      <c r="L108" t="s">
        <v>47</v>
      </c>
      <c r="M108">
        <v>9700000</v>
      </c>
      <c r="N108">
        <v>274740</v>
      </c>
      <c r="O108">
        <v>9974740</v>
      </c>
      <c r="P108">
        <v>12190000</v>
      </c>
      <c r="Q108">
        <v>2215260</v>
      </c>
      <c r="R108">
        <v>1817</v>
      </c>
      <c r="S108" s="5">
        <f>IFERROR(VLOOKUP(A108,'Base ATR'!$1:$1048576,3,FALSE),O108)</f>
        <v>9700000</v>
      </c>
      <c r="T108" t="str">
        <f t="shared" si="7"/>
        <v>ROTACION BAJA</v>
      </c>
      <c r="U108" s="6">
        <f t="shared" si="8"/>
        <v>10971000</v>
      </c>
      <c r="V108" s="18">
        <f>_xlfn.XLOOKUP(A108,'Data precios'!A:A,'Data precios'!D:D,"",0,-1)</f>
        <v>13100000</v>
      </c>
      <c r="W108" s="9">
        <f t="shared" si="12"/>
        <v>910000</v>
      </c>
      <c r="X108" s="11">
        <f t="shared" si="9"/>
        <v>11397000</v>
      </c>
      <c r="Y108" s="9">
        <f t="shared" si="10"/>
        <v>-1703000</v>
      </c>
      <c r="Z108" s="6">
        <f>_xlfn.XLOOKUP($A108,'Data precios'!$A:$A,'Data precios'!G:G,"",0,-1)</f>
        <v>12052000</v>
      </c>
      <c r="AA108" s="6">
        <f>_xlfn.XLOOKUP($A108,'Data precios'!$A:$A,'Data precios'!H:H,"",0,-1)</f>
        <v>11790000</v>
      </c>
      <c r="AB108" s="6">
        <f>_xlfn.XLOOKUP($A108,'Data precios'!$A:$A,'Data precios'!I:I,"",0,-1)</f>
        <v>11397000</v>
      </c>
      <c r="AC108" s="6">
        <f>_xlfn.XLOOKUP($A108,'Data precios'!$A:$A,'Data precios'!J:J,"",0,-1)</f>
        <v>11135000</v>
      </c>
    </row>
    <row r="109" spans="1:29" ht="15" thickBot="1" x14ac:dyDescent="0.35">
      <c r="A109" t="s">
        <v>5354</v>
      </c>
      <c r="B109" t="s">
        <v>22</v>
      </c>
      <c r="C109" t="s">
        <v>54</v>
      </c>
      <c r="D109" t="s">
        <v>24</v>
      </c>
      <c r="E109" t="s">
        <v>8578</v>
      </c>
      <c r="F109">
        <v>2023</v>
      </c>
      <c r="G109">
        <v>70000</v>
      </c>
      <c r="I109" t="s">
        <v>26</v>
      </c>
      <c r="J109" t="s">
        <v>43</v>
      </c>
      <c r="K109">
        <v>131</v>
      </c>
      <c r="L109" t="s">
        <v>33</v>
      </c>
      <c r="M109">
        <v>14500000</v>
      </c>
      <c r="N109">
        <v>343530</v>
      </c>
      <c r="O109">
        <v>14843530</v>
      </c>
      <c r="P109">
        <v>16990000</v>
      </c>
      <c r="Q109">
        <v>2146470</v>
      </c>
      <c r="R109">
        <v>1263</v>
      </c>
      <c r="S109" s="5">
        <f>IFERROR(VLOOKUP(A109,'Base ATR'!$1:$1048576,3,FALSE),O109)</f>
        <v>14500000</v>
      </c>
      <c r="T109" t="str">
        <f t="shared" si="7"/>
        <v>LIQUIDAR</v>
      </c>
      <c r="U109" s="6">
        <f t="shared" si="8"/>
        <v>14441500</v>
      </c>
      <c r="V109" s="18">
        <f>_xlfn.XLOOKUP(A109,'Data precios'!A:A,'Data precios'!D:D,"",0,-1)</f>
        <v>18700000</v>
      </c>
      <c r="W109" s="9">
        <f t="shared" si="12"/>
        <v>1710000</v>
      </c>
      <c r="X109" s="11">
        <f t="shared" si="9"/>
        <v>16830000</v>
      </c>
      <c r="Y109" s="9">
        <f t="shared" si="10"/>
        <v>-1870000</v>
      </c>
      <c r="Z109" s="6">
        <f>_xlfn.XLOOKUP($A109,'Data precios'!$A:$A,'Data precios'!G:G,"",0,-1)</f>
        <v>18700000</v>
      </c>
      <c r="AA109" s="6">
        <f>_xlfn.XLOOKUP($A109,'Data precios'!$A:$A,'Data precios'!H:H,"",0,-1)</f>
        <v>18139000</v>
      </c>
      <c r="AB109" s="6">
        <f>_xlfn.XLOOKUP($A109,'Data precios'!$A:$A,'Data precios'!I:I,"",0,-1)</f>
        <v>17578000</v>
      </c>
      <c r="AC109" s="6">
        <f>_xlfn.XLOOKUP($A109,'Data precios'!$A:$A,'Data precios'!J:J,"",0,-1)</f>
        <v>16830000</v>
      </c>
    </row>
    <row r="110" spans="1:29" ht="15" thickBot="1" x14ac:dyDescent="0.35">
      <c r="A110" t="s">
        <v>5383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I110" t="s">
        <v>26</v>
      </c>
      <c r="J110" t="s">
        <v>8584</v>
      </c>
      <c r="K110">
        <v>173</v>
      </c>
      <c r="L110" t="s">
        <v>52</v>
      </c>
      <c r="M110">
        <v>10000000</v>
      </c>
      <c r="N110">
        <v>276030</v>
      </c>
      <c r="O110">
        <v>10276030</v>
      </c>
      <c r="P110">
        <v>11990000</v>
      </c>
      <c r="Q110">
        <v>1713970</v>
      </c>
      <c r="R110">
        <v>1429</v>
      </c>
      <c r="S110" s="5">
        <f>IFERROR(VLOOKUP(A110,'Base ATR'!$1:$1048576,3,FALSE),O110)</f>
        <v>10000000</v>
      </c>
      <c r="T110" t="str">
        <f t="shared" si="7"/>
        <v>LIQUIDAR</v>
      </c>
      <c r="U110" s="6">
        <f t="shared" si="8"/>
        <v>10191500</v>
      </c>
      <c r="V110" s="18">
        <f>_xlfn.XLOOKUP(A110,'Data precios'!A:A,'Data precios'!D:D,"",0,-1)</f>
        <v>11800000</v>
      </c>
      <c r="W110" s="9">
        <f t="shared" si="12"/>
        <v>-190000</v>
      </c>
      <c r="X110" s="11">
        <f t="shared" si="9"/>
        <v>10276030</v>
      </c>
      <c r="Y110" s="9">
        <f t="shared" si="10"/>
        <v>-1523970</v>
      </c>
      <c r="Z110" s="6">
        <f>_xlfn.XLOOKUP($A110,'Data precios'!$A:$A,'Data precios'!G:G,"",0,-1)</f>
        <v>10276030</v>
      </c>
      <c r="AA110" s="6">
        <f>_xlfn.XLOOKUP($A110,'Data precios'!$A:$A,'Data precios'!H:H,"",0,-1)</f>
        <v>10276030</v>
      </c>
      <c r="AB110" s="6">
        <f>_xlfn.XLOOKUP($A110,'Data precios'!$A:$A,'Data precios'!I:I,"",0,-1)</f>
        <v>10276030</v>
      </c>
      <c r="AC110" s="6">
        <f>_xlfn.XLOOKUP($A110,'Data precios'!$A:$A,'Data precios'!J:J,"",0,-1)</f>
        <v>10276030</v>
      </c>
    </row>
    <row r="111" spans="1:29" ht="15" thickBot="1" x14ac:dyDescent="0.35">
      <c r="A111" t="s">
        <v>8645</v>
      </c>
      <c r="B111" t="s">
        <v>22</v>
      </c>
      <c r="C111" t="s">
        <v>5291</v>
      </c>
      <c r="D111" t="s">
        <v>108</v>
      </c>
      <c r="E111" t="s">
        <v>8646</v>
      </c>
      <c r="F111">
        <v>2022</v>
      </c>
      <c r="G111">
        <v>75000</v>
      </c>
      <c r="I111" t="s">
        <v>26</v>
      </c>
      <c r="J111" t="s">
        <v>43</v>
      </c>
      <c r="K111">
        <v>56</v>
      </c>
      <c r="L111" t="s">
        <v>33</v>
      </c>
      <c r="M111">
        <v>7100000</v>
      </c>
      <c r="N111">
        <v>235740</v>
      </c>
      <c r="O111">
        <v>7335740</v>
      </c>
      <c r="P111">
        <v>9490000</v>
      </c>
      <c r="Q111">
        <v>2154260</v>
      </c>
      <c r="R111">
        <v>227</v>
      </c>
      <c r="S111" s="5">
        <f>IFERROR(VLOOKUP(A111,'Base ATR'!$1:$1048576,3,FALSE),O111)</f>
        <v>7100000</v>
      </c>
      <c r="T111" t="str">
        <f t="shared" si="7"/>
        <v>ROTACION BAJA</v>
      </c>
      <c r="U111" s="6">
        <f t="shared" si="8"/>
        <v>8541000</v>
      </c>
      <c r="V111" s="18">
        <f>_xlfn.XLOOKUP(A111,'Data precios'!A:A,'Data precios'!D:D,"",0,-1)</f>
        <v>9400000</v>
      </c>
      <c r="W111" s="9">
        <f t="shared" si="12"/>
        <v>-90000</v>
      </c>
      <c r="X111" s="11">
        <f t="shared" si="9"/>
        <v>9118000</v>
      </c>
      <c r="Y111" s="9">
        <f t="shared" si="10"/>
        <v>-282000</v>
      </c>
      <c r="Z111" s="6">
        <f>_xlfn.XLOOKUP($A111,'Data precios'!$A:$A,'Data precios'!G:G,"",0,-1)</f>
        <v>9682000</v>
      </c>
      <c r="AA111" s="6">
        <f>_xlfn.XLOOKUP($A111,'Data precios'!$A:$A,'Data precios'!H:H,"",0,-1)</f>
        <v>9400000</v>
      </c>
      <c r="AB111" s="6">
        <f>_xlfn.XLOOKUP($A111,'Data precios'!$A:$A,'Data precios'!I:I,"",0,-1)</f>
        <v>9118000</v>
      </c>
      <c r="AC111" s="6">
        <f>_xlfn.XLOOKUP($A111,'Data precios'!$A:$A,'Data precios'!J:J,"",0,-1)</f>
        <v>8836000</v>
      </c>
    </row>
    <row r="112" spans="1:29" ht="15" thickBot="1" x14ac:dyDescent="0.35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I112" t="s">
        <v>26</v>
      </c>
      <c r="J112" t="s">
        <v>43</v>
      </c>
      <c r="K112">
        <v>328</v>
      </c>
      <c r="L112" t="s">
        <v>33</v>
      </c>
      <c r="M112">
        <v>20000000</v>
      </c>
      <c r="N112">
        <v>426030</v>
      </c>
      <c r="O112">
        <v>20426030</v>
      </c>
      <c r="P112">
        <v>21500000</v>
      </c>
      <c r="Q112">
        <v>1073970</v>
      </c>
      <c r="R112">
        <v>5</v>
      </c>
      <c r="S112" s="5">
        <f>IFERROR(VLOOKUP(A112,'Base ATR'!$1:$1048576,3,FALSE),O112)</f>
        <v>20000000</v>
      </c>
      <c r="T112" t="str">
        <f t="shared" si="7"/>
        <v>LIQUIDAR</v>
      </c>
      <c r="U112" s="6">
        <f t="shared" si="8"/>
        <v>18275000</v>
      </c>
      <c r="V112" s="18">
        <f>_xlfn.XLOOKUP(A112,'Data precios'!A:A,'Data precios'!D:D,"",0,-1)</f>
        <v>23900000</v>
      </c>
      <c r="W112" s="9">
        <f t="shared" si="12"/>
        <v>2400000</v>
      </c>
      <c r="X112" s="11">
        <f t="shared" si="9"/>
        <v>21510000</v>
      </c>
      <c r="Y112" s="9">
        <f t="shared" si="10"/>
        <v>-2390000</v>
      </c>
      <c r="Z112" s="6">
        <f>_xlfn.XLOOKUP($A112,'Data precios'!$A:$A,'Data precios'!G:G,"",0,-1)</f>
        <v>23900000</v>
      </c>
      <c r="AA112" s="6">
        <f>_xlfn.XLOOKUP($A112,'Data precios'!$A:$A,'Data precios'!H:H,"",0,-1)</f>
        <v>23183000</v>
      </c>
      <c r="AB112" s="6">
        <f>_xlfn.XLOOKUP($A112,'Data precios'!$A:$A,'Data precios'!I:I,"",0,-1)</f>
        <v>22466000</v>
      </c>
      <c r="AC112" s="6">
        <f>_xlfn.XLOOKUP($A112,'Data precios'!$A:$A,'Data precios'!J:J,"",0,-1)</f>
        <v>21510000</v>
      </c>
    </row>
    <row r="113" spans="1:29" ht="15" thickBot="1" x14ac:dyDescent="0.35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I113" t="s">
        <v>26</v>
      </c>
      <c r="J113" t="s">
        <v>5302</v>
      </c>
      <c r="K113">
        <v>159</v>
      </c>
      <c r="L113" t="s">
        <v>33</v>
      </c>
      <c r="M113">
        <v>30400000</v>
      </c>
      <c r="N113">
        <v>582030</v>
      </c>
      <c r="O113">
        <v>30982030</v>
      </c>
      <c r="P113">
        <v>35990000</v>
      </c>
      <c r="Q113">
        <v>5007970</v>
      </c>
      <c r="R113">
        <v>1391</v>
      </c>
      <c r="S113" s="5">
        <f>IFERROR(VLOOKUP(A113,'Base ATR'!$1:$1048576,3,FALSE),O113)</f>
        <v>30400000</v>
      </c>
      <c r="T113" t="str">
        <f t="shared" si="7"/>
        <v>LIQUIDAR</v>
      </c>
      <c r="U113" s="6">
        <f t="shared" si="8"/>
        <v>30591500</v>
      </c>
      <c r="V113" s="18">
        <f>_xlfn.XLOOKUP(A113,'Data precios'!A:A,'Data precios'!D:D,"",0,-1)</f>
        <v>37100000</v>
      </c>
      <c r="W113" s="9">
        <f t="shared" si="12"/>
        <v>1110000</v>
      </c>
      <c r="X113" s="11">
        <f t="shared" si="9"/>
        <v>33390000</v>
      </c>
      <c r="Y113" s="9">
        <f t="shared" si="10"/>
        <v>-3710000</v>
      </c>
      <c r="Z113" s="6">
        <f>_xlfn.XLOOKUP($A113,'Data precios'!$A:$A,'Data precios'!G:G,"",0,-1)</f>
        <v>37100000</v>
      </c>
      <c r="AA113" s="6">
        <f>_xlfn.XLOOKUP($A113,'Data precios'!$A:$A,'Data precios'!H:H,"",0,-1)</f>
        <v>35987000</v>
      </c>
      <c r="AB113" s="6">
        <f>_xlfn.XLOOKUP($A113,'Data precios'!$A:$A,'Data precios'!I:I,"",0,-1)</f>
        <v>34874000</v>
      </c>
      <c r="AC113" s="6">
        <f>_xlfn.XLOOKUP($A113,'Data precios'!$A:$A,'Data precios'!J:J,"",0,-1)</f>
        <v>33390000</v>
      </c>
    </row>
    <row r="114" spans="1:29" ht="15" thickBot="1" x14ac:dyDescent="0.35">
      <c r="A114" t="s">
        <v>10561</v>
      </c>
      <c r="B114" t="s">
        <v>22</v>
      </c>
      <c r="C114" t="s">
        <v>54</v>
      </c>
      <c r="D114" t="s">
        <v>41</v>
      </c>
      <c r="E114" t="s">
        <v>10634</v>
      </c>
      <c r="F114">
        <v>2022</v>
      </c>
      <c r="G114">
        <v>48094</v>
      </c>
      <c r="I114" t="s">
        <v>26</v>
      </c>
      <c r="J114" t="s">
        <v>43</v>
      </c>
      <c r="K114">
        <v>24</v>
      </c>
      <c r="L114" t="s">
        <v>39</v>
      </c>
      <c r="M114">
        <v>6000000</v>
      </c>
      <c r="N114">
        <v>219240</v>
      </c>
      <c r="O114">
        <v>6219240</v>
      </c>
      <c r="P114">
        <v>8290000</v>
      </c>
      <c r="Q114">
        <v>2070760</v>
      </c>
      <c r="R114">
        <v>2498</v>
      </c>
      <c r="S114" s="5">
        <f>IFERROR(VLOOKUP(A114,'Base ATR'!$1:$1048576,3,FALSE),O114)</f>
        <v>6219240</v>
      </c>
      <c r="T114" t="str">
        <f t="shared" si="7"/>
        <v>ROTACION ALTA</v>
      </c>
      <c r="U114" s="6">
        <f t="shared" si="8"/>
        <v>8290000</v>
      </c>
      <c r="V114" s="18">
        <f>_xlfn.XLOOKUP(A114,'Data precios'!A:A,'Data precios'!D:D,"",0,-1)</f>
        <v>8600000</v>
      </c>
      <c r="W114" s="9">
        <f t="shared" si="12"/>
        <v>310000</v>
      </c>
      <c r="X114" s="11">
        <f t="shared" si="9"/>
        <v>8342000</v>
      </c>
      <c r="Y114" s="9">
        <f t="shared" si="10"/>
        <v>-258000</v>
      </c>
      <c r="Z114" s="6">
        <f>_xlfn.XLOOKUP($A114,'Data precios'!$A:$A,'Data precios'!G:G,"",0,-1)</f>
        <v>8600000</v>
      </c>
      <c r="AA114" s="6">
        <f>_xlfn.XLOOKUP($A114,'Data precios'!$A:$A,'Data precios'!H:H,"",0,-1)</f>
        <v>8342000</v>
      </c>
      <c r="AB114" s="6">
        <f>_xlfn.XLOOKUP($A114,'Data precios'!$A:$A,'Data precios'!I:I,"",0,-1)</f>
        <v>8084000</v>
      </c>
      <c r="AC114" s="6">
        <f>_xlfn.XLOOKUP($A114,'Data precios'!$A:$A,'Data precios'!J:J,"",0,-1)</f>
        <v>7740000</v>
      </c>
    </row>
    <row r="115" spans="1:29" ht="15" thickBot="1" x14ac:dyDescent="0.35">
      <c r="A115" t="s">
        <v>4067</v>
      </c>
      <c r="B115" t="s">
        <v>22</v>
      </c>
      <c r="C115" t="s">
        <v>5291</v>
      </c>
      <c r="D115" t="s">
        <v>24</v>
      </c>
      <c r="E115" t="s">
        <v>4100</v>
      </c>
      <c r="F115">
        <v>2023</v>
      </c>
      <c r="G115">
        <v>45000</v>
      </c>
      <c r="I115" t="s">
        <v>26</v>
      </c>
      <c r="J115" t="s">
        <v>32</v>
      </c>
      <c r="K115">
        <v>180</v>
      </c>
      <c r="L115" t="s">
        <v>33</v>
      </c>
      <c r="M115">
        <v>17500000</v>
      </c>
      <c r="N115">
        <v>388530</v>
      </c>
      <c r="O115">
        <v>17888530</v>
      </c>
      <c r="P115">
        <v>19990000</v>
      </c>
      <c r="Q115">
        <v>2101470</v>
      </c>
      <c r="R115">
        <v>1051</v>
      </c>
      <c r="S115" s="5">
        <f>IFERROR(VLOOKUP(A115,'Base ATR'!$1:$1048576,3,FALSE),O115)</f>
        <v>17500000</v>
      </c>
      <c r="T115" t="str">
        <f t="shared" si="7"/>
        <v>LIQUIDAR</v>
      </c>
      <c r="U115" s="6">
        <f t="shared" si="8"/>
        <v>16991500</v>
      </c>
      <c r="V115" s="18">
        <f>_xlfn.XLOOKUP(A115,'Data precios'!A:A,'Data precios'!D:D,"",0,-1)</f>
        <v>22100000</v>
      </c>
      <c r="W115" s="9">
        <f t="shared" si="12"/>
        <v>2110000</v>
      </c>
      <c r="X115" s="11">
        <f t="shared" si="9"/>
        <v>18785000</v>
      </c>
      <c r="Y115" s="9">
        <f t="shared" si="10"/>
        <v>-3315000</v>
      </c>
      <c r="Z115" s="6">
        <f>_xlfn.XLOOKUP($A115,'Data precios'!$A:$A,'Data precios'!G:G,"",0,-1)</f>
        <v>20332000</v>
      </c>
      <c r="AA115" s="6">
        <f>_xlfn.XLOOKUP($A115,'Data precios'!$A:$A,'Data precios'!H:H,"",0,-1)</f>
        <v>19890000</v>
      </c>
      <c r="AB115" s="6">
        <f>_xlfn.XLOOKUP($A115,'Data precios'!$A:$A,'Data precios'!I:I,"",0,-1)</f>
        <v>19227000</v>
      </c>
      <c r="AC115" s="6">
        <f>_xlfn.XLOOKUP($A115,'Data precios'!$A:$A,'Data precios'!J:J,"",0,-1)</f>
        <v>18785000</v>
      </c>
    </row>
    <row r="116" spans="1:29" ht="15" thickBot="1" x14ac:dyDescent="0.35">
      <c r="A116" t="s">
        <v>10348</v>
      </c>
      <c r="B116" t="s">
        <v>22</v>
      </c>
      <c r="C116" t="s">
        <v>5291</v>
      </c>
      <c r="D116" t="s">
        <v>41</v>
      </c>
      <c r="E116" t="s">
        <v>10634</v>
      </c>
      <c r="F116">
        <v>2023</v>
      </c>
      <c r="G116">
        <v>29000</v>
      </c>
      <c r="I116" t="s">
        <v>26</v>
      </c>
      <c r="J116" t="s">
        <v>43</v>
      </c>
      <c r="K116">
        <v>25</v>
      </c>
      <c r="L116" t="s">
        <v>33</v>
      </c>
      <c r="M116">
        <v>7200000</v>
      </c>
      <c r="N116">
        <v>237240</v>
      </c>
      <c r="O116">
        <v>7437240</v>
      </c>
      <c r="P116">
        <v>8790000</v>
      </c>
      <c r="Q116">
        <v>1352760</v>
      </c>
      <c r="R116">
        <v>1539</v>
      </c>
      <c r="S116" s="5">
        <f>IFERROR(VLOOKUP(A116,'Base ATR'!$1:$1048576,3,FALSE),O116)</f>
        <v>7200000</v>
      </c>
      <c r="T116" t="str">
        <f t="shared" si="7"/>
        <v>ROTACION ALTA</v>
      </c>
      <c r="U116" s="6">
        <f t="shared" si="8"/>
        <v>8790000</v>
      </c>
      <c r="V116" s="18" t="str">
        <f>_xlfn.XLOOKUP(A116,'Data precios'!A:A,'Data precios'!D:D,"",0,-1)</f>
        <v/>
      </c>
      <c r="W116" s="9" t="e">
        <f t="shared" si="12"/>
        <v>#VALUE!</v>
      </c>
      <c r="X116" s="11" t="str">
        <f t="shared" si="9"/>
        <v/>
      </c>
      <c r="Y116" s="9" t="str">
        <f t="shared" si="10"/>
        <v/>
      </c>
      <c r="Z116" s="6" t="str">
        <f>_xlfn.XLOOKUP($A116,'Data precios'!$A:$A,'Data precios'!G:G,"",0,-1)</f>
        <v/>
      </c>
      <c r="AA116" s="6" t="str">
        <f>_xlfn.XLOOKUP($A116,'Data precios'!$A:$A,'Data precios'!H:H,"",0,-1)</f>
        <v/>
      </c>
      <c r="AB116" s="6" t="str">
        <f>_xlfn.XLOOKUP($A116,'Data precios'!$A:$A,'Data precios'!I:I,"",0,-1)</f>
        <v/>
      </c>
      <c r="AC116" s="6" t="str">
        <f>_xlfn.XLOOKUP($A116,'Data precios'!$A:$A,'Data precios'!J:J,"",0,-1)</f>
        <v/>
      </c>
    </row>
    <row r="117" spans="1:29" ht="15" thickBot="1" x14ac:dyDescent="0.35">
      <c r="A117" t="s">
        <v>10714</v>
      </c>
      <c r="B117" t="s">
        <v>22</v>
      </c>
      <c r="C117" t="s">
        <v>5291</v>
      </c>
      <c r="D117" t="s">
        <v>5297</v>
      </c>
      <c r="E117" t="s">
        <v>10715</v>
      </c>
      <c r="F117">
        <v>2022</v>
      </c>
      <c r="G117">
        <v>23796</v>
      </c>
      <c r="I117" t="s">
        <v>26</v>
      </c>
      <c r="J117" t="s">
        <v>60</v>
      </c>
      <c r="K117">
        <v>12</v>
      </c>
      <c r="L117" t="s">
        <v>47</v>
      </c>
      <c r="M117">
        <v>6400000</v>
      </c>
      <c r="N117">
        <v>225240</v>
      </c>
      <c r="O117">
        <v>6625240</v>
      </c>
      <c r="P117">
        <v>8290000</v>
      </c>
      <c r="Q117">
        <v>1664760</v>
      </c>
      <c r="R117">
        <v>2008</v>
      </c>
      <c r="S117" s="5">
        <f>IFERROR(VLOOKUP(A117,'Base ATR'!$1:$1048576,3,FALSE),O117)</f>
        <v>6625240</v>
      </c>
      <c r="T117" t="str">
        <f t="shared" si="7"/>
        <v>ROTACION ALTA</v>
      </c>
      <c r="U117" s="6">
        <f t="shared" si="8"/>
        <v>8290000</v>
      </c>
      <c r="V117" s="18">
        <f>_xlfn.XLOOKUP(A117,'Data precios'!A:A,'Data precios'!D:D,"",0,-1)</f>
        <v>8600000</v>
      </c>
      <c r="W117" s="9">
        <f t="shared" si="12"/>
        <v>310000</v>
      </c>
      <c r="X117" s="11">
        <f t="shared" si="9"/>
        <v>7912000</v>
      </c>
      <c r="Y117" s="9">
        <f t="shared" si="10"/>
        <v>-688000</v>
      </c>
      <c r="Z117" s="6">
        <f>_xlfn.XLOOKUP($A117,'Data precios'!$A:$A,'Data precios'!G:G,"",0,-1)</f>
        <v>7912000</v>
      </c>
      <c r="AA117" s="6">
        <f>_xlfn.XLOOKUP($A117,'Data precios'!$A:$A,'Data precios'!H:H,"",0,-1)</f>
        <v>7740000</v>
      </c>
      <c r="AB117" s="6">
        <f>_xlfn.XLOOKUP($A117,'Data precios'!$A:$A,'Data precios'!I:I,"",0,-1)</f>
        <v>7482000</v>
      </c>
      <c r="AC117" s="6">
        <f>_xlfn.XLOOKUP($A117,'Data precios'!$A:$A,'Data precios'!J:J,"",0,-1)</f>
        <v>7310000</v>
      </c>
    </row>
    <row r="118" spans="1:29" ht="15" thickBot="1" x14ac:dyDescent="0.35">
      <c r="A118" t="s">
        <v>117</v>
      </c>
      <c r="B118" t="s">
        <v>22</v>
      </c>
      <c r="C118" t="s">
        <v>30</v>
      </c>
      <c r="D118" t="s">
        <v>62</v>
      </c>
      <c r="E118" t="s">
        <v>80</v>
      </c>
      <c r="F118">
        <v>2023</v>
      </c>
      <c r="G118">
        <v>45360</v>
      </c>
      <c r="I118" t="s">
        <v>26</v>
      </c>
      <c r="J118" t="s">
        <v>64</v>
      </c>
      <c r="K118">
        <v>300</v>
      </c>
      <c r="L118" t="s">
        <v>33</v>
      </c>
      <c r="M118">
        <v>12100000</v>
      </c>
      <c r="N118">
        <v>307530</v>
      </c>
      <c r="O118">
        <v>12407530</v>
      </c>
      <c r="P118">
        <v>13990000</v>
      </c>
      <c r="Q118">
        <v>1582470</v>
      </c>
      <c r="R118">
        <v>1131</v>
      </c>
      <c r="S118" s="5">
        <f>IFERROR(VLOOKUP(A118,'Base ATR'!$1:$1048576,3,FALSE),O118)</f>
        <v>12100000</v>
      </c>
      <c r="T118" t="str">
        <f t="shared" si="7"/>
        <v>LIQUIDAR</v>
      </c>
      <c r="U118" s="6">
        <f t="shared" si="8"/>
        <v>11891500</v>
      </c>
      <c r="V118" s="18">
        <f>_xlfn.XLOOKUP(A118,'Data precios'!A:A,'Data precios'!D:D,"",0,-1)</f>
        <v>13800000</v>
      </c>
      <c r="W118" s="9">
        <f t="shared" si="12"/>
        <v>-190000</v>
      </c>
      <c r="X118" s="11">
        <f t="shared" si="9"/>
        <v>12407530</v>
      </c>
      <c r="Y118" s="9">
        <f t="shared" si="10"/>
        <v>-1392470</v>
      </c>
      <c r="Z118" s="6">
        <f>_xlfn.XLOOKUP($A118,'Data precios'!$A:$A,'Data precios'!G:G,"",0,-1)</f>
        <v>12407530</v>
      </c>
      <c r="AA118" s="6">
        <f>_xlfn.XLOOKUP($A118,'Data precios'!$A:$A,'Data precios'!H:H,"",0,-1)</f>
        <v>12407530</v>
      </c>
      <c r="AB118" s="6">
        <f>_xlfn.XLOOKUP($A118,'Data precios'!$A:$A,'Data precios'!I:I,"",0,-1)</f>
        <v>12407530</v>
      </c>
      <c r="AC118" s="6">
        <f>_xlfn.XLOOKUP($A118,'Data precios'!$A:$A,'Data precios'!J:J,"",0,-1)</f>
        <v>12407530</v>
      </c>
    </row>
    <row r="119" spans="1:29" ht="15" thickBot="1" x14ac:dyDescent="0.35">
      <c r="A119" t="s">
        <v>315</v>
      </c>
      <c r="B119" t="s">
        <v>22</v>
      </c>
      <c r="C119" t="s">
        <v>5291</v>
      </c>
      <c r="D119" t="s">
        <v>62</v>
      </c>
      <c r="E119" t="s">
        <v>218</v>
      </c>
      <c r="F119">
        <v>2023</v>
      </c>
      <c r="G119">
        <v>66999</v>
      </c>
      <c r="I119" t="s">
        <v>26</v>
      </c>
      <c r="J119" t="s">
        <v>64</v>
      </c>
      <c r="K119">
        <v>256</v>
      </c>
      <c r="L119" t="s">
        <v>33</v>
      </c>
      <c r="M119">
        <v>19800000</v>
      </c>
      <c r="N119">
        <v>423030</v>
      </c>
      <c r="O119">
        <v>20223030</v>
      </c>
      <c r="P119">
        <v>22690000</v>
      </c>
      <c r="Q119">
        <v>2466970</v>
      </c>
      <c r="R119">
        <v>1087</v>
      </c>
      <c r="S119" s="5">
        <f>IFERROR(VLOOKUP(A119,'Base ATR'!$1:$1048576,3,FALSE),O119)</f>
        <v>19800000</v>
      </c>
      <c r="T119" t="str">
        <f t="shared" si="7"/>
        <v>LIQUIDAR</v>
      </c>
      <c r="U119" s="6">
        <f t="shared" si="8"/>
        <v>19286500</v>
      </c>
      <c r="V119" s="18">
        <f>_xlfn.XLOOKUP(A119,'Data precios'!A:A,'Data precios'!D:D,"",0,-1)</f>
        <v>21900000</v>
      </c>
      <c r="W119" s="9">
        <f t="shared" si="12"/>
        <v>-790000</v>
      </c>
      <c r="X119" s="11">
        <f t="shared" si="9"/>
        <v>20223030</v>
      </c>
      <c r="Y119" s="9">
        <f t="shared" si="10"/>
        <v>-1676970</v>
      </c>
      <c r="Z119" s="6">
        <f>_xlfn.XLOOKUP($A119,'Data precios'!$A:$A,'Data precios'!G:G,"",0,-1)</f>
        <v>20223030</v>
      </c>
      <c r="AA119" s="6">
        <f>_xlfn.XLOOKUP($A119,'Data precios'!$A:$A,'Data precios'!H:H,"",0,-1)</f>
        <v>20223030</v>
      </c>
      <c r="AB119" s="6">
        <f>_xlfn.XLOOKUP($A119,'Data precios'!$A:$A,'Data precios'!I:I,"",0,-1)</f>
        <v>20223030</v>
      </c>
      <c r="AC119" s="6">
        <f>_xlfn.XLOOKUP($A119,'Data precios'!$A:$A,'Data precios'!J:J,"",0,-1)</f>
        <v>20223030</v>
      </c>
    </row>
    <row r="120" spans="1:29" ht="15" thickBot="1" x14ac:dyDescent="0.35">
      <c r="A120" t="s">
        <v>297</v>
      </c>
      <c r="B120" t="s">
        <v>22</v>
      </c>
      <c r="C120" t="s">
        <v>5291</v>
      </c>
      <c r="D120" t="s">
        <v>137</v>
      </c>
      <c r="E120" t="s">
        <v>235</v>
      </c>
      <c r="F120">
        <v>2023</v>
      </c>
      <c r="G120">
        <v>45000</v>
      </c>
      <c r="I120" t="s">
        <v>26</v>
      </c>
      <c r="J120" t="s">
        <v>46</v>
      </c>
      <c r="K120">
        <v>241</v>
      </c>
      <c r="L120" t="s">
        <v>33</v>
      </c>
      <c r="M120">
        <v>15400000</v>
      </c>
      <c r="N120">
        <v>566967</v>
      </c>
      <c r="O120">
        <v>15966967</v>
      </c>
      <c r="P120">
        <v>17390000</v>
      </c>
      <c r="Q120">
        <v>1423033</v>
      </c>
      <c r="R120">
        <v>818</v>
      </c>
      <c r="S120" s="5">
        <f>IFERROR(VLOOKUP(A120,'Base ATR'!$1:$1048576,3,FALSE),O120)</f>
        <v>15400000</v>
      </c>
      <c r="T120" t="str">
        <f t="shared" si="7"/>
        <v>LIQUIDAR</v>
      </c>
      <c r="U120" s="6">
        <f t="shared" si="8"/>
        <v>14781500</v>
      </c>
      <c r="V120" s="18">
        <f>_xlfn.XLOOKUP(A120,'Data precios'!A:A,'Data precios'!D:D,"",0,-1)</f>
        <v>17200000</v>
      </c>
      <c r="W120" s="9">
        <f t="shared" si="12"/>
        <v>-190000</v>
      </c>
      <c r="X120" s="11">
        <f t="shared" si="9"/>
        <v>15966967</v>
      </c>
      <c r="Y120" s="9">
        <f t="shared" si="10"/>
        <v>-1233033</v>
      </c>
      <c r="Z120" s="6">
        <f>_xlfn.XLOOKUP($A120,'Data precios'!$A:$A,'Data precios'!G:G,"",0,-1)</f>
        <v>15966967</v>
      </c>
      <c r="AA120" s="6">
        <f>_xlfn.XLOOKUP($A120,'Data precios'!$A:$A,'Data precios'!H:H,"",0,-1)</f>
        <v>15966967</v>
      </c>
      <c r="AB120" s="6">
        <f>_xlfn.XLOOKUP($A120,'Data precios'!$A:$A,'Data precios'!I:I,"",0,-1)</f>
        <v>15966967</v>
      </c>
      <c r="AC120" s="6">
        <f>_xlfn.XLOOKUP($A120,'Data precios'!$A:$A,'Data precios'!J:J,"",0,-1)</f>
        <v>15966967</v>
      </c>
    </row>
    <row r="121" spans="1:29" ht="15" thickBot="1" x14ac:dyDescent="0.35">
      <c r="A121" t="s">
        <v>4070</v>
      </c>
      <c r="B121" t="s">
        <v>22</v>
      </c>
      <c r="C121" t="s">
        <v>30</v>
      </c>
      <c r="D121" t="s">
        <v>24</v>
      </c>
      <c r="E121" t="s">
        <v>5304</v>
      </c>
      <c r="F121">
        <v>2023</v>
      </c>
      <c r="G121">
        <v>114000</v>
      </c>
      <c r="I121" t="s">
        <v>26</v>
      </c>
      <c r="J121" t="s">
        <v>322</v>
      </c>
      <c r="K121">
        <v>154</v>
      </c>
      <c r="L121" t="s">
        <v>33</v>
      </c>
      <c r="M121">
        <v>26500000</v>
      </c>
      <c r="N121">
        <v>523530</v>
      </c>
      <c r="O121">
        <v>27023530</v>
      </c>
      <c r="P121">
        <v>30290000</v>
      </c>
      <c r="Q121">
        <v>3266470</v>
      </c>
      <c r="R121">
        <v>1078</v>
      </c>
      <c r="S121" s="5">
        <f>IFERROR(VLOOKUP(A121,'Base ATR'!$1:$1048576,3,FALSE),O121)</f>
        <v>26500000</v>
      </c>
      <c r="T121" t="str">
        <f t="shared" si="7"/>
        <v>LIQUIDAR</v>
      </c>
      <c r="U121" s="6">
        <f t="shared" si="8"/>
        <v>25746500</v>
      </c>
      <c r="V121" s="18">
        <f>_xlfn.XLOOKUP(A121,'Data precios'!A:A,'Data precios'!D:D,"",0,-1)</f>
        <v>33500000</v>
      </c>
      <c r="W121" s="9">
        <f t="shared" si="12"/>
        <v>3210000</v>
      </c>
      <c r="X121" s="11">
        <f t="shared" si="9"/>
        <v>28475000</v>
      </c>
      <c r="Y121" s="9">
        <f t="shared" si="10"/>
        <v>-5025000</v>
      </c>
      <c r="Z121" s="6">
        <f>_xlfn.XLOOKUP($A121,'Data precios'!$A:$A,'Data precios'!G:G,"",0,-1)</f>
        <v>30820000</v>
      </c>
      <c r="AA121" s="6">
        <f>_xlfn.XLOOKUP($A121,'Data precios'!$A:$A,'Data precios'!H:H,"",0,-1)</f>
        <v>30150000</v>
      </c>
      <c r="AB121" s="6">
        <f>_xlfn.XLOOKUP($A121,'Data precios'!$A:$A,'Data precios'!I:I,"",0,-1)</f>
        <v>29145000</v>
      </c>
      <c r="AC121" s="6">
        <f>_xlfn.XLOOKUP($A121,'Data precios'!$A:$A,'Data precios'!J:J,"",0,-1)</f>
        <v>28475000</v>
      </c>
    </row>
    <row r="122" spans="1:29" ht="15" thickBot="1" x14ac:dyDescent="0.35">
      <c r="A122" t="s">
        <v>75</v>
      </c>
      <c r="B122" t="s">
        <v>22</v>
      </c>
      <c r="C122" t="s">
        <v>5291</v>
      </c>
      <c r="D122" t="s">
        <v>62</v>
      </c>
      <c r="E122" t="s">
        <v>76</v>
      </c>
      <c r="F122">
        <v>2023</v>
      </c>
      <c r="G122">
        <v>67000</v>
      </c>
      <c r="I122" t="s">
        <v>26</v>
      </c>
      <c r="J122" t="s">
        <v>43</v>
      </c>
      <c r="K122">
        <v>333</v>
      </c>
      <c r="L122" t="s">
        <v>211</v>
      </c>
      <c r="M122">
        <v>14000000</v>
      </c>
      <c r="N122">
        <v>336030</v>
      </c>
      <c r="O122">
        <v>14336030</v>
      </c>
      <c r="P122">
        <v>13750000</v>
      </c>
      <c r="Q122">
        <v>-586030</v>
      </c>
      <c r="R122">
        <v>-426</v>
      </c>
      <c r="S122" s="5">
        <f>IFERROR(VLOOKUP(A122,'Base ATR'!$1:$1048576,3,FALSE),O122)</f>
        <v>14000000</v>
      </c>
      <c r="T122" t="str">
        <f t="shared" si="7"/>
        <v>LIQUIDAR</v>
      </c>
      <c r="U122" s="6">
        <f t="shared" si="8"/>
        <v>11687500</v>
      </c>
      <c r="V122" s="18">
        <f>_xlfn.XLOOKUP(A122,'Data precios'!A:A,'Data precios'!D:D,"",0,-1)</f>
        <v>15300000</v>
      </c>
      <c r="W122" s="9">
        <f t="shared" si="12"/>
        <v>1550000</v>
      </c>
      <c r="X122" s="11">
        <f t="shared" si="9"/>
        <v>13770000</v>
      </c>
      <c r="Y122" s="9">
        <f t="shared" si="10"/>
        <v>-1530000</v>
      </c>
      <c r="Z122" s="6">
        <f>_xlfn.XLOOKUP($A122,'Data precios'!$A:$A,'Data precios'!G:G,"",0,-1)</f>
        <v>15300000</v>
      </c>
      <c r="AA122" s="6">
        <f>_xlfn.XLOOKUP($A122,'Data precios'!$A:$A,'Data precios'!H:H,"",0,-1)</f>
        <v>14841000</v>
      </c>
      <c r="AB122" s="6">
        <f>_xlfn.XLOOKUP($A122,'Data precios'!$A:$A,'Data precios'!I:I,"",0,-1)</f>
        <v>14382000</v>
      </c>
      <c r="AC122" s="6">
        <f>_xlfn.XLOOKUP($A122,'Data precios'!$A:$A,'Data precios'!J:J,"",0,-1)</f>
        <v>13770000</v>
      </c>
    </row>
    <row r="123" spans="1:29" ht="15" thickBot="1" x14ac:dyDescent="0.35">
      <c r="A123" t="s">
        <v>193</v>
      </c>
      <c r="B123" t="s">
        <v>22</v>
      </c>
      <c r="C123" t="s">
        <v>54</v>
      </c>
      <c r="D123" t="s">
        <v>194</v>
      </c>
      <c r="E123" t="s">
        <v>195</v>
      </c>
      <c r="F123">
        <v>2023</v>
      </c>
      <c r="G123">
        <v>33892</v>
      </c>
      <c r="I123" t="s">
        <v>26</v>
      </c>
      <c r="J123" t="s">
        <v>43</v>
      </c>
      <c r="K123">
        <v>216</v>
      </c>
      <c r="L123" t="s">
        <v>33</v>
      </c>
      <c r="M123">
        <v>26200000</v>
      </c>
      <c r="N123">
        <v>519030</v>
      </c>
      <c r="O123">
        <v>26719030</v>
      </c>
      <c r="P123">
        <v>29490000</v>
      </c>
      <c r="Q123">
        <v>2770970</v>
      </c>
      <c r="R123">
        <v>94</v>
      </c>
      <c r="S123" s="5">
        <f>IFERROR(VLOOKUP(A123,'Base ATR'!$1:$1048576,3,FALSE),O123)</f>
        <v>26200000</v>
      </c>
      <c r="T123" t="str">
        <f t="shared" si="7"/>
        <v>LIQUIDAR</v>
      </c>
      <c r="U123" s="6">
        <f t="shared" si="8"/>
        <v>25066500</v>
      </c>
      <c r="V123" s="18">
        <f>_xlfn.XLOOKUP(A123,'Data precios'!A:A,'Data precios'!D:D,"",0,-1)</f>
        <v>31400000</v>
      </c>
      <c r="W123" s="9">
        <f t="shared" si="12"/>
        <v>1910000</v>
      </c>
      <c r="X123" s="11">
        <f t="shared" si="9"/>
        <v>28260000</v>
      </c>
      <c r="Y123" s="9">
        <f t="shared" si="10"/>
        <v>-3140000</v>
      </c>
      <c r="Z123" s="6">
        <f>_xlfn.XLOOKUP($A123,'Data precios'!$A:$A,'Data precios'!G:G,"",0,-1)</f>
        <v>31400000</v>
      </c>
      <c r="AA123" s="6">
        <f>_xlfn.XLOOKUP($A123,'Data precios'!$A:$A,'Data precios'!H:H,"",0,-1)</f>
        <v>30458000</v>
      </c>
      <c r="AB123" s="6">
        <f>_xlfn.XLOOKUP($A123,'Data precios'!$A:$A,'Data precios'!I:I,"",0,-1)</f>
        <v>29516000</v>
      </c>
      <c r="AC123" s="6">
        <f>_xlfn.XLOOKUP($A123,'Data precios'!$A:$A,'Data precios'!J:J,"",0,-1)</f>
        <v>28260000</v>
      </c>
    </row>
    <row r="124" spans="1:29" ht="15" thickBot="1" x14ac:dyDescent="0.35">
      <c r="A124" t="s">
        <v>126</v>
      </c>
      <c r="B124" t="s">
        <v>22</v>
      </c>
      <c r="C124" t="s">
        <v>54</v>
      </c>
      <c r="D124" t="s">
        <v>92</v>
      </c>
      <c r="E124" t="s">
        <v>127</v>
      </c>
      <c r="F124">
        <v>2023</v>
      </c>
      <c r="G124">
        <v>44495</v>
      </c>
      <c r="I124" t="s">
        <v>26</v>
      </c>
      <c r="J124" t="s">
        <v>94</v>
      </c>
      <c r="K124">
        <v>277</v>
      </c>
      <c r="L124" t="s">
        <v>33</v>
      </c>
      <c r="M124">
        <v>48000000</v>
      </c>
      <c r="N124">
        <v>846030</v>
      </c>
      <c r="O124">
        <v>48846030</v>
      </c>
      <c r="P124">
        <v>49990000</v>
      </c>
      <c r="Q124">
        <v>1143970</v>
      </c>
      <c r="R124">
        <v>229</v>
      </c>
      <c r="S124" s="5">
        <f>IFERROR(VLOOKUP(A124,'Base ATR'!$1:$1048576,3,FALSE),O124)</f>
        <v>48000000</v>
      </c>
      <c r="T124" t="str">
        <f t="shared" si="7"/>
        <v>LIQUIDAR</v>
      </c>
      <c r="U124" s="6">
        <f t="shared" si="8"/>
        <v>42491500</v>
      </c>
      <c r="V124" s="18">
        <f>_xlfn.XLOOKUP(A124,'Data precios'!A:A,'Data precios'!D:D,"",0,-1)</f>
        <v>46700000</v>
      </c>
      <c r="W124" s="9">
        <f t="shared" si="12"/>
        <v>-3290000</v>
      </c>
      <c r="X124" s="11">
        <f t="shared" si="9"/>
        <v>48846030</v>
      </c>
      <c r="Y124" s="9">
        <f t="shared" si="10"/>
        <v>2146030</v>
      </c>
      <c r="Z124" s="6">
        <f>_xlfn.XLOOKUP($A124,'Data precios'!$A:$A,'Data precios'!G:G,"",0,-1)</f>
        <v>48846030</v>
      </c>
      <c r="AA124" s="6">
        <f>_xlfn.XLOOKUP($A124,'Data precios'!$A:$A,'Data precios'!H:H,"",0,-1)</f>
        <v>48846030</v>
      </c>
      <c r="AB124" s="6">
        <f>_xlfn.XLOOKUP($A124,'Data precios'!$A:$A,'Data precios'!I:I,"",0,-1)</f>
        <v>48846030</v>
      </c>
      <c r="AC124" s="6">
        <f>_xlfn.XLOOKUP($A124,'Data precios'!$A:$A,'Data precios'!J:J,"",0,-1)</f>
        <v>48846030</v>
      </c>
    </row>
    <row r="125" spans="1:29" ht="15" thickBot="1" x14ac:dyDescent="0.35">
      <c r="A125" t="s">
        <v>4063</v>
      </c>
      <c r="B125" t="s">
        <v>22</v>
      </c>
      <c r="C125" t="s">
        <v>35</v>
      </c>
      <c r="D125" t="s">
        <v>62</v>
      </c>
      <c r="E125" t="s">
        <v>129</v>
      </c>
      <c r="F125">
        <v>2023</v>
      </c>
      <c r="G125">
        <v>76000</v>
      </c>
      <c r="I125" t="s">
        <v>26</v>
      </c>
      <c r="J125" t="s">
        <v>152</v>
      </c>
      <c r="K125">
        <v>172</v>
      </c>
      <c r="L125" t="s">
        <v>33</v>
      </c>
      <c r="M125">
        <v>16500000</v>
      </c>
      <c r="N125">
        <v>373530</v>
      </c>
      <c r="O125">
        <v>16873530</v>
      </c>
      <c r="P125">
        <v>19290000</v>
      </c>
      <c r="Q125">
        <v>2416470</v>
      </c>
      <c r="R125">
        <v>1253</v>
      </c>
      <c r="S125" s="5">
        <f>IFERROR(VLOOKUP(A125,'Base ATR'!$1:$1048576,3,FALSE),O125)</f>
        <v>16500000</v>
      </c>
      <c r="T125" t="str">
        <f t="shared" si="7"/>
        <v>LIQUIDAR</v>
      </c>
      <c r="U125" s="6">
        <f t="shared" si="8"/>
        <v>16396500</v>
      </c>
      <c r="V125" s="18">
        <f>_xlfn.XLOOKUP(A125,'Data precios'!A:A,'Data precios'!D:D,"",0,-1)</f>
        <v>22800000</v>
      </c>
      <c r="W125" s="9">
        <f t="shared" si="12"/>
        <v>3510000</v>
      </c>
      <c r="X125" s="11">
        <f t="shared" si="9"/>
        <v>19380000</v>
      </c>
      <c r="Y125" s="9">
        <f t="shared" si="10"/>
        <v>-3420000</v>
      </c>
      <c r="Z125" s="6">
        <f>_xlfn.XLOOKUP($A125,'Data precios'!$A:$A,'Data precios'!G:G,"",0,-1)</f>
        <v>20976000</v>
      </c>
      <c r="AA125" s="6">
        <f>_xlfn.XLOOKUP($A125,'Data precios'!$A:$A,'Data precios'!H:H,"",0,-1)</f>
        <v>20520000</v>
      </c>
      <c r="AB125" s="6">
        <f>_xlfn.XLOOKUP($A125,'Data precios'!$A:$A,'Data precios'!I:I,"",0,-1)</f>
        <v>19836000</v>
      </c>
      <c r="AC125" s="6">
        <f>_xlfn.XLOOKUP($A125,'Data precios'!$A:$A,'Data precios'!J:J,"",0,-1)</f>
        <v>19380000</v>
      </c>
    </row>
    <row r="126" spans="1:29" ht="15" thickBot="1" x14ac:dyDescent="0.35">
      <c r="A126" t="s">
        <v>9771</v>
      </c>
      <c r="B126" t="s">
        <v>22</v>
      </c>
      <c r="C126" t="s">
        <v>54</v>
      </c>
      <c r="D126" t="s">
        <v>24</v>
      </c>
      <c r="E126" t="s">
        <v>10527</v>
      </c>
      <c r="F126">
        <v>2023</v>
      </c>
      <c r="G126">
        <v>101000</v>
      </c>
      <c r="I126" t="s">
        <v>26</v>
      </c>
      <c r="J126" t="s">
        <v>216</v>
      </c>
      <c r="K126">
        <v>30</v>
      </c>
      <c r="L126" t="s">
        <v>33</v>
      </c>
      <c r="M126">
        <v>19700000</v>
      </c>
      <c r="N126">
        <v>424740</v>
      </c>
      <c r="O126">
        <v>20124740</v>
      </c>
      <c r="P126">
        <v>24990000</v>
      </c>
      <c r="Q126">
        <v>4865260</v>
      </c>
      <c r="R126">
        <v>1947</v>
      </c>
      <c r="S126" s="5">
        <f>IFERROR(VLOOKUP(A126,'Base ATR'!$1:$1048576,3,FALSE),O126)</f>
        <v>19700000</v>
      </c>
      <c r="T126" t="str">
        <f t="shared" si="7"/>
        <v>ROTACION ALTA</v>
      </c>
      <c r="U126" s="6">
        <f t="shared" si="8"/>
        <v>24990000</v>
      </c>
      <c r="V126" s="18">
        <f>_xlfn.XLOOKUP(A126,'Data precios'!A:A,'Data precios'!D:D,"",0,-1)</f>
        <v>25300000</v>
      </c>
      <c r="W126" s="9">
        <f t="shared" si="12"/>
        <v>310000</v>
      </c>
      <c r="X126" s="11">
        <f t="shared" si="9"/>
        <v>22011000</v>
      </c>
      <c r="Y126" s="9">
        <f t="shared" si="10"/>
        <v>-3289000</v>
      </c>
      <c r="Z126" s="6">
        <f>_xlfn.XLOOKUP($A126,'Data precios'!$A:$A,'Data precios'!G:G,"",0,-1)</f>
        <v>23276000</v>
      </c>
      <c r="AA126" s="6">
        <f>_xlfn.XLOOKUP($A126,'Data precios'!$A:$A,'Data precios'!H:H,"",0,-1)</f>
        <v>22770000</v>
      </c>
      <c r="AB126" s="6">
        <f>_xlfn.XLOOKUP($A126,'Data precios'!$A:$A,'Data precios'!I:I,"",0,-1)</f>
        <v>22011000</v>
      </c>
      <c r="AC126" s="6">
        <f>_xlfn.XLOOKUP($A126,'Data precios'!$A:$A,'Data precios'!J:J,"",0,-1)</f>
        <v>21505000</v>
      </c>
    </row>
    <row r="127" spans="1:29" ht="15" thickBot="1" x14ac:dyDescent="0.35">
      <c r="A127" t="s">
        <v>10716</v>
      </c>
      <c r="B127" t="s">
        <v>22</v>
      </c>
      <c r="C127" t="s">
        <v>54</v>
      </c>
      <c r="D127" t="s">
        <v>92</v>
      </c>
      <c r="E127" t="s">
        <v>10717</v>
      </c>
      <c r="F127">
        <v>2023</v>
      </c>
      <c r="G127">
        <v>52000</v>
      </c>
      <c r="I127" t="s">
        <v>26</v>
      </c>
      <c r="J127" t="s">
        <v>43</v>
      </c>
      <c r="K127">
        <v>5</v>
      </c>
      <c r="L127" t="s">
        <v>39</v>
      </c>
      <c r="M127">
        <v>8100000</v>
      </c>
      <c r="N127">
        <v>0</v>
      </c>
      <c r="O127">
        <v>8100000</v>
      </c>
      <c r="P127">
        <v>9890000</v>
      </c>
      <c r="Q127">
        <v>1790000</v>
      </c>
      <c r="R127">
        <v>181</v>
      </c>
      <c r="S127" s="5">
        <f>IFERROR(VLOOKUP(A127,'Base ATR'!$1:$1048576,3,FALSE),O127)</f>
        <v>8100000</v>
      </c>
      <c r="T127" t="str">
        <f t="shared" si="7"/>
        <v>ROTACION ALTA</v>
      </c>
      <c r="U127" s="6">
        <f t="shared" si="8"/>
        <v>9890000</v>
      </c>
      <c r="V127" s="18">
        <f>_xlfn.XLOOKUP(A127,'Data precios'!A:A,'Data precios'!D:D,"",0,-1)</f>
        <v>9900000</v>
      </c>
      <c r="W127" s="9">
        <f t="shared" ref="W127:W158" si="13">V127-P127</f>
        <v>10000</v>
      </c>
      <c r="X127" s="11">
        <f t="shared" si="9"/>
        <v>9900000</v>
      </c>
      <c r="Y127" s="9">
        <f t="shared" si="10"/>
        <v>0</v>
      </c>
      <c r="Z127" s="6">
        <f>_xlfn.XLOOKUP($A127,'Data precios'!$A:$A,'Data precios'!G:G,"",0,-1)</f>
        <v>9900000</v>
      </c>
      <c r="AA127" s="6">
        <f>_xlfn.XLOOKUP($A127,'Data precios'!$A:$A,'Data precios'!H:H,"",0,-1)</f>
        <v>9603000</v>
      </c>
      <c r="AB127" s="6">
        <f>_xlfn.XLOOKUP($A127,'Data precios'!$A:$A,'Data precios'!I:I,"",0,-1)</f>
        <v>9306000</v>
      </c>
      <c r="AC127" s="6">
        <f>_xlfn.XLOOKUP($A127,'Data precios'!$A:$A,'Data precios'!J:J,"",0,-1)</f>
        <v>8910000</v>
      </c>
    </row>
    <row r="128" spans="1:29" ht="15" thickBot="1" x14ac:dyDescent="0.35">
      <c r="A128" t="s">
        <v>5300</v>
      </c>
      <c r="B128" t="s">
        <v>22</v>
      </c>
      <c r="C128" t="s">
        <v>54</v>
      </c>
      <c r="D128" t="s">
        <v>24</v>
      </c>
      <c r="E128" t="s">
        <v>4100</v>
      </c>
      <c r="F128">
        <v>2023</v>
      </c>
      <c r="G128">
        <v>80000</v>
      </c>
      <c r="I128" t="s">
        <v>26</v>
      </c>
      <c r="J128" t="s">
        <v>143</v>
      </c>
      <c r="K128">
        <v>159</v>
      </c>
      <c r="L128" t="s">
        <v>33</v>
      </c>
      <c r="M128">
        <v>15400000</v>
      </c>
      <c r="N128">
        <v>357030</v>
      </c>
      <c r="O128">
        <v>15757030</v>
      </c>
      <c r="P128">
        <v>19290000</v>
      </c>
      <c r="Q128">
        <v>3532970</v>
      </c>
      <c r="R128">
        <v>1832</v>
      </c>
      <c r="S128" s="5">
        <f>IFERROR(VLOOKUP(A128,'Base ATR'!$1:$1048576,3,FALSE),O128)</f>
        <v>15400000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19700000</v>
      </c>
      <c r="W128" s="9">
        <f t="shared" si="13"/>
        <v>410000</v>
      </c>
      <c r="X128" s="11">
        <f t="shared" si="9"/>
        <v>17730000</v>
      </c>
      <c r="Y128" s="9">
        <f t="shared" si="10"/>
        <v>-1970000</v>
      </c>
      <c r="Z128" s="6">
        <f>_xlfn.XLOOKUP($A128,'Data precios'!$A:$A,'Data precios'!G:G,"",0,-1)</f>
        <v>19700000</v>
      </c>
      <c r="AA128" s="6">
        <f>_xlfn.XLOOKUP($A128,'Data precios'!$A:$A,'Data precios'!H:H,"",0,-1)</f>
        <v>19109000</v>
      </c>
      <c r="AB128" s="6">
        <f>_xlfn.XLOOKUP($A128,'Data precios'!$A:$A,'Data precios'!I:I,"",0,-1)</f>
        <v>18518000</v>
      </c>
      <c r="AC128" s="6">
        <f>_xlfn.XLOOKUP($A128,'Data precios'!$A:$A,'Data precios'!J:J,"",0,-1)</f>
        <v>17730000</v>
      </c>
    </row>
    <row r="129" spans="1:29" ht="15" thickBot="1" x14ac:dyDescent="0.35">
      <c r="A129" t="s">
        <v>9734</v>
      </c>
      <c r="B129" t="s">
        <v>22</v>
      </c>
      <c r="C129" t="s">
        <v>54</v>
      </c>
      <c r="D129" t="s">
        <v>137</v>
      </c>
      <c r="E129" t="s">
        <v>262</v>
      </c>
      <c r="F129">
        <v>2023</v>
      </c>
      <c r="G129">
        <v>74175</v>
      </c>
      <c r="I129" t="s">
        <v>26</v>
      </c>
      <c r="J129" t="s">
        <v>46</v>
      </c>
      <c r="K129">
        <v>33</v>
      </c>
      <c r="L129" t="s">
        <v>52</v>
      </c>
      <c r="M129">
        <v>13500000</v>
      </c>
      <c r="N129">
        <v>331740</v>
      </c>
      <c r="O129">
        <v>13831740</v>
      </c>
      <c r="P129">
        <v>16990000</v>
      </c>
      <c r="Q129">
        <v>3158260</v>
      </c>
      <c r="R129">
        <v>1859</v>
      </c>
      <c r="S129" s="5">
        <f>IFERROR(VLOOKUP(A129,'Base ATR'!$1:$1048576,3,FALSE),O129)</f>
        <v>13500000</v>
      </c>
      <c r="T129" t="str">
        <f t="shared" ref="T129:T192" si="14">IF(K129&lt;=30,"ROTACION ALTA",IF(K129&lt;30,"ROTACION MEDIA",IF(K129&lt;60,"ROTACION BAJA",IF(K129&gt;60,"LIQUIDAR"))))</f>
        <v>ROTACION BAJA</v>
      </c>
      <c r="U129" s="6">
        <f t="shared" ref="U129:U192" si="15">IF(T129="ROTACION ALTA",P129,IF(T129="ROTACION MEDIA",P129*0.97,IF(T129="ROTACION BAJA",P129*0.9,IF(T129="LIQUIDAR",P129*0.85))))</f>
        <v>15291000</v>
      </c>
      <c r="V129" s="18">
        <f>_xlfn.XLOOKUP(A129,'Data precios'!A:A,'Data precios'!D:D,"",0,-1)</f>
        <v>17000000</v>
      </c>
      <c r="W129" s="9">
        <f t="shared" si="13"/>
        <v>10000</v>
      </c>
      <c r="X129" s="11">
        <f t="shared" ref="X129:X192" si="16">IF(K129&lt;=15,Z129,IF(K129&lt;30,AA129,IF(K129&lt;60,AB129,IF(K129&gt;60,AC129))))</f>
        <v>15980000</v>
      </c>
      <c r="Y129" s="9">
        <f t="shared" ref="Y129:Y192" si="17">IFERROR(X129-V129,"")</f>
        <v>-1020000</v>
      </c>
      <c r="Z129" s="6">
        <f>_xlfn.XLOOKUP($A129,'Data precios'!$A:$A,'Data precios'!G:G,"",0,-1)</f>
        <v>17000000</v>
      </c>
      <c r="AA129" s="6">
        <f>_xlfn.XLOOKUP($A129,'Data precios'!$A:$A,'Data precios'!H:H,"",0,-1)</f>
        <v>16490000</v>
      </c>
      <c r="AB129" s="6">
        <f>_xlfn.XLOOKUP($A129,'Data precios'!$A:$A,'Data precios'!I:I,"",0,-1)</f>
        <v>15980000</v>
      </c>
      <c r="AC129" s="6">
        <f>_xlfn.XLOOKUP($A129,'Data precios'!$A:$A,'Data precios'!J:J,"",0,-1)</f>
        <v>15300000</v>
      </c>
    </row>
    <row r="130" spans="1:29" ht="15" thickBot="1" x14ac:dyDescent="0.35">
      <c r="A130" t="s">
        <v>5313</v>
      </c>
      <c r="B130" t="s">
        <v>22</v>
      </c>
      <c r="C130" t="s">
        <v>5291</v>
      </c>
      <c r="D130" t="s">
        <v>191</v>
      </c>
      <c r="E130" t="s">
        <v>5314</v>
      </c>
      <c r="F130">
        <v>2023</v>
      </c>
      <c r="G130">
        <v>44000</v>
      </c>
      <c r="I130" t="s">
        <v>26</v>
      </c>
      <c r="J130" t="s">
        <v>184</v>
      </c>
      <c r="K130">
        <v>131</v>
      </c>
      <c r="L130" t="s">
        <v>47</v>
      </c>
      <c r="M130">
        <v>15200000</v>
      </c>
      <c r="N130">
        <v>354030</v>
      </c>
      <c r="O130">
        <v>15554030</v>
      </c>
      <c r="P130">
        <v>18190000</v>
      </c>
      <c r="Q130">
        <v>2635970</v>
      </c>
      <c r="R130">
        <v>1449</v>
      </c>
      <c r="S130" s="5">
        <f>IFERROR(VLOOKUP(A130,'Base ATR'!$1:$1048576,3,FALSE),O130)</f>
        <v>15200000</v>
      </c>
      <c r="T130" t="str">
        <f t="shared" si="14"/>
        <v>LIQUIDAR</v>
      </c>
      <c r="U130" s="6">
        <f t="shared" si="15"/>
        <v>15461500</v>
      </c>
      <c r="V130" s="18">
        <f>_xlfn.XLOOKUP(A130,'Data precios'!A:A,'Data precios'!D:D,"",0,-1)</f>
        <v>18100000</v>
      </c>
      <c r="W130" s="9">
        <f t="shared" si="13"/>
        <v>-90000</v>
      </c>
      <c r="X130" s="11">
        <f t="shared" si="16"/>
        <v>16290000</v>
      </c>
      <c r="Y130" s="9">
        <f t="shared" si="17"/>
        <v>-1810000</v>
      </c>
      <c r="Z130" s="6">
        <f>_xlfn.XLOOKUP($A130,'Data precios'!$A:$A,'Data precios'!G:G,"",0,-1)</f>
        <v>18100000</v>
      </c>
      <c r="AA130" s="6">
        <f>_xlfn.XLOOKUP($A130,'Data precios'!$A:$A,'Data precios'!H:H,"",0,-1)</f>
        <v>17557000</v>
      </c>
      <c r="AB130" s="6">
        <f>_xlfn.XLOOKUP($A130,'Data precios'!$A:$A,'Data precios'!I:I,"",0,-1)</f>
        <v>17014000</v>
      </c>
      <c r="AC130" s="6">
        <f>_xlfn.XLOOKUP($A130,'Data precios'!$A:$A,'Data precios'!J:J,"",0,-1)</f>
        <v>16290000</v>
      </c>
    </row>
    <row r="131" spans="1:29" ht="15" thickBot="1" x14ac:dyDescent="0.35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I131" t="s">
        <v>26</v>
      </c>
      <c r="J131" t="s">
        <v>247</v>
      </c>
      <c r="K131">
        <v>240</v>
      </c>
      <c r="L131" t="s">
        <v>33</v>
      </c>
      <c r="M131">
        <v>16000000</v>
      </c>
      <c r="N131">
        <v>366030</v>
      </c>
      <c r="O131">
        <v>16366030</v>
      </c>
      <c r="P131">
        <v>16990000</v>
      </c>
      <c r="Q131">
        <v>623970</v>
      </c>
      <c r="R131">
        <v>367</v>
      </c>
      <c r="S131" s="5">
        <f>IFERROR(VLOOKUP(A131,'Base ATR'!$1:$1048576,3,FALSE),O131)</f>
        <v>17600000</v>
      </c>
      <c r="T131" t="str">
        <f t="shared" si="14"/>
        <v>LIQUIDAR</v>
      </c>
      <c r="U131" s="6">
        <f t="shared" si="15"/>
        <v>14441500</v>
      </c>
      <c r="V131" s="18">
        <f>_xlfn.XLOOKUP(A131,'Data precios'!A:A,'Data precios'!D:D,"",0,-1)</f>
        <v>18200000</v>
      </c>
      <c r="W131" s="9">
        <f t="shared" si="13"/>
        <v>1210000</v>
      </c>
      <c r="X131" s="11">
        <f t="shared" si="16"/>
        <v>16380000</v>
      </c>
      <c r="Y131" s="9">
        <f t="shared" si="17"/>
        <v>-1820000</v>
      </c>
      <c r="Z131" s="6">
        <f>_xlfn.XLOOKUP($A131,'Data precios'!$A:$A,'Data precios'!G:G,"",0,-1)</f>
        <v>18200000</v>
      </c>
      <c r="AA131" s="6">
        <f>_xlfn.XLOOKUP($A131,'Data precios'!$A:$A,'Data precios'!H:H,"",0,-1)</f>
        <v>17654000</v>
      </c>
      <c r="AB131" s="6">
        <f>_xlfn.XLOOKUP($A131,'Data precios'!$A:$A,'Data precios'!I:I,"",0,-1)</f>
        <v>17108000</v>
      </c>
      <c r="AC131" s="6">
        <f>_xlfn.XLOOKUP($A131,'Data precios'!$A:$A,'Data precios'!J:J,"",0,-1)</f>
        <v>16380000</v>
      </c>
    </row>
    <row r="132" spans="1:29" ht="15" thickBot="1" x14ac:dyDescent="0.35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I132" t="s">
        <v>26</v>
      </c>
      <c r="J132" t="s">
        <v>87</v>
      </c>
      <c r="K132">
        <v>818</v>
      </c>
      <c r="L132" t="s">
        <v>28</v>
      </c>
      <c r="M132">
        <v>28500000</v>
      </c>
      <c r="N132">
        <v>1097663</v>
      </c>
      <c r="O132">
        <v>29597663</v>
      </c>
      <c r="P132">
        <v>33190000</v>
      </c>
      <c r="Q132">
        <v>3592337</v>
      </c>
      <c r="R132">
        <v>1082</v>
      </c>
      <c r="S132" s="5">
        <f>IFERROR(VLOOKUP(A132,'Base ATR'!$1:$1048576,3,FALSE),O132)</f>
        <v>28500000</v>
      </c>
      <c r="T132" t="str">
        <f t="shared" si="14"/>
        <v>LIQUIDAR</v>
      </c>
      <c r="U132" s="6">
        <f t="shared" si="15"/>
        <v>28211500</v>
      </c>
      <c r="V132" s="18">
        <f>_xlfn.XLOOKUP(A132,'Data precios'!A:A,'Data precios'!D:D,"",0,-1)</f>
        <v>28200000</v>
      </c>
      <c r="W132" s="9">
        <f t="shared" si="13"/>
        <v>-4990000</v>
      </c>
      <c r="X132" s="11">
        <f t="shared" si="16"/>
        <v>23970000</v>
      </c>
      <c r="Y132" s="9">
        <f t="shared" si="17"/>
        <v>-4230000</v>
      </c>
      <c r="Z132" s="6">
        <f>_xlfn.XLOOKUP($A132,'Data precios'!$A:$A,'Data precios'!G:G,"",0,-1)</f>
        <v>25944000</v>
      </c>
      <c r="AA132" s="6">
        <f>_xlfn.XLOOKUP($A132,'Data precios'!$A:$A,'Data precios'!H:H,"",0,-1)</f>
        <v>25380000</v>
      </c>
      <c r="AB132" s="6">
        <f>_xlfn.XLOOKUP($A132,'Data precios'!$A:$A,'Data precios'!I:I,"",0,-1)</f>
        <v>24534000</v>
      </c>
      <c r="AC132" s="6">
        <f>_xlfn.XLOOKUP($A132,'Data precios'!$A:$A,'Data precios'!J:J,"",0,-1)</f>
        <v>23970000</v>
      </c>
    </row>
    <row r="133" spans="1:29" ht="15" thickBot="1" x14ac:dyDescent="0.35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I133" t="s">
        <v>26</v>
      </c>
      <c r="J133" t="s">
        <v>125</v>
      </c>
      <c r="K133">
        <v>363</v>
      </c>
      <c r="L133" t="s">
        <v>33</v>
      </c>
      <c r="M133">
        <v>20600000</v>
      </c>
      <c r="N133">
        <v>435030</v>
      </c>
      <c r="O133">
        <v>21035030</v>
      </c>
      <c r="P133">
        <v>19990000</v>
      </c>
      <c r="Q133">
        <v>-1045030</v>
      </c>
      <c r="R133">
        <v>-523</v>
      </c>
      <c r="S133" s="5">
        <f>IFERROR(VLOOKUP(A133,'Base ATR'!$1:$1048576,3,FALSE),O133)</f>
        <v>20600000</v>
      </c>
      <c r="T133" t="str">
        <f t="shared" si="14"/>
        <v>LIQUIDAR</v>
      </c>
      <c r="U133" s="6">
        <f t="shared" si="15"/>
        <v>16991500</v>
      </c>
      <c r="V133" s="18">
        <f>_xlfn.XLOOKUP(A133,'Data precios'!A:A,'Data precios'!D:D,"",0,-1)</f>
        <v>23000000</v>
      </c>
      <c r="W133" s="9">
        <f t="shared" si="13"/>
        <v>3010000</v>
      </c>
      <c r="X133" s="11">
        <f t="shared" si="16"/>
        <v>21035030</v>
      </c>
      <c r="Y133" s="9">
        <f t="shared" si="17"/>
        <v>-1964970</v>
      </c>
      <c r="Z133" s="6">
        <f>_xlfn.XLOOKUP($A133,'Data precios'!$A:$A,'Data precios'!G:G,"",0,-1)</f>
        <v>21035030</v>
      </c>
      <c r="AA133" s="6">
        <f>_xlfn.XLOOKUP($A133,'Data precios'!$A:$A,'Data precios'!H:H,"",0,-1)</f>
        <v>21035030</v>
      </c>
      <c r="AB133" s="6">
        <f>_xlfn.XLOOKUP($A133,'Data precios'!$A:$A,'Data precios'!I:I,"",0,-1)</f>
        <v>21035030</v>
      </c>
      <c r="AC133" s="6">
        <f>_xlfn.XLOOKUP($A133,'Data precios'!$A:$A,'Data precios'!J:J,"",0,-1)</f>
        <v>21035030</v>
      </c>
    </row>
    <row r="134" spans="1:29" ht="15" thickBot="1" x14ac:dyDescent="0.35">
      <c r="A134" t="s">
        <v>10170</v>
      </c>
      <c r="B134" t="s">
        <v>22</v>
      </c>
      <c r="C134" t="s">
        <v>54</v>
      </c>
      <c r="D134" t="s">
        <v>137</v>
      </c>
      <c r="E134" t="s">
        <v>10381</v>
      </c>
      <c r="F134">
        <v>2023</v>
      </c>
      <c r="G134">
        <v>41000</v>
      </c>
      <c r="I134" t="s">
        <v>26</v>
      </c>
      <c r="J134" t="s">
        <v>143</v>
      </c>
      <c r="K134">
        <v>26</v>
      </c>
      <c r="L134" t="s">
        <v>47</v>
      </c>
      <c r="M134">
        <v>11000000</v>
      </c>
      <c r="N134">
        <v>294240</v>
      </c>
      <c r="O134">
        <v>11294240</v>
      </c>
      <c r="P134">
        <v>12990000</v>
      </c>
      <c r="Q134">
        <v>1695760</v>
      </c>
      <c r="R134">
        <v>1305</v>
      </c>
      <c r="S134" s="5">
        <f>IFERROR(VLOOKUP(A134,'Base ATR'!$1:$1048576,3,FALSE),O134)</f>
        <v>11000000</v>
      </c>
      <c r="T134" t="str">
        <f t="shared" si="14"/>
        <v>ROTACION ALTA</v>
      </c>
      <c r="U134" s="6">
        <f t="shared" si="15"/>
        <v>12990000</v>
      </c>
      <c r="V134" s="18">
        <f>_xlfn.XLOOKUP(A134,'Data precios'!A:A,'Data precios'!D:D,"",0,-1)</f>
        <v>13000000</v>
      </c>
      <c r="W134" s="9">
        <f t="shared" si="13"/>
        <v>10000</v>
      </c>
      <c r="X134" s="11">
        <f t="shared" si="16"/>
        <v>13000000</v>
      </c>
      <c r="Y134" s="9">
        <f t="shared" si="17"/>
        <v>0</v>
      </c>
      <c r="Z134" s="6">
        <f>_xlfn.XLOOKUP($A134,'Data precios'!$A:$A,'Data precios'!G:G,"",0,-1)</f>
        <v>13390000</v>
      </c>
      <c r="AA134" s="6">
        <f>_xlfn.XLOOKUP($A134,'Data precios'!$A:$A,'Data precios'!H:H,"",0,-1)</f>
        <v>13000000</v>
      </c>
      <c r="AB134" s="6">
        <f>_xlfn.XLOOKUP($A134,'Data precios'!$A:$A,'Data precios'!I:I,"",0,-1)</f>
        <v>12610000</v>
      </c>
      <c r="AC134" s="6">
        <f>_xlfn.XLOOKUP($A134,'Data precios'!$A:$A,'Data precios'!J:J,"",0,-1)</f>
        <v>12220000</v>
      </c>
    </row>
    <row r="135" spans="1:29" ht="15" thickBot="1" x14ac:dyDescent="0.35">
      <c r="A135" t="s">
        <v>9626</v>
      </c>
      <c r="B135" t="s">
        <v>22</v>
      </c>
      <c r="C135" t="s">
        <v>5291</v>
      </c>
      <c r="D135" t="s">
        <v>62</v>
      </c>
      <c r="E135" t="s">
        <v>10528</v>
      </c>
      <c r="F135">
        <v>2023</v>
      </c>
      <c r="G135">
        <v>26000</v>
      </c>
      <c r="I135" t="s">
        <v>26</v>
      </c>
      <c r="J135" t="s">
        <v>64</v>
      </c>
      <c r="K135">
        <v>30</v>
      </c>
      <c r="L135" t="s">
        <v>47</v>
      </c>
      <c r="M135">
        <v>7150000</v>
      </c>
      <c r="N135">
        <v>236490</v>
      </c>
      <c r="O135">
        <v>7386490</v>
      </c>
      <c r="P135">
        <v>8990000</v>
      </c>
      <c r="Q135">
        <v>1603510</v>
      </c>
      <c r="R135">
        <v>1784</v>
      </c>
      <c r="S135" s="5">
        <f>IFERROR(VLOOKUP(A135,'Base ATR'!$1:$1048576,3,FALSE),O135)</f>
        <v>7150000</v>
      </c>
      <c r="T135" t="str">
        <f t="shared" si="14"/>
        <v>ROTACION ALTA</v>
      </c>
      <c r="U135" s="6">
        <f t="shared" si="15"/>
        <v>8990000</v>
      </c>
      <c r="V135" s="18">
        <f>_xlfn.XLOOKUP(A135,'Data precios'!A:A,'Data precios'!D:D,"",0,-1)</f>
        <v>9000000</v>
      </c>
      <c r="W135" s="9">
        <f t="shared" si="13"/>
        <v>10000</v>
      </c>
      <c r="X135" s="11">
        <f t="shared" si="16"/>
        <v>7830000</v>
      </c>
      <c r="Y135" s="9">
        <f t="shared" si="17"/>
        <v>-1170000</v>
      </c>
      <c r="Z135" s="6">
        <f>_xlfn.XLOOKUP($A135,'Data precios'!$A:$A,'Data precios'!G:G,"",0,-1)</f>
        <v>8280000</v>
      </c>
      <c r="AA135" s="6">
        <f>_xlfn.XLOOKUP($A135,'Data precios'!$A:$A,'Data precios'!H:H,"",0,-1)</f>
        <v>8100000</v>
      </c>
      <c r="AB135" s="6">
        <f>_xlfn.XLOOKUP($A135,'Data precios'!$A:$A,'Data precios'!I:I,"",0,-1)</f>
        <v>7830000</v>
      </c>
      <c r="AC135" s="6">
        <f>_xlfn.XLOOKUP($A135,'Data precios'!$A:$A,'Data precios'!J:J,"",0,-1)</f>
        <v>7650000</v>
      </c>
    </row>
    <row r="136" spans="1:29" ht="15" thickBot="1" x14ac:dyDescent="0.35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I136" t="s">
        <v>26</v>
      </c>
      <c r="J136" t="s">
        <v>143</v>
      </c>
      <c r="K136">
        <v>318</v>
      </c>
      <c r="L136" t="s">
        <v>52</v>
      </c>
      <c r="M136">
        <v>10600000</v>
      </c>
      <c r="N136">
        <v>285030</v>
      </c>
      <c r="O136">
        <v>10885030</v>
      </c>
      <c r="P136">
        <v>12790000</v>
      </c>
      <c r="Q136">
        <v>1904970</v>
      </c>
      <c r="R136">
        <v>1489</v>
      </c>
      <c r="S136" s="5">
        <f>IFERROR(VLOOKUP(A136,'Base ATR'!$1:$1048576,3,FALSE),O136)</f>
        <v>10600000</v>
      </c>
      <c r="T136" t="str">
        <f t="shared" si="14"/>
        <v>LIQUIDAR</v>
      </c>
      <c r="U136" s="6">
        <f t="shared" si="15"/>
        <v>10871500</v>
      </c>
      <c r="V136" s="18">
        <f>_xlfn.XLOOKUP(A136,'Data precios'!A:A,'Data precios'!D:D,"",0,-1)</f>
        <v>15100000</v>
      </c>
      <c r="W136" s="9">
        <f t="shared" si="13"/>
        <v>2310000</v>
      </c>
      <c r="X136" s="11">
        <f t="shared" si="16"/>
        <v>10885030</v>
      </c>
      <c r="Y136" s="9">
        <f t="shared" si="17"/>
        <v>-4214970</v>
      </c>
      <c r="Z136" s="6">
        <f>_xlfn.XLOOKUP($A136,'Data precios'!$A:$A,'Data precios'!G:G,"",0,-1)</f>
        <v>10885030</v>
      </c>
      <c r="AA136" s="6">
        <f>_xlfn.XLOOKUP($A136,'Data precios'!$A:$A,'Data precios'!H:H,"",0,-1)</f>
        <v>10885030</v>
      </c>
      <c r="AB136" s="6">
        <f>_xlfn.XLOOKUP($A136,'Data precios'!$A:$A,'Data precios'!I:I,"",0,-1)</f>
        <v>10885030</v>
      </c>
      <c r="AC136" s="6">
        <f>_xlfn.XLOOKUP($A136,'Data precios'!$A:$A,'Data precios'!J:J,"",0,-1)</f>
        <v>10885030</v>
      </c>
    </row>
    <row r="137" spans="1:29" ht="15" thickBot="1" x14ac:dyDescent="0.35">
      <c r="A137" t="s">
        <v>6216</v>
      </c>
      <c r="B137" t="s">
        <v>22</v>
      </c>
      <c r="C137" t="s">
        <v>5291</v>
      </c>
      <c r="D137" t="s">
        <v>137</v>
      </c>
      <c r="E137" t="s">
        <v>8648</v>
      </c>
      <c r="F137">
        <v>2023</v>
      </c>
      <c r="G137">
        <v>71248</v>
      </c>
      <c r="I137" t="s">
        <v>26</v>
      </c>
      <c r="J137" t="s">
        <v>43</v>
      </c>
      <c r="K137">
        <v>58</v>
      </c>
      <c r="L137" t="s">
        <v>33</v>
      </c>
      <c r="M137">
        <v>15500000</v>
      </c>
      <c r="N137">
        <v>361740</v>
      </c>
      <c r="O137">
        <v>15861740</v>
      </c>
      <c r="P137">
        <v>19990000</v>
      </c>
      <c r="Q137">
        <v>4128260</v>
      </c>
      <c r="R137">
        <v>2065</v>
      </c>
      <c r="S137" s="5">
        <f>IFERROR(VLOOKUP(A137,'Base ATR'!$1:$1048576,3,FALSE),O137)</f>
        <v>15500000</v>
      </c>
      <c r="T137" t="str">
        <f t="shared" si="14"/>
        <v>ROTACION BAJA</v>
      </c>
      <c r="U137" s="6">
        <f t="shared" si="15"/>
        <v>17991000</v>
      </c>
      <c r="V137" s="18">
        <f>_xlfn.XLOOKUP(A137,'Data precios'!A:A,'Data precios'!D:D,"",0,-1)</f>
        <v>26500000</v>
      </c>
      <c r="W137" s="9">
        <f t="shared" si="13"/>
        <v>6510000</v>
      </c>
      <c r="X137" s="11">
        <f t="shared" si="16"/>
        <v>23055000</v>
      </c>
      <c r="Y137" s="9">
        <f t="shared" si="17"/>
        <v>-3445000</v>
      </c>
      <c r="Z137" s="6">
        <f>_xlfn.XLOOKUP($A137,'Data precios'!$A:$A,'Data precios'!G:G,"",0,-1)</f>
        <v>24380000</v>
      </c>
      <c r="AA137" s="6">
        <f>_xlfn.XLOOKUP($A137,'Data precios'!$A:$A,'Data precios'!H:H,"",0,-1)</f>
        <v>23850000</v>
      </c>
      <c r="AB137" s="6">
        <f>_xlfn.XLOOKUP($A137,'Data precios'!$A:$A,'Data precios'!I:I,"",0,-1)</f>
        <v>23055000</v>
      </c>
      <c r="AC137" s="6">
        <f>_xlfn.XLOOKUP($A137,'Data precios'!$A:$A,'Data precios'!J:J,"",0,-1)</f>
        <v>22525000</v>
      </c>
    </row>
    <row r="138" spans="1:29" ht="15" thickBot="1" x14ac:dyDescent="0.35">
      <c r="A138" t="s">
        <v>10564</v>
      </c>
      <c r="B138" t="s">
        <v>22</v>
      </c>
      <c r="C138" t="s">
        <v>54</v>
      </c>
      <c r="D138" t="s">
        <v>62</v>
      </c>
      <c r="E138" t="s">
        <v>218</v>
      </c>
      <c r="F138">
        <v>2023</v>
      </c>
      <c r="G138">
        <v>47000</v>
      </c>
      <c r="I138" t="s">
        <v>26</v>
      </c>
      <c r="J138" t="s">
        <v>152</v>
      </c>
      <c r="K138">
        <v>14</v>
      </c>
      <c r="L138" t="s">
        <v>39</v>
      </c>
      <c r="M138">
        <v>18000000</v>
      </c>
      <c r="N138">
        <v>0</v>
      </c>
      <c r="O138">
        <v>18000000</v>
      </c>
      <c r="P138">
        <v>21390000</v>
      </c>
      <c r="Q138">
        <v>3390000</v>
      </c>
      <c r="R138">
        <v>1585</v>
      </c>
      <c r="S138" s="5">
        <f>IFERROR(VLOOKUP(A138,'Base ATR'!$1:$1048576,3,FALSE),O138)</f>
        <v>18000000</v>
      </c>
      <c r="T138" t="str">
        <f t="shared" si="14"/>
        <v>ROTACION ALTA</v>
      </c>
      <c r="U138" s="6">
        <f t="shared" si="15"/>
        <v>21390000</v>
      </c>
      <c r="V138" s="18">
        <f>_xlfn.XLOOKUP(A138,'Data precios'!A:A,'Data precios'!D:D,"",0,-1)</f>
        <v>23100000</v>
      </c>
      <c r="W138" s="9">
        <f t="shared" si="13"/>
        <v>1710000</v>
      </c>
      <c r="X138" s="11">
        <f t="shared" si="16"/>
        <v>21252000</v>
      </c>
      <c r="Y138" s="9">
        <f t="shared" si="17"/>
        <v>-1848000</v>
      </c>
      <c r="Z138" s="6">
        <f>_xlfn.XLOOKUP($A138,'Data precios'!$A:$A,'Data precios'!G:G,"",0,-1)</f>
        <v>21252000</v>
      </c>
      <c r="AA138" s="6">
        <f>_xlfn.XLOOKUP($A138,'Data precios'!$A:$A,'Data precios'!H:H,"",0,-1)</f>
        <v>20790000</v>
      </c>
      <c r="AB138" s="6">
        <f>_xlfn.XLOOKUP($A138,'Data precios'!$A:$A,'Data precios'!I:I,"",0,-1)</f>
        <v>20097000</v>
      </c>
      <c r="AC138" s="6">
        <f>_xlfn.XLOOKUP($A138,'Data precios'!$A:$A,'Data precios'!J:J,"",0,-1)</f>
        <v>19635000</v>
      </c>
    </row>
    <row r="139" spans="1:29" ht="15" thickBot="1" x14ac:dyDescent="0.35">
      <c r="A139" t="s">
        <v>6293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I139" t="s">
        <v>26</v>
      </c>
      <c r="J139" t="s">
        <v>64</v>
      </c>
      <c r="K139">
        <v>112</v>
      </c>
      <c r="L139" t="s">
        <v>33</v>
      </c>
      <c r="M139">
        <v>14000000</v>
      </c>
      <c r="N139">
        <v>339240</v>
      </c>
      <c r="O139">
        <v>14339240</v>
      </c>
      <c r="P139">
        <v>16490000</v>
      </c>
      <c r="Q139">
        <v>2150760</v>
      </c>
      <c r="R139">
        <v>1304</v>
      </c>
      <c r="S139" s="5">
        <f>IFERROR(VLOOKUP(A139,'Base ATR'!$1:$1048576,3,FALSE),O139)</f>
        <v>14000000</v>
      </c>
      <c r="T139" t="str">
        <f t="shared" si="14"/>
        <v>LIQUIDAR</v>
      </c>
      <c r="U139" s="6">
        <f t="shared" si="15"/>
        <v>14016500</v>
      </c>
      <c r="V139" s="18">
        <f>_xlfn.XLOOKUP(A139,'Data precios'!A:A,'Data precios'!D:D,"",0,-1)</f>
        <v>17700000</v>
      </c>
      <c r="W139" s="9">
        <f t="shared" si="13"/>
        <v>1210000</v>
      </c>
      <c r="X139" s="11">
        <f t="shared" si="16"/>
        <v>15045000</v>
      </c>
      <c r="Y139" s="9">
        <f t="shared" si="17"/>
        <v>-2655000</v>
      </c>
      <c r="Z139" s="6">
        <f>_xlfn.XLOOKUP($A139,'Data precios'!$A:$A,'Data precios'!G:G,"",0,-1)</f>
        <v>16284000</v>
      </c>
      <c r="AA139" s="6">
        <f>_xlfn.XLOOKUP($A139,'Data precios'!$A:$A,'Data precios'!H:H,"",0,-1)</f>
        <v>15930000</v>
      </c>
      <c r="AB139" s="6">
        <f>_xlfn.XLOOKUP($A139,'Data precios'!$A:$A,'Data precios'!I:I,"",0,-1)</f>
        <v>15399000</v>
      </c>
      <c r="AC139" s="6">
        <f>_xlfn.XLOOKUP($A139,'Data precios'!$A:$A,'Data precios'!J:J,"",0,-1)</f>
        <v>15045000</v>
      </c>
    </row>
    <row r="140" spans="1:29" ht="15" thickBot="1" x14ac:dyDescent="0.35">
      <c r="A140" t="s">
        <v>234</v>
      </c>
      <c r="B140" t="s">
        <v>22</v>
      </c>
      <c r="C140" t="s">
        <v>54</v>
      </c>
      <c r="D140" t="s">
        <v>137</v>
      </c>
      <c r="E140" t="s">
        <v>235</v>
      </c>
      <c r="F140">
        <v>2023</v>
      </c>
      <c r="G140">
        <v>45836</v>
      </c>
      <c r="I140" t="s">
        <v>26</v>
      </c>
      <c r="J140" t="s">
        <v>114</v>
      </c>
      <c r="K140">
        <v>423</v>
      </c>
      <c r="L140" t="s">
        <v>33</v>
      </c>
      <c r="M140">
        <v>17500000</v>
      </c>
      <c r="N140">
        <v>598467</v>
      </c>
      <c r="O140">
        <v>18098467</v>
      </c>
      <c r="P140">
        <v>17290000</v>
      </c>
      <c r="Q140">
        <v>-808467</v>
      </c>
      <c r="R140">
        <v>-468</v>
      </c>
      <c r="S140" s="5">
        <f>IFERROR(VLOOKUP(A140,'Base ATR'!$1:$1048576,3,FALSE),O140)</f>
        <v>17500000</v>
      </c>
      <c r="T140" t="str">
        <f t="shared" si="14"/>
        <v>LIQUIDAR</v>
      </c>
      <c r="U140" s="6">
        <f t="shared" si="15"/>
        <v>14696500</v>
      </c>
      <c r="V140" s="18">
        <f>_xlfn.XLOOKUP(A140,'Data precios'!A:A,'Data precios'!D:D,"",0,-1)</f>
        <v>17700000</v>
      </c>
      <c r="W140" s="9">
        <f t="shared" si="13"/>
        <v>410000</v>
      </c>
      <c r="X140" s="11">
        <f t="shared" si="16"/>
        <v>18098467</v>
      </c>
      <c r="Y140" s="9">
        <f t="shared" si="17"/>
        <v>398467</v>
      </c>
      <c r="Z140" s="6">
        <f>_xlfn.XLOOKUP($A140,'Data precios'!$A:$A,'Data precios'!G:G,"",0,-1)</f>
        <v>18098467</v>
      </c>
      <c r="AA140" s="6">
        <f>_xlfn.XLOOKUP($A140,'Data precios'!$A:$A,'Data precios'!H:H,"",0,-1)</f>
        <v>18098467</v>
      </c>
      <c r="AB140" s="6">
        <f>_xlfn.XLOOKUP($A140,'Data precios'!$A:$A,'Data precios'!I:I,"",0,-1)</f>
        <v>18098467</v>
      </c>
      <c r="AC140" s="6">
        <f>_xlfn.XLOOKUP($A140,'Data precios'!$A:$A,'Data precios'!J:J,"",0,-1)</f>
        <v>18098467</v>
      </c>
    </row>
    <row r="141" spans="1:29" ht="15" thickBot="1" x14ac:dyDescent="0.35">
      <c r="A141" t="s">
        <v>828</v>
      </c>
      <c r="B141" t="s">
        <v>22</v>
      </c>
      <c r="C141" t="s">
        <v>30</v>
      </c>
      <c r="D141" t="s">
        <v>62</v>
      </c>
      <c r="E141" t="s">
        <v>207</v>
      </c>
      <c r="F141">
        <v>2023</v>
      </c>
      <c r="G141">
        <v>59539</v>
      </c>
      <c r="I141" t="s">
        <v>26</v>
      </c>
      <c r="J141" t="s">
        <v>8629</v>
      </c>
      <c r="K141">
        <v>41</v>
      </c>
      <c r="L141" t="s">
        <v>33</v>
      </c>
      <c r="M141">
        <v>9000000</v>
      </c>
      <c r="N141">
        <v>264240</v>
      </c>
      <c r="O141">
        <v>9264240</v>
      </c>
      <c r="P141">
        <v>11290000</v>
      </c>
      <c r="Q141">
        <v>2025760</v>
      </c>
      <c r="R141">
        <v>1794</v>
      </c>
      <c r="S141" s="5">
        <f>IFERROR(VLOOKUP(A141,'Base ATR'!$1:$1048576,3,FALSE),O141)</f>
        <v>12000000</v>
      </c>
      <c r="T141" t="str">
        <f t="shared" si="14"/>
        <v>ROTACION BAJA</v>
      </c>
      <c r="U141" s="6">
        <f t="shared" si="15"/>
        <v>10161000</v>
      </c>
      <c r="V141" s="18">
        <f>_xlfn.XLOOKUP(A141,'Data precios'!A:A,'Data precios'!D:D,"",0,-1)</f>
        <v>11800000</v>
      </c>
      <c r="W141" s="9">
        <f t="shared" si="13"/>
        <v>510000</v>
      </c>
      <c r="X141" s="11">
        <f t="shared" si="16"/>
        <v>10266000</v>
      </c>
      <c r="Y141" s="9">
        <f t="shared" si="17"/>
        <v>-1534000</v>
      </c>
      <c r="Z141" s="6">
        <f>_xlfn.XLOOKUP($A141,'Data precios'!$A:$A,'Data precios'!G:G,"",0,-1)</f>
        <v>10856000</v>
      </c>
      <c r="AA141" s="6">
        <f>_xlfn.XLOOKUP($A141,'Data precios'!$A:$A,'Data precios'!H:H,"",0,-1)</f>
        <v>10620000</v>
      </c>
      <c r="AB141" s="6">
        <f>_xlfn.XLOOKUP($A141,'Data precios'!$A:$A,'Data precios'!I:I,"",0,-1)</f>
        <v>10266000</v>
      </c>
      <c r="AC141" s="6">
        <f>_xlfn.XLOOKUP($A141,'Data precios'!$A:$A,'Data precios'!J:J,"",0,-1)</f>
        <v>10030000</v>
      </c>
    </row>
    <row r="142" spans="1:29" ht="15" thickBot="1" x14ac:dyDescent="0.35">
      <c r="A142" t="s">
        <v>241</v>
      </c>
      <c r="B142" t="s">
        <v>22</v>
      </c>
      <c r="C142" t="s">
        <v>5291</v>
      </c>
      <c r="D142" t="s">
        <v>24</v>
      </c>
      <c r="E142" t="s">
        <v>242</v>
      </c>
      <c r="F142">
        <v>2025</v>
      </c>
      <c r="G142">
        <v>34500</v>
      </c>
      <c r="I142" t="s">
        <v>26</v>
      </c>
      <c r="J142" t="s">
        <v>43</v>
      </c>
      <c r="K142">
        <v>220</v>
      </c>
      <c r="L142" t="s">
        <v>33</v>
      </c>
      <c r="M142">
        <v>27000000</v>
      </c>
      <c r="N142">
        <v>531030</v>
      </c>
      <c r="O142">
        <v>27531030</v>
      </c>
      <c r="P142">
        <v>29490000</v>
      </c>
      <c r="Q142">
        <v>1958970</v>
      </c>
      <c r="R142">
        <v>664</v>
      </c>
      <c r="S142" s="5">
        <f>IFERROR(VLOOKUP(A142,'Base ATR'!$1:$1048576,3,FALSE),O142)</f>
        <v>27000000</v>
      </c>
      <c r="T142" t="str">
        <f t="shared" si="14"/>
        <v>LIQUIDAR</v>
      </c>
      <c r="U142" s="6">
        <f t="shared" si="15"/>
        <v>25066500</v>
      </c>
      <c r="V142" s="18">
        <f>_xlfn.XLOOKUP(A142,'Data precios'!A:A,'Data precios'!D:D,"",0,-1)</f>
        <v>26400000</v>
      </c>
      <c r="W142" s="9">
        <f t="shared" si="13"/>
        <v>-3090000</v>
      </c>
      <c r="X142" s="11">
        <f t="shared" si="16"/>
        <v>27531030</v>
      </c>
      <c r="Y142" s="9">
        <f t="shared" si="17"/>
        <v>1131030</v>
      </c>
      <c r="Z142" s="6">
        <f>_xlfn.XLOOKUP($A142,'Data precios'!$A:$A,'Data precios'!G:G,"",0,-1)</f>
        <v>27531030</v>
      </c>
      <c r="AA142" s="6">
        <f>_xlfn.XLOOKUP($A142,'Data precios'!$A:$A,'Data precios'!H:H,"",0,-1)</f>
        <v>27531030</v>
      </c>
      <c r="AB142" s="6">
        <f>_xlfn.XLOOKUP($A142,'Data precios'!$A:$A,'Data precios'!I:I,"",0,-1)</f>
        <v>27531030</v>
      </c>
      <c r="AC142" s="6">
        <f>_xlfn.XLOOKUP($A142,'Data precios'!$A:$A,'Data precios'!J:J,"",0,-1)</f>
        <v>27531030</v>
      </c>
    </row>
    <row r="143" spans="1:29" ht="15" thickBot="1" x14ac:dyDescent="0.35">
      <c r="A143" t="s">
        <v>5073</v>
      </c>
      <c r="B143" t="s">
        <v>22</v>
      </c>
      <c r="C143" t="s">
        <v>54</v>
      </c>
      <c r="D143" t="s">
        <v>166</v>
      </c>
      <c r="E143" t="s">
        <v>10635</v>
      </c>
      <c r="F143">
        <v>2024</v>
      </c>
      <c r="G143">
        <v>56985</v>
      </c>
      <c r="I143" t="s">
        <v>26</v>
      </c>
      <c r="J143" t="s">
        <v>43</v>
      </c>
      <c r="K143">
        <v>26</v>
      </c>
      <c r="L143" t="s">
        <v>47</v>
      </c>
      <c r="M143">
        <v>17000000</v>
      </c>
      <c r="N143">
        <v>384240</v>
      </c>
      <c r="O143">
        <v>17384240</v>
      </c>
      <c r="P143">
        <v>20290000</v>
      </c>
      <c r="Q143">
        <v>2905760</v>
      </c>
      <c r="R143">
        <v>1432</v>
      </c>
      <c r="S143" s="5">
        <f>IFERROR(VLOOKUP(A143,'Base ATR'!$1:$1048576,3,FALSE),O143)</f>
        <v>17000000</v>
      </c>
      <c r="T143" t="str">
        <f t="shared" si="14"/>
        <v>ROTACION ALTA</v>
      </c>
      <c r="U143" s="6">
        <f t="shared" si="15"/>
        <v>20290000</v>
      </c>
      <c r="V143" s="18">
        <f>_xlfn.XLOOKUP(A143,'Data precios'!A:A,'Data precios'!D:D,"",0,-1)</f>
        <v>15700000</v>
      </c>
      <c r="W143" s="9">
        <f t="shared" si="13"/>
        <v>-4590000</v>
      </c>
      <c r="X143" s="11">
        <f t="shared" si="16"/>
        <v>15700000</v>
      </c>
      <c r="Y143" s="9">
        <f t="shared" si="17"/>
        <v>0</v>
      </c>
      <c r="Z143" s="6">
        <f>_xlfn.XLOOKUP($A143,'Data precios'!$A:$A,'Data precios'!G:G,"",0,-1)</f>
        <v>16171000</v>
      </c>
      <c r="AA143" s="6">
        <f>_xlfn.XLOOKUP($A143,'Data precios'!$A:$A,'Data precios'!H:H,"",0,-1)</f>
        <v>15700000</v>
      </c>
      <c r="AB143" s="6">
        <f>_xlfn.XLOOKUP($A143,'Data precios'!$A:$A,'Data precios'!I:I,"",0,-1)</f>
        <v>15229000</v>
      </c>
      <c r="AC143" s="6">
        <f>_xlfn.XLOOKUP($A143,'Data precios'!$A:$A,'Data precios'!J:J,"",0,-1)</f>
        <v>14758000</v>
      </c>
    </row>
    <row r="144" spans="1:29" ht="15" thickBot="1" x14ac:dyDescent="0.35">
      <c r="A144" t="s">
        <v>9758</v>
      </c>
      <c r="B144" t="s">
        <v>22</v>
      </c>
      <c r="C144" t="s">
        <v>54</v>
      </c>
      <c r="D144" t="s">
        <v>24</v>
      </c>
      <c r="E144" t="s">
        <v>10524</v>
      </c>
      <c r="F144">
        <v>2025</v>
      </c>
      <c r="G144">
        <v>31490</v>
      </c>
      <c r="I144" t="s">
        <v>26</v>
      </c>
      <c r="J144" t="s">
        <v>83</v>
      </c>
      <c r="K144">
        <v>30</v>
      </c>
      <c r="L144" t="s">
        <v>39</v>
      </c>
      <c r="M144">
        <v>22500000</v>
      </c>
      <c r="N144">
        <v>466740</v>
      </c>
      <c r="O144">
        <v>22966740</v>
      </c>
      <c r="P144">
        <v>25990000</v>
      </c>
      <c r="Q144">
        <v>3023260</v>
      </c>
      <c r="R144">
        <v>1163</v>
      </c>
      <c r="S144" s="5">
        <f>IFERROR(VLOOKUP(A144,'Base ATR'!$1:$1048576,3,FALSE),O144)</f>
        <v>22500000</v>
      </c>
      <c r="T144" t="str">
        <f t="shared" si="14"/>
        <v>ROTACION ALTA</v>
      </c>
      <c r="U144" s="6">
        <f t="shared" si="15"/>
        <v>25990000</v>
      </c>
      <c r="V144" s="18">
        <f>_xlfn.XLOOKUP(A144,'Data precios'!A:A,'Data precios'!D:D,"",0,-1)</f>
        <v>25500000</v>
      </c>
      <c r="W144" s="9">
        <f t="shared" si="13"/>
        <v>-490000</v>
      </c>
      <c r="X144" s="11">
        <f t="shared" si="16"/>
        <v>22185000</v>
      </c>
      <c r="Y144" s="9">
        <f t="shared" si="17"/>
        <v>-3315000</v>
      </c>
      <c r="Z144" s="6">
        <f>_xlfn.XLOOKUP($A144,'Data precios'!$A:$A,'Data precios'!G:G,"",0,-1)</f>
        <v>23460000</v>
      </c>
      <c r="AA144" s="6">
        <f>_xlfn.XLOOKUP($A144,'Data precios'!$A:$A,'Data precios'!H:H,"",0,-1)</f>
        <v>22950000</v>
      </c>
      <c r="AB144" s="6">
        <f>_xlfn.XLOOKUP($A144,'Data precios'!$A:$A,'Data precios'!I:I,"",0,-1)</f>
        <v>22185000</v>
      </c>
      <c r="AC144" s="6">
        <f>_xlfn.XLOOKUP($A144,'Data precios'!$A:$A,'Data precios'!J:J,"",0,-1)</f>
        <v>21675000</v>
      </c>
    </row>
    <row r="145" spans="1:29" ht="15" thickBot="1" x14ac:dyDescent="0.35">
      <c r="A145" t="s">
        <v>6483</v>
      </c>
      <c r="B145" t="s">
        <v>22</v>
      </c>
      <c r="C145" t="s">
        <v>30</v>
      </c>
      <c r="D145" t="s">
        <v>188</v>
      </c>
      <c r="E145" t="s">
        <v>8560</v>
      </c>
      <c r="F145">
        <v>2024</v>
      </c>
      <c r="G145">
        <v>25840</v>
      </c>
      <c r="I145" t="s">
        <v>26</v>
      </c>
      <c r="J145" t="s">
        <v>94</v>
      </c>
      <c r="K145">
        <v>96</v>
      </c>
      <c r="L145" t="s">
        <v>33</v>
      </c>
      <c r="M145">
        <v>17200000</v>
      </c>
      <c r="N145">
        <v>387240</v>
      </c>
      <c r="O145">
        <v>17587240</v>
      </c>
      <c r="P145">
        <v>19990000</v>
      </c>
      <c r="Q145">
        <v>2402760</v>
      </c>
      <c r="R145">
        <v>1202</v>
      </c>
      <c r="S145" s="5">
        <f>IFERROR(VLOOKUP(A145,'Base ATR'!$1:$1048576,3,FALSE),O145)</f>
        <v>17200000</v>
      </c>
      <c r="T145" t="str">
        <f t="shared" si="14"/>
        <v>LIQUIDAR</v>
      </c>
      <c r="U145" s="6">
        <f t="shared" si="15"/>
        <v>16991500</v>
      </c>
      <c r="V145" s="18">
        <f>_xlfn.XLOOKUP(A145,'Data precios'!A:A,'Data precios'!D:D,"",0,-1)</f>
        <v>18700000</v>
      </c>
      <c r="W145" s="9">
        <f t="shared" si="13"/>
        <v>-1290000</v>
      </c>
      <c r="X145" s="11">
        <f t="shared" si="16"/>
        <v>15895000</v>
      </c>
      <c r="Y145" s="9">
        <f t="shared" si="17"/>
        <v>-2805000</v>
      </c>
      <c r="Z145" s="6">
        <f>_xlfn.XLOOKUP($A145,'Data precios'!$A:$A,'Data precios'!G:G,"",0,-1)</f>
        <v>17204000</v>
      </c>
      <c r="AA145" s="6">
        <f>_xlfn.XLOOKUP($A145,'Data precios'!$A:$A,'Data precios'!H:H,"",0,-1)</f>
        <v>16830000</v>
      </c>
      <c r="AB145" s="6">
        <f>_xlfn.XLOOKUP($A145,'Data precios'!$A:$A,'Data precios'!I:I,"",0,-1)</f>
        <v>16269000</v>
      </c>
      <c r="AC145" s="6">
        <f>_xlfn.XLOOKUP($A145,'Data precios'!$A:$A,'Data precios'!J:J,"",0,-1)</f>
        <v>15895000</v>
      </c>
    </row>
    <row r="146" spans="1:29" ht="15" thickBot="1" x14ac:dyDescent="0.35">
      <c r="A146" t="s">
        <v>8715</v>
      </c>
      <c r="B146" t="s">
        <v>22</v>
      </c>
      <c r="C146" t="s">
        <v>54</v>
      </c>
      <c r="D146" t="s">
        <v>24</v>
      </c>
      <c r="E146" t="s">
        <v>10718</v>
      </c>
      <c r="F146">
        <v>2024</v>
      </c>
      <c r="G146">
        <v>45600</v>
      </c>
      <c r="I146" t="s">
        <v>26</v>
      </c>
      <c r="J146" t="s">
        <v>43</v>
      </c>
      <c r="K146">
        <v>5</v>
      </c>
      <c r="L146" t="s">
        <v>39</v>
      </c>
      <c r="M146">
        <v>16350000</v>
      </c>
      <c r="N146">
        <v>0</v>
      </c>
      <c r="O146">
        <v>16350000</v>
      </c>
      <c r="P146">
        <v>19790000</v>
      </c>
      <c r="Q146">
        <v>3440000</v>
      </c>
      <c r="R146">
        <v>1738</v>
      </c>
      <c r="S146" s="5">
        <f>IFERROR(VLOOKUP(A146,'Base ATR'!$1:$1048576,3,FALSE),O146)</f>
        <v>16350000</v>
      </c>
      <c r="T146" t="str">
        <f t="shared" si="14"/>
        <v>ROTACION ALTA</v>
      </c>
      <c r="U146" s="6">
        <f t="shared" si="15"/>
        <v>19790000</v>
      </c>
      <c r="V146" s="18">
        <f>_xlfn.XLOOKUP(A146,'Data precios'!A:A,'Data precios'!D:D,"",0,-1)</f>
        <v>19800000</v>
      </c>
      <c r="W146" s="9">
        <f t="shared" si="13"/>
        <v>10000</v>
      </c>
      <c r="X146" s="11">
        <f t="shared" si="16"/>
        <v>19800000</v>
      </c>
      <c r="Y146" s="9">
        <f t="shared" si="17"/>
        <v>0</v>
      </c>
      <c r="Z146" s="6">
        <f>_xlfn.XLOOKUP($A146,'Data precios'!$A:$A,'Data precios'!G:G,"",0,-1)</f>
        <v>19800000</v>
      </c>
      <c r="AA146" s="6">
        <f>_xlfn.XLOOKUP($A146,'Data precios'!$A:$A,'Data precios'!H:H,"",0,-1)</f>
        <v>19206000</v>
      </c>
      <c r="AB146" s="6">
        <f>_xlfn.XLOOKUP($A146,'Data precios'!$A:$A,'Data precios'!I:I,"",0,-1)</f>
        <v>18612000</v>
      </c>
      <c r="AC146" s="6">
        <f>_xlfn.XLOOKUP($A146,'Data precios'!$A:$A,'Data precios'!J:J,"",0,-1)</f>
        <v>17820000</v>
      </c>
    </row>
    <row r="147" spans="1:29" ht="15" thickBot="1" x14ac:dyDescent="0.35">
      <c r="A147" t="s">
        <v>8721</v>
      </c>
      <c r="B147" t="s">
        <v>22</v>
      </c>
      <c r="C147" t="s">
        <v>54</v>
      </c>
      <c r="D147" t="s">
        <v>24</v>
      </c>
      <c r="E147" t="s">
        <v>4034</v>
      </c>
      <c r="F147">
        <v>2024</v>
      </c>
      <c r="G147">
        <v>38300</v>
      </c>
      <c r="I147" t="s">
        <v>26</v>
      </c>
      <c r="J147" t="s">
        <v>43</v>
      </c>
      <c r="K147">
        <v>5</v>
      </c>
      <c r="L147" t="s">
        <v>39</v>
      </c>
      <c r="M147">
        <v>18000000</v>
      </c>
      <c r="N147">
        <v>399240</v>
      </c>
      <c r="O147">
        <v>18399240</v>
      </c>
      <c r="P147">
        <v>21990000</v>
      </c>
      <c r="Q147">
        <v>3590760</v>
      </c>
      <c r="R147">
        <v>1633</v>
      </c>
      <c r="S147" s="5">
        <f>IFERROR(VLOOKUP(A147,'Base ATR'!$1:$1048576,3,FALSE),O147)</f>
        <v>18399240</v>
      </c>
      <c r="T147" t="str">
        <f t="shared" si="14"/>
        <v>ROTACION ALTA</v>
      </c>
      <c r="U147" s="6">
        <f t="shared" si="15"/>
        <v>21990000</v>
      </c>
      <c r="V147" s="18" t="str">
        <f>_xlfn.XLOOKUP(A147,'Data precios'!A:A,'Data precios'!D:D,"",0,-1)</f>
        <v/>
      </c>
      <c r="W147" s="9" t="e">
        <f t="shared" si="13"/>
        <v>#VALUE!</v>
      </c>
      <c r="X147" s="11" t="str">
        <f t="shared" si="16"/>
        <v/>
      </c>
      <c r="Y147" s="9" t="str">
        <f t="shared" si="17"/>
        <v/>
      </c>
      <c r="Z147" s="6" t="str">
        <f>_xlfn.XLOOKUP($A147,'Data precios'!$A:$A,'Data precios'!G:G,"",0,-1)</f>
        <v/>
      </c>
      <c r="AA147" s="6" t="str">
        <f>_xlfn.XLOOKUP($A147,'Data precios'!$A:$A,'Data precios'!H:H,"",0,-1)</f>
        <v/>
      </c>
      <c r="AB147" s="6" t="str">
        <f>_xlfn.XLOOKUP($A147,'Data precios'!$A:$A,'Data precios'!I:I,"",0,-1)</f>
        <v/>
      </c>
      <c r="AC147" s="6" t="str">
        <f>_xlfn.XLOOKUP($A147,'Data precios'!$A:$A,'Data precios'!J:J,"",0,-1)</f>
        <v/>
      </c>
    </row>
    <row r="148" spans="1:29" ht="15" thickBot="1" x14ac:dyDescent="0.35">
      <c r="A148" t="s">
        <v>6437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I148" t="s">
        <v>26</v>
      </c>
      <c r="J148" t="s">
        <v>273</v>
      </c>
      <c r="K148">
        <v>90</v>
      </c>
      <c r="L148" t="s">
        <v>33</v>
      </c>
      <c r="M148">
        <v>15500000</v>
      </c>
      <c r="N148">
        <v>361740</v>
      </c>
      <c r="O148">
        <v>15861740</v>
      </c>
      <c r="P148">
        <v>18990000</v>
      </c>
      <c r="Q148">
        <v>3128260</v>
      </c>
      <c r="R148">
        <v>1647</v>
      </c>
      <c r="S148" s="5">
        <f>IFERROR(VLOOKUP(A148,'Base ATR'!$1:$1048576,3,FALSE),O148)</f>
        <v>15500000</v>
      </c>
      <c r="T148" t="str">
        <f t="shared" si="14"/>
        <v>LIQUIDAR</v>
      </c>
      <c r="U148" s="6">
        <f t="shared" si="15"/>
        <v>16141500</v>
      </c>
      <c r="V148" s="18">
        <f>_xlfn.XLOOKUP(A148,'Data precios'!A:A,'Data precios'!D:D,"",0,-1)</f>
        <v>20100000</v>
      </c>
      <c r="W148" s="9">
        <f t="shared" si="13"/>
        <v>1110000</v>
      </c>
      <c r="X148" s="11">
        <f t="shared" si="16"/>
        <v>17085000</v>
      </c>
      <c r="Y148" s="9">
        <f t="shared" si="17"/>
        <v>-3015000</v>
      </c>
      <c r="Z148" s="6">
        <f>_xlfn.XLOOKUP($A148,'Data precios'!$A:$A,'Data precios'!G:G,"",0,-1)</f>
        <v>18492000</v>
      </c>
      <c r="AA148" s="6">
        <f>_xlfn.XLOOKUP($A148,'Data precios'!$A:$A,'Data precios'!H:H,"",0,-1)</f>
        <v>18090000</v>
      </c>
      <c r="AB148" s="6">
        <f>_xlfn.XLOOKUP($A148,'Data precios'!$A:$A,'Data precios'!I:I,"",0,-1)</f>
        <v>17487000</v>
      </c>
      <c r="AC148" s="6">
        <f>_xlfn.XLOOKUP($A148,'Data precios'!$A:$A,'Data precios'!J:J,"",0,-1)</f>
        <v>17085000</v>
      </c>
    </row>
    <row r="149" spans="1:29" ht="15" thickBot="1" x14ac:dyDescent="0.35">
      <c r="A149" t="s">
        <v>9605</v>
      </c>
      <c r="B149" t="s">
        <v>22</v>
      </c>
      <c r="C149" t="s">
        <v>54</v>
      </c>
      <c r="D149" t="s">
        <v>137</v>
      </c>
      <c r="E149" t="s">
        <v>10522</v>
      </c>
      <c r="F149">
        <v>2024</v>
      </c>
      <c r="G149">
        <v>28600</v>
      </c>
      <c r="I149" t="s">
        <v>26</v>
      </c>
      <c r="J149" t="s">
        <v>10530</v>
      </c>
      <c r="K149">
        <v>30</v>
      </c>
      <c r="L149" t="s">
        <v>33</v>
      </c>
      <c r="M149">
        <v>10000000</v>
      </c>
      <c r="N149">
        <v>279240</v>
      </c>
      <c r="O149">
        <v>10279240</v>
      </c>
      <c r="P149">
        <v>11990000</v>
      </c>
      <c r="Q149">
        <v>1710760</v>
      </c>
      <c r="R149">
        <v>1427</v>
      </c>
      <c r="S149" s="5">
        <f>IFERROR(VLOOKUP(A149,'Base ATR'!$1:$1048576,3,FALSE),O149)</f>
        <v>10000000</v>
      </c>
      <c r="T149" t="str">
        <f t="shared" si="14"/>
        <v>ROTACION ALTA</v>
      </c>
      <c r="U149" s="6">
        <f t="shared" si="15"/>
        <v>11990000</v>
      </c>
      <c r="V149" s="18">
        <f>_xlfn.XLOOKUP(A149,'Data precios'!A:A,'Data precios'!D:D,"",0,-1)</f>
        <v>12600000</v>
      </c>
      <c r="W149" s="9">
        <f t="shared" si="13"/>
        <v>610000</v>
      </c>
      <c r="X149" s="11">
        <f t="shared" si="16"/>
        <v>10962000</v>
      </c>
      <c r="Y149" s="9">
        <f t="shared" si="17"/>
        <v>-1638000</v>
      </c>
      <c r="Z149" s="6">
        <f>_xlfn.XLOOKUP($A149,'Data precios'!$A:$A,'Data precios'!G:G,"",0,-1)</f>
        <v>11592000</v>
      </c>
      <c r="AA149" s="6">
        <f>_xlfn.XLOOKUP($A149,'Data precios'!$A:$A,'Data precios'!H:H,"",0,-1)</f>
        <v>11340000</v>
      </c>
      <c r="AB149" s="6">
        <f>_xlfn.XLOOKUP($A149,'Data precios'!$A:$A,'Data precios'!I:I,"",0,-1)</f>
        <v>10962000</v>
      </c>
      <c r="AC149" s="6">
        <f>_xlfn.XLOOKUP($A149,'Data precios'!$A:$A,'Data precios'!J:J,"",0,-1)</f>
        <v>10710000</v>
      </c>
    </row>
    <row r="150" spans="1:29" ht="15" thickBot="1" x14ac:dyDescent="0.35">
      <c r="A150" t="s">
        <v>6652</v>
      </c>
      <c r="B150" t="s">
        <v>22</v>
      </c>
      <c r="C150" t="s">
        <v>70</v>
      </c>
      <c r="D150" t="s">
        <v>41</v>
      </c>
      <c r="E150" t="s">
        <v>8638</v>
      </c>
      <c r="F150">
        <v>2024</v>
      </c>
      <c r="G150">
        <v>8249</v>
      </c>
      <c r="I150" t="s">
        <v>26</v>
      </c>
      <c r="J150" t="s">
        <v>60</v>
      </c>
      <c r="K150">
        <v>72</v>
      </c>
      <c r="L150" t="s">
        <v>33</v>
      </c>
      <c r="M150">
        <v>8500000</v>
      </c>
      <c r="N150">
        <v>256740</v>
      </c>
      <c r="O150">
        <v>8756740</v>
      </c>
      <c r="P150">
        <v>10490000</v>
      </c>
      <c r="Q150">
        <v>1733260</v>
      </c>
      <c r="R150">
        <v>1652</v>
      </c>
      <c r="S150" s="5">
        <f>IFERROR(VLOOKUP(A150,'Base ATR'!$1:$1048576,3,FALSE),O150)</f>
        <v>8500000</v>
      </c>
      <c r="T150" t="str">
        <f t="shared" si="14"/>
        <v>LIQUIDAR</v>
      </c>
      <c r="U150" s="6">
        <f t="shared" si="15"/>
        <v>8916500</v>
      </c>
      <c r="V150" s="18">
        <f>_xlfn.XLOOKUP(A150,'Data precios'!A:A,'Data precios'!D:D,"",0,-1)</f>
        <v>10800000</v>
      </c>
      <c r="W150" s="9">
        <f t="shared" si="13"/>
        <v>310000</v>
      </c>
      <c r="X150" s="11">
        <f t="shared" si="16"/>
        <v>9720000</v>
      </c>
      <c r="Y150" s="9">
        <f t="shared" si="17"/>
        <v>-1080000</v>
      </c>
      <c r="Z150" s="6">
        <f>_xlfn.XLOOKUP($A150,'Data precios'!$A:$A,'Data precios'!G:G,"",0,-1)</f>
        <v>10800000</v>
      </c>
      <c r="AA150" s="6">
        <f>_xlfn.XLOOKUP($A150,'Data precios'!$A:$A,'Data precios'!H:H,"",0,-1)</f>
        <v>10476000</v>
      </c>
      <c r="AB150" s="6">
        <f>_xlfn.XLOOKUP($A150,'Data precios'!$A:$A,'Data precios'!I:I,"",0,-1)</f>
        <v>10152000</v>
      </c>
      <c r="AC150" s="6">
        <f>_xlfn.XLOOKUP($A150,'Data precios'!$A:$A,'Data precios'!J:J,"",0,-1)</f>
        <v>9720000</v>
      </c>
    </row>
    <row r="151" spans="1:29" ht="15" thickBot="1" x14ac:dyDescent="0.35">
      <c r="A151" t="s">
        <v>5380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I151" t="s">
        <v>26</v>
      </c>
      <c r="J151" t="s">
        <v>8585</v>
      </c>
      <c r="K151">
        <v>201</v>
      </c>
      <c r="L151" t="s">
        <v>33</v>
      </c>
      <c r="M151">
        <v>39300000</v>
      </c>
      <c r="N151">
        <v>718740</v>
      </c>
      <c r="O151">
        <v>40018740</v>
      </c>
      <c r="P151">
        <v>43990000</v>
      </c>
      <c r="Q151">
        <v>3971260</v>
      </c>
      <c r="R151">
        <v>903</v>
      </c>
      <c r="S151" s="5">
        <f>IFERROR(VLOOKUP(A151,'Base ATR'!$1:$1048576,3,FALSE),O151)</f>
        <v>39300000</v>
      </c>
      <c r="T151" t="str">
        <f t="shared" si="14"/>
        <v>LIQUIDAR</v>
      </c>
      <c r="U151" s="6">
        <f t="shared" si="15"/>
        <v>37391500</v>
      </c>
      <c r="V151" s="18">
        <f>_xlfn.XLOOKUP(A151,'Data precios'!A:A,'Data precios'!D:D,"",0,-1)</f>
        <v>46500000</v>
      </c>
      <c r="W151" s="9">
        <f t="shared" si="13"/>
        <v>2510000</v>
      </c>
      <c r="X151" s="11">
        <f t="shared" si="16"/>
        <v>41850000</v>
      </c>
      <c r="Y151" s="9">
        <f t="shared" si="17"/>
        <v>-4650000</v>
      </c>
      <c r="Z151" s="6">
        <f>_xlfn.XLOOKUP($A151,'Data precios'!$A:$A,'Data precios'!G:G,"",0,-1)</f>
        <v>46500000</v>
      </c>
      <c r="AA151" s="6">
        <f>_xlfn.XLOOKUP($A151,'Data precios'!$A:$A,'Data precios'!H:H,"",0,-1)</f>
        <v>45105000</v>
      </c>
      <c r="AB151" s="6">
        <f>_xlfn.XLOOKUP($A151,'Data precios'!$A:$A,'Data precios'!I:I,"",0,-1)</f>
        <v>43710000</v>
      </c>
      <c r="AC151" s="6">
        <f>_xlfn.XLOOKUP($A151,'Data precios'!$A:$A,'Data precios'!J:J,"",0,-1)</f>
        <v>41850000</v>
      </c>
    </row>
    <row r="152" spans="1:29" ht="15" thickBot="1" x14ac:dyDescent="0.35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I152" t="s">
        <v>26</v>
      </c>
      <c r="J152" t="s">
        <v>32</v>
      </c>
      <c r="K152">
        <v>802</v>
      </c>
      <c r="L152" t="s">
        <v>33</v>
      </c>
      <c r="M152">
        <v>33990000</v>
      </c>
      <c r="N152">
        <v>709880</v>
      </c>
      <c r="O152">
        <v>34699880</v>
      </c>
      <c r="P152">
        <v>27990000</v>
      </c>
      <c r="Q152">
        <v>-6709880</v>
      </c>
      <c r="R152">
        <v>-2397</v>
      </c>
      <c r="S152" s="5">
        <f>IFERROR(VLOOKUP(A152,'Base ATR'!$1:$1048576,3,FALSE),O152)</f>
        <v>33990000</v>
      </c>
      <c r="T152" t="str">
        <f t="shared" si="14"/>
        <v>LIQUIDAR</v>
      </c>
      <c r="U152" s="6">
        <f t="shared" si="15"/>
        <v>23791500</v>
      </c>
      <c r="V152" s="18">
        <f>_xlfn.XLOOKUP(A152,'Data precios'!A:A,'Data precios'!D:D,"",0,-1)</f>
        <v>25400000</v>
      </c>
      <c r="W152" s="9">
        <f t="shared" si="13"/>
        <v>-2590000</v>
      </c>
      <c r="X152" s="11">
        <f t="shared" si="16"/>
        <v>34699880</v>
      </c>
      <c r="Y152" s="9">
        <f t="shared" si="17"/>
        <v>9299880</v>
      </c>
      <c r="Z152" s="6">
        <f>_xlfn.XLOOKUP($A152,'Data precios'!$A:$A,'Data precios'!G:G,"",0,-1)</f>
        <v>34699880</v>
      </c>
      <c r="AA152" s="6">
        <f>_xlfn.XLOOKUP($A152,'Data precios'!$A:$A,'Data precios'!H:H,"",0,-1)</f>
        <v>34699880</v>
      </c>
      <c r="AB152" s="6">
        <f>_xlfn.XLOOKUP($A152,'Data precios'!$A:$A,'Data precios'!I:I,"",0,-1)</f>
        <v>34699880</v>
      </c>
      <c r="AC152" s="6">
        <f>_xlfn.XLOOKUP($A152,'Data precios'!$A:$A,'Data precios'!J:J,"",0,-1)</f>
        <v>34699880</v>
      </c>
    </row>
    <row r="153" spans="1:29" ht="15" thickBot="1" x14ac:dyDescent="0.35">
      <c r="A153" t="s">
        <v>6236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I153" t="s">
        <v>26</v>
      </c>
      <c r="J153" t="s">
        <v>72</v>
      </c>
      <c r="K153">
        <v>112</v>
      </c>
      <c r="L153" t="s">
        <v>33</v>
      </c>
      <c r="M153">
        <v>16000000</v>
      </c>
      <c r="N153">
        <v>369240</v>
      </c>
      <c r="O153">
        <v>16369240</v>
      </c>
      <c r="P153">
        <v>19990000</v>
      </c>
      <c r="Q153">
        <v>3620760</v>
      </c>
      <c r="R153">
        <v>1811</v>
      </c>
      <c r="S153" s="5">
        <f>IFERROR(VLOOKUP(A153,'Base ATR'!$1:$1048576,3,FALSE),O153)</f>
        <v>16000000</v>
      </c>
      <c r="T153" t="str">
        <f t="shared" si="14"/>
        <v>LIQUIDAR</v>
      </c>
      <c r="U153" s="6">
        <f t="shared" si="15"/>
        <v>16991500</v>
      </c>
      <c r="V153" s="18">
        <f>_xlfn.XLOOKUP(A153,'Data precios'!A:A,'Data precios'!D:D,"",0,-1)</f>
        <v>21500000</v>
      </c>
      <c r="W153" s="9">
        <f t="shared" si="13"/>
        <v>1510000</v>
      </c>
      <c r="X153" s="11">
        <f t="shared" si="16"/>
        <v>18275000</v>
      </c>
      <c r="Y153" s="9">
        <f t="shared" si="17"/>
        <v>-3225000</v>
      </c>
      <c r="Z153" s="6">
        <f>_xlfn.XLOOKUP($A153,'Data precios'!$A:$A,'Data precios'!G:G,"",0,-1)</f>
        <v>19780000</v>
      </c>
      <c r="AA153" s="6">
        <f>_xlfn.XLOOKUP($A153,'Data precios'!$A:$A,'Data precios'!H:H,"",0,-1)</f>
        <v>19350000</v>
      </c>
      <c r="AB153" s="6">
        <f>_xlfn.XLOOKUP($A153,'Data precios'!$A:$A,'Data precios'!I:I,"",0,-1)</f>
        <v>18705000</v>
      </c>
      <c r="AC153" s="6">
        <f>_xlfn.XLOOKUP($A153,'Data precios'!$A:$A,'Data precios'!J:J,"",0,-1)</f>
        <v>18275000</v>
      </c>
    </row>
    <row r="154" spans="1:29" ht="15" thickBot="1" x14ac:dyDescent="0.35">
      <c r="A154" t="s">
        <v>5554</v>
      </c>
      <c r="B154" t="s">
        <v>22</v>
      </c>
      <c r="C154" t="s">
        <v>54</v>
      </c>
      <c r="D154" t="s">
        <v>392</v>
      </c>
      <c r="E154" t="s">
        <v>8552</v>
      </c>
      <c r="F154">
        <v>2025</v>
      </c>
      <c r="G154">
        <v>20000</v>
      </c>
      <c r="I154" t="s">
        <v>26</v>
      </c>
      <c r="J154" t="s">
        <v>43</v>
      </c>
      <c r="K154">
        <v>112</v>
      </c>
      <c r="L154" t="s">
        <v>33</v>
      </c>
      <c r="M154">
        <v>31627180</v>
      </c>
      <c r="N154">
        <v>603648</v>
      </c>
      <c r="O154">
        <v>32230828</v>
      </c>
      <c r="P154">
        <v>36990000</v>
      </c>
      <c r="Q154">
        <v>4759172</v>
      </c>
      <c r="R154">
        <v>1287</v>
      </c>
      <c r="S154" s="5">
        <f>IFERROR(VLOOKUP(A154,'Base ATR'!$1:$1048576,3,FALSE),O154)</f>
        <v>31627180</v>
      </c>
      <c r="T154" t="str">
        <f t="shared" si="14"/>
        <v>LIQUIDAR</v>
      </c>
      <c r="U154" s="6">
        <f t="shared" si="15"/>
        <v>31441500</v>
      </c>
      <c r="V154" s="18">
        <f>_xlfn.XLOOKUP(A154,'Data precios'!A:A,'Data precios'!D:D,"",0,-1)</f>
        <v>40300000</v>
      </c>
      <c r="W154" s="9">
        <f t="shared" si="13"/>
        <v>3310000</v>
      </c>
      <c r="X154" s="11">
        <f t="shared" si="16"/>
        <v>34255000</v>
      </c>
      <c r="Y154" s="9">
        <f t="shared" si="17"/>
        <v>-6045000</v>
      </c>
      <c r="Z154" s="6">
        <f>_xlfn.XLOOKUP($A154,'Data precios'!$A:$A,'Data precios'!G:G,"",0,-1)</f>
        <v>37076000</v>
      </c>
      <c r="AA154" s="6">
        <f>_xlfn.XLOOKUP($A154,'Data precios'!$A:$A,'Data precios'!H:H,"",0,-1)</f>
        <v>36270000</v>
      </c>
      <c r="AB154" s="6">
        <f>_xlfn.XLOOKUP($A154,'Data precios'!$A:$A,'Data precios'!I:I,"",0,-1)</f>
        <v>35061000</v>
      </c>
      <c r="AC154" s="6">
        <f>_xlfn.XLOOKUP($A154,'Data precios'!$A:$A,'Data precios'!J:J,"",0,-1)</f>
        <v>34255000</v>
      </c>
    </row>
    <row r="155" spans="1:29" ht="15" thickBot="1" x14ac:dyDescent="0.35">
      <c r="A155" t="s">
        <v>3993</v>
      </c>
      <c r="B155" t="s">
        <v>22</v>
      </c>
      <c r="C155" t="s">
        <v>54</v>
      </c>
      <c r="D155" t="s">
        <v>188</v>
      </c>
      <c r="E155" t="s">
        <v>3994</v>
      </c>
      <c r="F155">
        <v>2024</v>
      </c>
      <c r="G155">
        <v>58500</v>
      </c>
      <c r="I155" t="s">
        <v>26</v>
      </c>
      <c r="J155" t="s">
        <v>109</v>
      </c>
      <c r="K155">
        <v>201</v>
      </c>
      <c r="L155" t="s">
        <v>33</v>
      </c>
      <c r="M155">
        <v>23500000</v>
      </c>
      <c r="N155">
        <v>903834</v>
      </c>
      <c r="O155">
        <v>24403834</v>
      </c>
      <c r="P155">
        <v>26390000</v>
      </c>
      <c r="Q155">
        <v>1986166</v>
      </c>
      <c r="R155">
        <v>753</v>
      </c>
      <c r="S155" s="5">
        <f>IFERROR(VLOOKUP(A155,'Base ATR'!$1:$1048576,3,FALSE),O155)</f>
        <v>24403834</v>
      </c>
      <c r="T155" t="str">
        <f t="shared" si="14"/>
        <v>LIQUIDAR</v>
      </c>
      <c r="U155" s="6">
        <f t="shared" si="15"/>
        <v>22431500</v>
      </c>
      <c r="V155" s="18">
        <f>_xlfn.XLOOKUP(A155,'Data precios'!A:A,'Data precios'!D:D,"",0,-1)</f>
        <v>28400000</v>
      </c>
      <c r="W155" s="9">
        <f t="shared" si="13"/>
        <v>2010000</v>
      </c>
      <c r="X155" s="11">
        <f t="shared" si="16"/>
        <v>25560000</v>
      </c>
      <c r="Y155" s="9">
        <f t="shared" si="17"/>
        <v>-2840000</v>
      </c>
      <c r="Z155" s="6">
        <f>_xlfn.XLOOKUP($A155,'Data precios'!$A:$A,'Data precios'!G:G,"",0,-1)</f>
        <v>28400000</v>
      </c>
      <c r="AA155" s="6">
        <f>_xlfn.XLOOKUP($A155,'Data precios'!$A:$A,'Data precios'!H:H,"",0,-1)</f>
        <v>27548000</v>
      </c>
      <c r="AB155" s="6">
        <f>_xlfn.XLOOKUP($A155,'Data precios'!$A:$A,'Data precios'!I:I,"",0,-1)</f>
        <v>26696000</v>
      </c>
      <c r="AC155" s="6">
        <f>_xlfn.XLOOKUP($A155,'Data precios'!$A:$A,'Data precios'!J:J,"",0,-1)</f>
        <v>25560000</v>
      </c>
    </row>
    <row r="156" spans="1:29" ht="15" thickBot="1" x14ac:dyDescent="0.35">
      <c r="A156" t="s">
        <v>5301</v>
      </c>
      <c r="B156" t="s">
        <v>22</v>
      </c>
      <c r="C156" t="s">
        <v>54</v>
      </c>
      <c r="D156" t="s">
        <v>58</v>
      </c>
      <c r="E156" t="s">
        <v>283</v>
      </c>
      <c r="F156">
        <v>2024</v>
      </c>
      <c r="G156">
        <v>43000</v>
      </c>
      <c r="I156" t="s">
        <v>26</v>
      </c>
      <c r="J156" t="s">
        <v>110</v>
      </c>
      <c r="K156">
        <v>159</v>
      </c>
      <c r="L156" t="s">
        <v>33</v>
      </c>
      <c r="M156">
        <v>17750000</v>
      </c>
      <c r="N156">
        <v>392280</v>
      </c>
      <c r="O156">
        <v>18142280</v>
      </c>
      <c r="P156">
        <v>19990000</v>
      </c>
      <c r="Q156">
        <v>1847720</v>
      </c>
      <c r="R156">
        <v>924</v>
      </c>
      <c r="S156" s="5">
        <f>IFERROR(VLOOKUP(A156,'Base ATR'!$1:$1048576,3,FALSE),O156)</f>
        <v>17750000</v>
      </c>
      <c r="T156" t="str">
        <f t="shared" si="14"/>
        <v>LIQUIDAR</v>
      </c>
      <c r="U156" s="6">
        <f t="shared" si="15"/>
        <v>16991500</v>
      </c>
      <c r="V156" s="18">
        <f>_xlfn.XLOOKUP(A156,'Data precios'!A:A,'Data precios'!D:D,"",0,-1)</f>
        <v>21700000</v>
      </c>
      <c r="W156" s="9">
        <f t="shared" si="13"/>
        <v>1710000</v>
      </c>
      <c r="X156" s="11">
        <f t="shared" si="16"/>
        <v>19530000</v>
      </c>
      <c r="Y156" s="9">
        <f t="shared" si="17"/>
        <v>-2170000</v>
      </c>
      <c r="Z156" s="6">
        <f>_xlfn.XLOOKUP($A156,'Data precios'!$A:$A,'Data precios'!G:G,"",0,-1)</f>
        <v>21700000</v>
      </c>
      <c r="AA156" s="6">
        <f>_xlfn.XLOOKUP($A156,'Data precios'!$A:$A,'Data precios'!H:H,"",0,-1)</f>
        <v>21049000</v>
      </c>
      <c r="AB156" s="6">
        <f>_xlfn.XLOOKUP($A156,'Data precios'!$A:$A,'Data precios'!I:I,"",0,-1)</f>
        <v>20398000</v>
      </c>
      <c r="AC156" s="6">
        <f>_xlfn.XLOOKUP($A156,'Data precios'!$A:$A,'Data precios'!J:J,"",0,-1)</f>
        <v>19530000</v>
      </c>
    </row>
    <row r="157" spans="1:29" ht="15" thickBot="1" x14ac:dyDescent="0.35">
      <c r="A157" t="s">
        <v>417</v>
      </c>
      <c r="B157" t="s">
        <v>22</v>
      </c>
      <c r="C157" t="s">
        <v>54</v>
      </c>
      <c r="D157" t="s">
        <v>392</v>
      </c>
      <c r="E157" t="s">
        <v>3996</v>
      </c>
      <c r="F157">
        <v>2024</v>
      </c>
      <c r="G157">
        <v>30000</v>
      </c>
      <c r="I157" t="s">
        <v>26</v>
      </c>
      <c r="J157" t="s">
        <v>60</v>
      </c>
      <c r="K157">
        <v>200</v>
      </c>
      <c r="L157" t="s">
        <v>33</v>
      </c>
      <c r="M157">
        <v>20000000</v>
      </c>
      <c r="N157">
        <v>524003</v>
      </c>
      <c r="O157">
        <v>20524003</v>
      </c>
      <c r="P157">
        <v>20990000</v>
      </c>
      <c r="Q157">
        <v>465997</v>
      </c>
      <c r="R157">
        <v>222</v>
      </c>
      <c r="S157" s="5">
        <f>IFERROR(VLOOKUP(A157,'Base ATR'!$1:$1048576,3,FALSE),O157)</f>
        <v>20000000</v>
      </c>
      <c r="T157" t="str">
        <f t="shared" si="14"/>
        <v>LIQUIDAR</v>
      </c>
      <c r="U157" s="6">
        <f t="shared" si="15"/>
        <v>17841500</v>
      </c>
      <c r="V157" s="18">
        <f>_xlfn.XLOOKUP(A157,'Data precios'!A:A,'Data precios'!D:D,"",0,-1)</f>
        <v>22100000</v>
      </c>
      <c r="W157" s="9">
        <f t="shared" si="13"/>
        <v>1110000</v>
      </c>
      <c r="X157" s="11">
        <f t="shared" si="16"/>
        <v>19890000</v>
      </c>
      <c r="Y157" s="9">
        <f t="shared" si="17"/>
        <v>-2210000</v>
      </c>
      <c r="Z157" s="6">
        <f>_xlfn.XLOOKUP($A157,'Data precios'!$A:$A,'Data precios'!G:G,"",0,-1)</f>
        <v>22100000</v>
      </c>
      <c r="AA157" s="6">
        <f>_xlfn.XLOOKUP($A157,'Data precios'!$A:$A,'Data precios'!H:H,"",0,-1)</f>
        <v>21437000</v>
      </c>
      <c r="AB157" s="6">
        <f>_xlfn.XLOOKUP($A157,'Data precios'!$A:$A,'Data precios'!I:I,"",0,-1)</f>
        <v>20774000</v>
      </c>
      <c r="AC157" s="6">
        <f>_xlfn.XLOOKUP($A157,'Data precios'!$A:$A,'Data precios'!J:J,"",0,-1)</f>
        <v>19890000</v>
      </c>
    </row>
    <row r="158" spans="1:29" ht="15" thickBot="1" x14ac:dyDescent="0.35">
      <c r="A158" t="s">
        <v>4853</v>
      </c>
      <c r="B158" t="s">
        <v>22</v>
      </c>
      <c r="C158" t="s">
        <v>104</v>
      </c>
      <c r="D158" t="s">
        <v>24</v>
      </c>
      <c r="E158" t="s">
        <v>10382</v>
      </c>
      <c r="F158">
        <v>2024</v>
      </c>
      <c r="G158">
        <v>49885</v>
      </c>
      <c r="I158" t="s">
        <v>26</v>
      </c>
      <c r="J158" t="s">
        <v>310</v>
      </c>
      <c r="K158">
        <v>25</v>
      </c>
      <c r="L158" t="s">
        <v>39</v>
      </c>
      <c r="M158">
        <v>13250000</v>
      </c>
      <c r="N158">
        <v>327990</v>
      </c>
      <c r="O158">
        <v>13577990</v>
      </c>
      <c r="P158">
        <v>15990000</v>
      </c>
      <c r="Q158">
        <v>2412010</v>
      </c>
      <c r="R158">
        <v>1508</v>
      </c>
      <c r="S158" s="5">
        <f>IFERROR(VLOOKUP(A158,'Base ATR'!$1:$1048576,3,FALSE),O158)</f>
        <v>13250000</v>
      </c>
      <c r="T158" t="str">
        <f t="shared" si="14"/>
        <v>ROTACION ALTA</v>
      </c>
      <c r="U158" s="6">
        <f t="shared" si="15"/>
        <v>15990000</v>
      </c>
      <c r="V158" s="18">
        <f>_xlfn.XLOOKUP(A158,'Data precios'!A:A,'Data precios'!D:D,"",0,-1)</f>
        <v>16400000</v>
      </c>
      <c r="W158" s="9">
        <f t="shared" si="13"/>
        <v>410000</v>
      </c>
      <c r="X158" s="11">
        <f t="shared" si="16"/>
        <v>16400000</v>
      </c>
      <c r="Y158" s="9">
        <f t="shared" si="17"/>
        <v>0</v>
      </c>
      <c r="Z158" s="6">
        <f>_xlfn.XLOOKUP($A158,'Data precios'!$A:$A,'Data precios'!G:G,"",0,-1)</f>
        <v>16892000</v>
      </c>
      <c r="AA158" s="6">
        <f>_xlfn.XLOOKUP($A158,'Data precios'!$A:$A,'Data precios'!H:H,"",0,-1)</f>
        <v>16400000</v>
      </c>
      <c r="AB158" s="6">
        <f>_xlfn.XLOOKUP($A158,'Data precios'!$A:$A,'Data precios'!I:I,"",0,-1)</f>
        <v>15908000</v>
      </c>
      <c r="AC158" s="6">
        <f>_xlfn.XLOOKUP($A158,'Data precios'!$A:$A,'Data precios'!J:J,"",0,-1)</f>
        <v>15416000</v>
      </c>
    </row>
    <row r="159" spans="1:29" ht="15" thickBot="1" x14ac:dyDescent="0.35">
      <c r="A159" t="s">
        <v>10366</v>
      </c>
      <c r="B159" t="s">
        <v>22</v>
      </c>
      <c r="C159" t="s">
        <v>54</v>
      </c>
      <c r="D159" t="s">
        <v>58</v>
      </c>
      <c r="E159" t="s">
        <v>10636</v>
      </c>
      <c r="F159">
        <v>2024</v>
      </c>
      <c r="G159">
        <v>67616</v>
      </c>
      <c r="I159" t="s">
        <v>26</v>
      </c>
      <c r="J159" t="s">
        <v>3988</v>
      </c>
      <c r="K159">
        <v>24</v>
      </c>
      <c r="L159" t="s">
        <v>47</v>
      </c>
      <c r="M159">
        <v>13750000</v>
      </c>
      <c r="N159">
        <v>335490</v>
      </c>
      <c r="O159">
        <v>14085490</v>
      </c>
      <c r="P159">
        <v>16990000</v>
      </c>
      <c r="Q159">
        <v>2904510</v>
      </c>
      <c r="R159">
        <v>171</v>
      </c>
      <c r="S159" s="5">
        <f>IFERROR(VLOOKUP(A159,'Base ATR'!$1:$1048576,3,FALSE),O159)</f>
        <v>13750000</v>
      </c>
      <c r="T159" t="str">
        <f t="shared" si="14"/>
        <v>ROTACION ALTA</v>
      </c>
      <c r="U159" s="6">
        <f t="shared" si="15"/>
        <v>16990000</v>
      </c>
      <c r="V159" s="18" t="str">
        <f>_xlfn.XLOOKUP(A159,'Data precios'!A:A,'Data precios'!D:D,"",0,-1)</f>
        <v/>
      </c>
      <c r="W159" s="9" t="e">
        <f t="shared" ref="W159:W190" si="18">V159-P159</f>
        <v>#VALUE!</v>
      </c>
      <c r="X159" s="11" t="str">
        <f t="shared" si="16"/>
        <v/>
      </c>
      <c r="Y159" s="9" t="str">
        <f t="shared" si="17"/>
        <v/>
      </c>
      <c r="Z159" s="6" t="str">
        <f>_xlfn.XLOOKUP($A159,'Data precios'!$A:$A,'Data precios'!G:G,"",0,-1)</f>
        <v/>
      </c>
      <c r="AA159" s="6" t="str">
        <f>_xlfn.XLOOKUP($A159,'Data precios'!$A:$A,'Data precios'!H:H,"",0,-1)</f>
        <v/>
      </c>
      <c r="AB159" s="6" t="str">
        <f>_xlfn.XLOOKUP($A159,'Data precios'!$A:$A,'Data precios'!I:I,"",0,-1)</f>
        <v/>
      </c>
      <c r="AC159" s="6" t="str">
        <f>_xlfn.XLOOKUP($A159,'Data precios'!$A:$A,'Data precios'!J:J,"",0,-1)</f>
        <v/>
      </c>
    </row>
    <row r="160" spans="1:29" ht="15" thickBot="1" x14ac:dyDescent="0.35">
      <c r="A160" t="s">
        <v>5469</v>
      </c>
      <c r="B160" t="s">
        <v>22</v>
      </c>
      <c r="C160" t="s">
        <v>54</v>
      </c>
      <c r="D160" t="s">
        <v>24</v>
      </c>
      <c r="E160" t="s">
        <v>4100</v>
      </c>
      <c r="F160">
        <v>2024</v>
      </c>
      <c r="G160">
        <v>52000</v>
      </c>
      <c r="I160" t="s">
        <v>26</v>
      </c>
      <c r="J160" t="s">
        <v>8612</v>
      </c>
      <c r="K160">
        <v>82</v>
      </c>
      <c r="L160" t="s">
        <v>33</v>
      </c>
      <c r="M160">
        <v>18900000</v>
      </c>
      <c r="N160">
        <v>412740</v>
      </c>
      <c r="O160">
        <v>19312740</v>
      </c>
      <c r="P160">
        <v>23590000</v>
      </c>
      <c r="Q160">
        <v>4277260</v>
      </c>
      <c r="R160">
        <v>1813</v>
      </c>
      <c r="S160" s="5">
        <f>IFERROR(VLOOKUP(A160,'Base ATR'!$1:$1048576,3,FALSE),O160)</f>
        <v>18900000</v>
      </c>
      <c r="T160" t="str">
        <f t="shared" si="14"/>
        <v>LIQUIDAR</v>
      </c>
      <c r="U160" s="6">
        <f t="shared" si="15"/>
        <v>20051500</v>
      </c>
      <c r="V160" s="18">
        <f>_xlfn.XLOOKUP(A160,'Data precios'!A:A,'Data precios'!D:D,"",0,-1)</f>
        <v>23600000</v>
      </c>
      <c r="W160" s="9">
        <f t="shared" si="18"/>
        <v>10000</v>
      </c>
      <c r="X160" s="11">
        <f t="shared" si="16"/>
        <v>21240000</v>
      </c>
      <c r="Y160" s="9">
        <f t="shared" si="17"/>
        <v>-2360000</v>
      </c>
      <c r="Z160" s="6">
        <f>_xlfn.XLOOKUP($A160,'Data precios'!$A:$A,'Data precios'!G:G,"",0,-1)</f>
        <v>23600000</v>
      </c>
      <c r="AA160" s="6">
        <f>_xlfn.XLOOKUP($A160,'Data precios'!$A:$A,'Data precios'!H:H,"",0,-1)</f>
        <v>22892000</v>
      </c>
      <c r="AB160" s="6">
        <f>_xlfn.XLOOKUP($A160,'Data precios'!$A:$A,'Data precios'!I:I,"",0,-1)</f>
        <v>22184000</v>
      </c>
      <c r="AC160" s="6">
        <f>_xlfn.XLOOKUP($A160,'Data precios'!$A:$A,'Data precios'!J:J,"",0,-1)</f>
        <v>21240000</v>
      </c>
    </row>
    <row r="161" spans="1:29" ht="15" thickBot="1" x14ac:dyDescent="0.35">
      <c r="A161" t="s">
        <v>10158</v>
      </c>
      <c r="B161" t="s">
        <v>22</v>
      </c>
      <c r="C161" t="s">
        <v>54</v>
      </c>
      <c r="D161" t="s">
        <v>24</v>
      </c>
      <c r="E161" t="s">
        <v>10382</v>
      </c>
      <c r="F161">
        <v>2024</v>
      </c>
      <c r="G161">
        <v>36000</v>
      </c>
      <c r="I161" t="s">
        <v>26</v>
      </c>
      <c r="J161" t="s">
        <v>310</v>
      </c>
      <c r="K161">
        <v>35</v>
      </c>
      <c r="L161" t="s">
        <v>47</v>
      </c>
      <c r="M161">
        <v>12200000</v>
      </c>
      <c r="N161">
        <v>312240</v>
      </c>
      <c r="O161">
        <v>12512240</v>
      </c>
      <c r="P161">
        <v>14490000</v>
      </c>
      <c r="Q161">
        <v>1977760</v>
      </c>
      <c r="R161">
        <v>1365</v>
      </c>
      <c r="S161" s="5">
        <f>IFERROR(VLOOKUP(A161,'Base ATR'!$1:$1048576,3,FALSE),O161)</f>
        <v>12200000</v>
      </c>
      <c r="T161" t="str">
        <f t="shared" si="14"/>
        <v>ROTACION BAJA</v>
      </c>
      <c r="U161" s="6">
        <f t="shared" si="15"/>
        <v>13041000</v>
      </c>
      <c r="V161" s="18">
        <f>_xlfn.XLOOKUP(A161,'Data precios'!A:A,'Data precios'!D:D,"",0,-1)</f>
        <v>14500000</v>
      </c>
      <c r="W161" s="9">
        <f t="shared" si="18"/>
        <v>10000</v>
      </c>
      <c r="X161" s="11">
        <f t="shared" si="16"/>
        <v>13630000</v>
      </c>
      <c r="Y161" s="9">
        <f t="shared" si="17"/>
        <v>-870000</v>
      </c>
      <c r="Z161" s="6">
        <f>_xlfn.XLOOKUP($A161,'Data precios'!$A:$A,'Data precios'!G:G,"",0,-1)</f>
        <v>14500000</v>
      </c>
      <c r="AA161" s="6">
        <f>_xlfn.XLOOKUP($A161,'Data precios'!$A:$A,'Data precios'!H:H,"",0,-1)</f>
        <v>14065000</v>
      </c>
      <c r="AB161" s="6">
        <f>_xlfn.XLOOKUP($A161,'Data precios'!$A:$A,'Data precios'!I:I,"",0,-1)</f>
        <v>13630000</v>
      </c>
      <c r="AC161" s="6">
        <f>_xlfn.XLOOKUP($A161,'Data precios'!$A:$A,'Data precios'!J:J,"",0,-1)</f>
        <v>13050000</v>
      </c>
    </row>
    <row r="162" spans="1:29" ht="15" thickBot="1" x14ac:dyDescent="0.35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I162" t="s">
        <v>26</v>
      </c>
      <c r="J162" t="s">
        <v>216</v>
      </c>
      <c r="K162">
        <v>306</v>
      </c>
      <c r="L162" t="s">
        <v>33</v>
      </c>
      <c r="M162">
        <v>34000000</v>
      </c>
      <c r="N162">
        <v>1178778</v>
      </c>
      <c r="O162">
        <v>35178778</v>
      </c>
      <c r="P162">
        <v>34990000</v>
      </c>
      <c r="Q162">
        <v>-188778</v>
      </c>
      <c r="R162">
        <v>-54</v>
      </c>
      <c r="S162" s="5">
        <f>IFERROR(VLOOKUP(A162,'Base ATR'!$1:$1048576,3,FALSE),O162)</f>
        <v>34000000</v>
      </c>
      <c r="T162" t="str">
        <f t="shared" si="14"/>
        <v>LIQUIDAR</v>
      </c>
      <c r="U162" s="6">
        <f t="shared" si="15"/>
        <v>29741500</v>
      </c>
      <c r="V162" s="18">
        <f>_xlfn.XLOOKUP(A162,'Data precios'!A:A,'Data precios'!D:D,"",0,-1)</f>
        <v>34200000</v>
      </c>
      <c r="W162" s="9">
        <f t="shared" si="18"/>
        <v>-790000</v>
      </c>
      <c r="X162" s="11">
        <f t="shared" si="16"/>
        <v>35178778</v>
      </c>
      <c r="Y162" s="9">
        <f t="shared" si="17"/>
        <v>978778</v>
      </c>
      <c r="Z162" s="6">
        <f>_xlfn.XLOOKUP($A162,'Data precios'!$A:$A,'Data precios'!G:G,"",0,-1)</f>
        <v>35178778</v>
      </c>
      <c r="AA162" s="6">
        <f>_xlfn.XLOOKUP($A162,'Data precios'!$A:$A,'Data precios'!H:H,"",0,-1)</f>
        <v>35178778</v>
      </c>
      <c r="AB162" s="6">
        <f>_xlfn.XLOOKUP($A162,'Data precios'!$A:$A,'Data precios'!I:I,"",0,-1)</f>
        <v>35178778</v>
      </c>
      <c r="AC162" s="6">
        <f>_xlfn.XLOOKUP($A162,'Data precios'!$A:$A,'Data precios'!J:J,"",0,-1)</f>
        <v>35178778</v>
      </c>
    </row>
    <row r="163" spans="1:29" ht="15" thickBot="1" x14ac:dyDescent="0.35">
      <c r="A163" t="s">
        <v>8614</v>
      </c>
      <c r="B163" t="s">
        <v>22</v>
      </c>
      <c r="C163" t="s">
        <v>54</v>
      </c>
      <c r="D163" t="s">
        <v>137</v>
      </c>
      <c r="E163" t="s">
        <v>8615</v>
      </c>
      <c r="F163">
        <v>2024</v>
      </c>
      <c r="G163">
        <v>35000</v>
      </c>
      <c r="I163" t="s">
        <v>26</v>
      </c>
      <c r="J163" t="s">
        <v>8616</v>
      </c>
      <c r="K163">
        <v>66</v>
      </c>
      <c r="L163" t="s">
        <v>33</v>
      </c>
      <c r="M163">
        <v>29300000</v>
      </c>
      <c r="N163">
        <v>568740</v>
      </c>
      <c r="O163">
        <v>29868740</v>
      </c>
      <c r="P163">
        <v>35990000</v>
      </c>
      <c r="Q163">
        <v>6121260</v>
      </c>
      <c r="R163">
        <v>1701</v>
      </c>
      <c r="S163" s="5">
        <f>IFERROR(VLOOKUP(A163,'Base ATR'!$1:$1048576,3,FALSE),O163)</f>
        <v>29300000</v>
      </c>
      <c r="T163" t="str">
        <f t="shared" si="14"/>
        <v>LIQUIDAR</v>
      </c>
      <c r="U163" s="6">
        <f t="shared" si="15"/>
        <v>30591500</v>
      </c>
      <c r="V163" s="18">
        <f>_xlfn.XLOOKUP(A163,'Data precios'!A:A,'Data precios'!D:D,"",0,-1)</f>
        <v>36500000</v>
      </c>
      <c r="W163" s="9">
        <f t="shared" si="18"/>
        <v>510000</v>
      </c>
      <c r="X163" s="11">
        <f t="shared" si="16"/>
        <v>32850000</v>
      </c>
      <c r="Y163" s="9">
        <f t="shared" si="17"/>
        <v>-3650000</v>
      </c>
      <c r="Z163" s="6">
        <f>_xlfn.XLOOKUP($A163,'Data precios'!$A:$A,'Data precios'!G:G,"",0,-1)</f>
        <v>36500000</v>
      </c>
      <c r="AA163" s="6">
        <f>_xlfn.XLOOKUP($A163,'Data precios'!$A:$A,'Data precios'!H:H,"",0,-1)</f>
        <v>35405000</v>
      </c>
      <c r="AB163" s="6">
        <f>_xlfn.XLOOKUP($A163,'Data precios'!$A:$A,'Data precios'!I:I,"",0,-1)</f>
        <v>34310000</v>
      </c>
      <c r="AC163" s="6">
        <f>_xlfn.XLOOKUP($A163,'Data precios'!$A:$A,'Data precios'!J:J,"",0,-1)</f>
        <v>32850000</v>
      </c>
    </row>
    <row r="164" spans="1:29" ht="15" thickBot="1" x14ac:dyDescent="0.35">
      <c r="A164" t="s">
        <v>6314</v>
      </c>
      <c r="B164" t="s">
        <v>22</v>
      </c>
      <c r="C164" t="s">
        <v>54</v>
      </c>
      <c r="D164" t="s">
        <v>24</v>
      </c>
      <c r="E164" t="s">
        <v>8568</v>
      </c>
      <c r="F164">
        <v>2024</v>
      </c>
      <c r="G164">
        <v>13800</v>
      </c>
      <c r="I164" t="s">
        <v>26</v>
      </c>
      <c r="J164" t="s">
        <v>120</v>
      </c>
      <c r="K164">
        <v>112</v>
      </c>
      <c r="L164" t="s">
        <v>33</v>
      </c>
      <c r="M164">
        <v>31300000</v>
      </c>
      <c r="N164">
        <v>598740</v>
      </c>
      <c r="O164">
        <v>31898740</v>
      </c>
      <c r="P164">
        <v>36490000</v>
      </c>
      <c r="Q164">
        <v>4591260</v>
      </c>
      <c r="R164">
        <v>1258</v>
      </c>
      <c r="S164" s="5">
        <f>IFERROR(VLOOKUP(A164,'Base ATR'!$1:$1048576,3,FALSE),O164)</f>
        <v>31300000</v>
      </c>
      <c r="T164" t="str">
        <f t="shared" si="14"/>
        <v>LIQUIDAR</v>
      </c>
      <c r="U164" s="6">
        <f t="shared" si="15"/>
        <v>31016500</v>
      </c>
      <c r="V164" s="18">
        <f>_xlfn.XLOOKUP(A164,'Data precios'!A:A,'Data precios'!D:D,"",0,-1)</f>
        <v>37000000</v>
      </c>
      <c r="W164" s="9">
        <f t="shared" si="18"/>
        <v>510000</v>
      </c>
      <c r="X164" s="11">
        <f t="shared" si="16"/>
        <v>33300000</v>
      </c>
      <c r="Y164" s="9">
        <f t="shared" si="17"/>
        <v>-3700000</v>
      </c>
      <c r="Z164" s="6">
        <f>_xlfn.XLOOKUP($A164,'Data precios'!$A:$A,'Data precios'!G:G,"",0,-1)</f>
        <v>37000000</v>
      </c>
      <c r="AA164" s="6">
        <f>_xlfn.XLOOKUP($A164,'Data precios'!$A:$A,'Data precios'!H:H,"",0,-1)</f>
        <v>35890000</v>
      </c>
      <c r="AB164" s="6">
        <f>_xlfn.XLOOKUP($A164,'Data precios'!$A:$A,'Data precios'!I:I,"",0,-1)</f>
        <v>34780000</v>
      </c>
      <c r="AC164" s="6">
        <f>_xlfn.XLOOKUP($A164,'Data precios'!$A:$A,'Data precios'!J:J,"",0,-1)</f>
        <v>33300000</v>
      </c>
    </row>
    <row r="165" spans="1:29" ht="15" thickBot="1" x14ac:dyDescent="0.35">
      <c r="A165" t="s">
        <v>10361</v>
      </c>
      <c r="B165" t="s">
        <v>22</v>
      </c>
      <c r="C165" t="s">
        <v>54</v>
      </c>
      <c r="D165" t="s">
        <v>24</v>
      </c>
      <c r="E165" t="s">
        <v>10719</v>
      </c>
      <c r="F165">
        <v>2024</v>
      </c>
      <c r="G165">
        <v>27891</v>
      </c>
      <c r="I165" t="s">
        <v>26</v>
      </c>
      <c r="J165" t="s">
        <v>8612</v>
      </c>
      <c r="K165">
        <v>12</v>
      </c>
      <c r="L165" t="s">
        <v>39</v>
      </c>
      <c r="M165">
        <v>18750000</v>
      </c>
      <c r="N165">
        <v>0</v>
      </c>
      <c r="O165">
        <v>18750000</v>
      </c>
      <c r="P165">
        <v>21990000</v>
      </c>
      <c r="Q165">
        <v>3240000</v>
      </c>
      <c r="R165">
        <v>1473</v>
      </c>
      <c r="S165" s="5">
        <f>IFERROR(VLOOKUP(A165,'Base ATR'!$1:$1048576,3,FALSE),O165)</f>
        <v>18750000</v>
      </c>
      <c r="T165" t="str">
        <f t="shared" si="14"/>
        <v>ROTACION ALTA</v>
      </c>
      <c r="U165" s="6">
        <f t="shared" si="15"/>
        <v>21990000</v>
      </c>
      <c r="V165" s="18">
        <f>_xlfn.XLOOKUP(A165,'Data precios'!A:A,'Data precios'!D:D,"",0,-1)</f>
        <v>23600000</v>
      </c>
      <c r="W165" s="9">
        <f t="shared" si="18"/>
        <v>1610000</v>
      </c>
      <c r="X165" s="11">
        <f t="shared" si="16"/>
        <v>21712000</v>
      </c>
      <c r="Y165" s="9">
        <f t="shared" si="17"/>
        <v>-1888000</v>
      </c>
      <c r="Z165" s="6">
        <f>_xlfn.XLOOKUP($A165,'Data precios'!$A:$A,'Data precios'!G:G,"",0,-1)</f>
        <v>21712000</v>
      </c>
      <c r="AA165" s="6">
        <f>_xlfn.XLOOKUP($A165,'Data precios'!$A:$A,'Data precios'!H:H,"",0,-1)</f>
        <v>21240000</v>
      </c>
      <c r="AB165" s="6">
        <f>_xlfn.XLOOKUP($A165,'Data precios'!$A:$A,'Data precios'!I:I,"",0,-1)</f>
        <v>20532000</v>
      </c>
      <c r="AC165" s="6">
        <f>_xlfn.XLOOKUP($A165,'Data precios'!$A:$A,'Data precios'!J:J,"",0,-1)</f>
        <v>20060000</v>
      </c>
    </row>
    <row r="166" spans="1:29" ht="15" thickBot="1" x14ac:dyDescent="0.35">
      <c r="A166" t="s">
        <v>10350</v>
      </c>
      <c r="B166" t="s">
        <v>22</v>
      </c>
      <c r="C166" t="s">
        <v>54</v>
      </c>
      <c r="D166" t="s">
        <v>199</v>
      </c>
      <c r="E166" t="s">
        <v>10637</v>
      </c>
      <c r="F166">
        <v>2024</v>
      </c>
      <c r="G166">
        <v>36000</v>
      </c>
      <c r="I166" t="s">
        <v>26</v>
      </c>
      <c r="J166" t="s">
        <v>10638</v>
      </c>
      <c r="K166">
        <v>25</v>
      </c>
      <c r="L166" t="s">
        <v>47</v>
      </c>
      <c r="M166">
        <v>6200000</v>
      </c>
      <c r="N166">
        <v>222240</v>
      </c>
      <c r="O166">
        <v>6422240</v>
      </c>
      <c r="P166">
        <v>7990000</v>
      </c>
      <c r="Q166">
        <v>1567760</v>
      </c>
      <c r="R166">
        <v>1962</v>
      </c>
      <c r="S166" s="5">
        <f>IFERROR(VLOOKUP(A166,'Base ATR'!$1:$1048576,3,FALSE),O166)</f>
        <v>6200000</v>
      </c>
      <c r="T166" t="str">
        <f t="shared" si="14"/>
        <v>ROTACION ALTA</v>
      </c>
      <c r="U166" s="6">
        <f t="shared" si="15"/>
        <v>7990000</v>
      </c>
      <c r="V166" s="18" t="str">
        <f>_xlfn.XLOOKUP(A166,'Data precios'!A:A,'Data precios'!D:D,"",0,-1)</f>
        <v/>
      </c>
      <c r="W166" s="9" t="e">
        <f t="shared" si="18"/>
        <v>#VALUE!</v>
      </c>
      <c r="X166" s="11" t="str">
        <f t="shared" si="16"/>
        <v/>
      </c>
      <c r="Y166" s="9" t="str">
        <f t="shared" si="17"/>
        <v/>
      </c>
      <c r="Z166" s="6" t="str">
        <f>_xlfn.XLOOKUP($A166,'Data precios'!$A:$A,'Data precios'!G:G,"",0,-1)</f>
        <v/>
      </c>
      <c r="AA166" s="6" t="str">
        <f>_xlfn.XLOOKUP($A166,'Data precios'!$A:$A,'Data precios'!H:H,"",0,-1)</f>
        <v/>
      </c>
      <c r="AB166" s="6" t="str">
        <f>_xlfn.XLOOKUP($A166,'Data precios'!$A:$A,'Data precios'!I:I,"",0,-1)</f>
        <v/>
      </c>
      <c r="AC166" s="6" t="str">
        <f>_xlfn.XLOOKUP($A166,'Data precios'!$A:$A,'Data precios'!J:J,"",0,-1)</f>
        <v/>
      </c>
    </row>
    <row r="167" spans="1:29" ht="15" thickBot="1" x14ac:dyDescent="0.35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I167" t="s">
        <v>26</v>
      </c>
      <c r="J167" t="s">
        <v>184</v>
      </c>
      <c r="K167">
        <v>206</v>
      </c>
      <c r="L167" t="s">
        <v>33</v>
      </c>
      <c r="M167">
        <v>16400000</v>
      </c>
      <c r="N167">
        <v>372030</v>
      </c>
      <c r="O167">
        <v>16772030</v>
      </c>
      <c r="P167">
        <v>18690000</v>
      </c>
      <c r="Q167">
        <v>1917970</v>
      </c>
      <c r="R167">
        <v>1026</v>
      </c>
      <c r="S167" s="5">
        <f>IFERROR(VLOOKUP(A167,'Base ATR'!$1:$1048576,3,FALSE),O167)</f>
        <v>16400000</v>
      </c>
      <c r="T167" t="str">
        <f t="shared" si="14"/>
        <v>LIQUIDAR</v>
      </c>
      <c r="U167" s="6">
        <f t="shared" si="15"/>
        <v>15886500</v>
      </c>
      <c r="V167" s="18">
        <f>_xlfn.XLOOKUP(A167,'Data precios'!A:A,'Data precios'!D:D,"",0,-1)</f>
        <v>19300000</v>
      </c>
      <c r="W167" s="9">
        <f t="shared" si="18"/>
        <v>610000</v>
      </c>
      <c r="X167" s="11">
        <f t="shared" si="16"/>
        <v>17370000</v>
      </c>
      <c r="Y167" s="9">
        <f t="shared" si="17"/>
        <v>-1930000</v>
      </c>
      <c r="Z167" s="6">
        <f>_xlfn.XLOOKUP($A167,'Data precios'!$A:$A,'Data precios'!G:G,"",0,-1)</f>
        <v>19300000</v>
      </c>
      <c r="AA167" s="6">
        <f>_xlfn.XLOOKUP($A167,'Data precios'!$A:$A,'Data precios'!H:H,"",0,-1)</f>
        <v>18721000</v>
      </c>
      <c r="AB167" s="6">
        <f>_xlfn.XLOOKUP($A167,'Data precios'!$A:$A,'Data precios'!I:I,"",0,-1)</f>
        <v>18142000</v>
      </c>
      <c r="AC167" s="6">
        <f>_xlfn.XLOOKUP($A167,'Data precios'!$A:$A,'Data precios'!J:J,"",0,-1)</f>
        <v>17370000</v>
      </c>
    </row>
    <row r="168" spans="1:29" ht="15" thickBot="1" x14ac:dyDescent="0.35">
      <c r="A168" t="s">
        <v>5599</v>
      </c>
      <c r="B168" t="s">
        <v>22</v>
      </c>
      <c r="C168" t="s">
        <v>30</v>
      </c>
      <c r="D168" t="s">
        <v>131</v>
      </c>
      <c r="E168" t="s">
        <v>8611</v>
      </c>
      <c r="F168">
        <v>2024</v>
      </c>
      <c r="G168">
        <v>76000</v>
      </c>
      <c r="I168" t="s">
        <v>26</v>
      </c>
      <c r="J168" t="s">
        <v>4123</v>
      </c>
      <c r="K168">
        <v>61</v>
      </c>
      <c r="L168" t="s">
        <v>33</v>
      </c>
      <c r="M168">
        <v>19000000</v>
      </c>
      <c r="N168">
        <v>414240</v>
      </c>
      <c r="O168">
        <v>19414240</v>
      </c>
      <c r="P168">
        <v>23990000</v>
      </c>
      <c r="Q168">
        <v>4575760</v>
      </c>
      <c r="R168">
        <v>1907</v>
      </c>
      <c r="S168" s="5">
        <f>IFERROR(VLOOKUP(A168,'Base ATR'!$1:$1048576,3,FALSE),O168)</f>
        <v>19000000</v>
      </c>
      <c r="T168" t="str">
        <f t="shared" si="14"/>
        <v>LIQUIDAR</v>
      </c>
      <c r="U168" s="6">
        <f t="shared" si="15"/>
        <v>20391500</v>
      </c>
      <c r="V168" s="18">
        <f>_xlfn.XLOOKUP(A168,'Data precios'!A:A,'Data precios'!D:D,"",0,-1)</f>
        <v>25300000</v>
      </c>
      <c r="W168" s="9">
        <f t="shared" si="18"/>
        <v>1310000</v>
      </c>
      <c r="X168" s="11">
        <f t="shared" si="16"/>
        <v>21505000</v>
      </c>
      <c r="Y168" s="9">
        <f t="shared" si="17"/>
        <v>-3795000</v>
      </c>
      <c r="Z168" s="6">
        <f>_xlfn.XLOOKUP($A168,'Data precios'!$A:$A,'Data precios'!G:G,"",0,-1)</f>
        <v>23276000</v>
      </c>
      <c r="AA168" s="6">
        <f>_xlfn.XLOOKUP($A168,'Data precios'!$A:$A,'Data precios'!H:H,"",0,-1)</f>
        <v>22770000</v>
      </c>
      <c r="AB168" s="6">
        <f>_xlfn.XLOOKUP($A168,'Data precios'!$A:$A,'Data precios'!I:I,"",0,-1)</f>
        <v>22011000</v>
      </c>
      <c r="AC168" s="6">
        <f>_xlfn.XLOOKUP($A168,'Data precios'!$A:$A,'Data precios'!J:J,"",0,-1)</f>
        <v>21505000</v>
      </c>
    </row>
    <row r="169" spans="1:29" ht="15" thickBot="1" x14ac:dyDescent="0.35">
      <c r="A169" t="s">
        <v>10848</v>
      </c>
      <c r="B169" t="s">
        <v>22</v>
      </c>
      <c r="C169" t="s">
        <v>54</v>
      </c>
      <c r="D169" t="s">
        <v>89</v>
      </c>
      <c r="E169" t="s">
        <v>10926</v>
      </c>
      <c r="F169">
        <v>2024</v>
      </c>
      <c r="G169">
        <v>35000</v>
      </c>
      <c r="I169" t="s">
        <v>26</v>
      </c>
      <c r="J169" t="s">
        <v>43</v>
      </c>
      <c r="K169">
        <v>4</v>
      </c>
      <c r="L169" t="s">
        <v>33</v>
      </c>
      <c r="M169">
        <v>7200000</v>
      </c>
      <c r="N169">
        <v>0</v>
      </c>
      <c r="O169">
        <v>7200000</v>
      </c>
      <c r="P169">
        <v>9490000</v>
      </c>
      <c r="Q169">
        <v>2290000</v>
      </c>
      <c r="R169">
        <v>2413</v>
      </c>
      <c r="S169" s="5">
        <f>IFERROR(VLOOKUP(A169,'Base ATR'!$1:$1048576,3,FALSE),O169)</f>
        <v>7200000</v>
      </c>
      <c r="T169" t="str">
        <f t="shared" si="14"/>
        <v>ROTACION ALTA</v>
      </c>
      <c r="U169" s="6">
        <f t="shared" si="15"/>
        <v>9490000</v>
      </c>
      <c r="V169" s="18">
        <f>_xlfn.XLOOKUP(A169,'Data precios'!A:A,'Data precios'!D:D,"",0,-1)</f>
        <v>9500000</v>
      </c>
      <c r="W169" s="9">
        <f t="shared" si="18"/>
        <v>10000</v>
      </c>
      <c r="X169" s="11">
        <f t="shared" si="16"/>
        <v>9500000</v>
      </c>
      <c r="Y169" s="9">
        <f t="shared" si="17"/>
        <v>0</v>
      </c>
      <c r="Z169" s="6">
        <f>_xlfn.XLOOKUP($A169,'Data precios'!$A:$A,'Data precios'!G:G,"",0,-1)</f>
        <v>9500000</v>
      </c>
      <c r="AA169" s="6">
        <f>_xlfn.XLOOKUP($A169,'Data precios'!$A:$A,'Data precios'!H:H,"",0,-1)</f>
        <v>9215000</v>
      </c>
      <c r="AB169" s="6">
        <f>_xlfn.XLOOKUP($A169,'Data precios'!$A:$A,'Data precios'!I:I,"",0,-1)</f>
        <v>8930000</v>
      </c>
      <c r="AC169" s="6">
        <f>_xlfn.XLOOKUP($A169,'Data precios'!$A:$A,'Data precios'!J:J,"",0,-1)</f>
        <v>8550000</v>
      </c>
    </row>
    <row r="170" spans="1:29" ht="15" thickBot="1" x14ac:dyDescent="0.35">
      <c r="A170" t="s">
        <v>6606</v>
      </c>
      <c r="B170" t="s">
        <v>22</v>
      </c>
      <c r="C170" t="s">
        <v>54</v>
      </c>
      <c r="D170" t="s">
        <v>4091</v>
      </c>
      <c r="E170" t="s">
        <v>8643</v>
      </c>
      <c r="F170">
        <v>2024</v>
      </c>
      <c r="G170">
        <v>19000</v>
      </c>
      <c r="I170" t="s">
        <v>26</v>
      </c>
      <c r="J170" t="s">
        <v>109</v>
      </c>
      <c r="K170">
        <v>75</v>
      </c>
      <c r="L170" t="s">
        <v>33</v>
      </c>
      <c r="M170">
        <v>13500000</v>
      </c>
      <c r="N170">
        <v>331740</v>
      </c>
      <c r="O170">
        <v>13831740</v>
      </c>
      <c r="P170">
        <v>16490000</v>
      </c>
      <c r="Q170">
        <v>2658260</v>
      </c>
      <c r="R170">
        <v>1612</v>
      </c>
      <c r="S170" s="5">
        <f>IFERROR(VLOOKUP(A170,'Base ATR'!$1:$1048576,3,FALSE),O170)</f>
        <v>13500000</v>
      </c>
      <c r="T170" t="str">
        <f t="shared" si="14"/>
        <v>LIQUIDAR</v>
      </c>
      <c r="U170" s="6">
        <f t="shared" si="15"/>
        <v>14016500</v>
      </c>
      <c r="V170" s="18">
        <f>_xlfn.XLOOKUP(A170,'Data precios'!A:A,'Data precios'!D:D,"",0,-1)</f>
        <v>16500000</v>
      </c>
      <c r="W170" s="9">
        <f t="shared" si="18"/>
        <v>10000</v>
      </c>
      <c r="X170" s="11">
        <f t="shared" si="16"/>
        <v>14850000</v>
      </c>
      <c r="Y170" s="9">
        <f t="shared" si="17"/>
        <v>-1650000</v>
      </c>
      <c r="Z170" s="6">
        <f>_xlfn.XLOOKUP($A170,'Data precios'!$A:$A,'Data precios'!G:G,"",0,-1)</f>
        <v>16500000</v>
      </c>
      <c r="AA170" s="6">
        <f>_xlfn.XLOOKUP($A170,'Data precios'!$A:$A,'Data precios'!H:H,"",0,-1)</f>
        <v>16005000</v>
      </c>
      <c r="AB170" s="6">
        <f>_xlfn.XLOOKUP($A170,'Data precios'!$A:$A,'Data precios'!I:I,"",0,-1)</f>
        <v>15510000</v>
      </c>
      <c r="AC170" s="6">
        <f>_xlfn.XLOOKUP($A170,'Data precios'!$A:$A,'Data precios'!J:J,"",0,-1)</f>
        <v>14850000</v>
      </c>
    </row>
    <row r="171" spans="1:29" ht="15" thickBot="1" x14ac:dyDescent="0.35">
      <c r="A171" t="s">
        <v>573</v>
      </c>
      <c r="B171" t="s">
        <v>22</v>
      </c>
      <c r="C171" t="s">
        <v>54</v>
      </c>
      <c r="D171" t="s">
        <v>36</v>
      </c>
      <c r="E171" t="s">
        <v>10639</v>
      </c>
      <c r="F171">
        <v>2024</v>
      </c>
      <c r="G171">
        <v>30883</v>
      </c>
      <c r="I171" t="s">
        <v>26</v>
      </c>
      <c r="J171" t="s">
        <v>8584</v>
      </c>
      <c r="K171">
        <v>24</v>
      </c>
      <c r="L171" t="s">
        <v>33</v>
      </c>
      <c r="M171">
        <v>7500000</v>
      </c>
      <c r="N171">
        <v>241740</v>
      </c>
      <c r="O171">
        <v>7741740</v>
      </c>
      <c r="P171">
        <v>9290000</v>
      </c>
      <c r="Q171">
        <v>1548260</v>
      </c>
      <c r="R171">
        <v>1667</v>
      </c>
      <c r="S171" s="5">
        <f>IFERROR(VLOOKUP(A171,'Base ATR'!$1:$1048576,3,FALSE),O171)</f>
        <v>9000000</v>
      </c>
      <c r="T171" t="str">
        <f t="shared" si="14"/>
        <v>ROTACION ALTA</v>
      </c>
      <c r="U171" s="6">
        <f t="shared" si="15"/>
        <v>9290000</v>
      </c>
      <c r="V171" s="18">
        <f>_xlfn.XLOOKUP(A171,'Data precios'!A:A,'Data precios'!D:D,"",0,-1)</f>
        <v>9400000</v>
      </c>
      <c r="W171" s="9">
        <f t="shared" si="18"/>
        <v>110000</v>
      </c>
      <c r="X171" s="11">
        <f t="shared" si="16"/>
        <v>8460000</v>
      </c>
      <c r="Y171" s="9">
        <f t="shared" si="17"/>
        <v>-940000</v>
      </c>
      <c r="Z171" s="6">
        <f>_xlfn.XLOOKUP($A171,'Data precios'!$A:$A,'Data precios'!G:G,"",0,-1)</f>
        <v>8648000</v>
      </c>
      <c r="AA171" s="6">
        <f>_xlfn.XLOOKUP($A171,'Data precios'!$A:$A,'Data precios'!H:H,"",0,-1)</f>
        <v>8460000</v>
      </c>
      <c r="AB171" s="6">
        <f>_xlfn.XLOOKUP($A171,'Data precios'!$A:$A,'Data precios'!I:I,"",0,-1)</f>
        <v>8178000</v>
      </c>
      <c r="AC171" s="6">
        <f>_xlfn.XLOOKUP($A171,'Data precios'!$A:$A,'Data precios'!J:J,"",0,-1)</f>
        <v>7990000</v>
      </c>
    </row>
    <row r="172" spans="1:29" ht="15" thickBot="1" x14ac:dyDescent="0.35">
      <c r="A172" t="s">
        <v>10447</v>
      </c>
      <c r="B172" t="s">
        <v>22</v>
      </c>
      <c r="C172" t="s">
        <v>54</v>
      </c>
      <c r="D172" t="s">
        <v>24</v>
      </c>
      <c r="E172" t="s">
        <v>10640</v>
      </c>
      <c r="F172">
        <v>2024</v>
      </c>
      <c r="G172">
        <v>42000</v>
      </c>
      <c r="I172" t="s">
        <v>26</v>
      </c>
      <c r="J172" t="s">
        <v>32</v>
      </c>
      <c r="K172">
        <v>24</v>
      </c>
      <c r="L172" t="s">
        <v>39</v>
      </c>
      <c r="M172">
        <v>12600000</v>
      </c>
      <c r="N172">
        <v>318240</v>
      </c>
      <c r="O172">
        <v>12918240</v>
      </c>
      <c r="P172">
        <v>15990000</v>
      </c>
      <c r="Q172">
        <v>3071760</v>
      </c>
      <c r="R172">
        <v>1921</v>
      </c>
      <c r="S172" s="5">
        <f>IFERROR(VLOOKUP(A172,'Base ATR'!$1:$1048576,3,FALSE),O172)</f>
        <v>12600000</v>
      </c>
      <c r="T172" t="str">
        <f t="shared" si="14"/>
        <v>ROTACION ALTA</v>
      </c>
      <c r="U172" s="6">
        <f t="shared" si="15"/>
        <v>15990000</v>
      </c>
      <c r="V172" s="18" t="str">
        <f>_xlfn.XLOOKUP(A172,'Data precios'!A:A,'Data precios'!D:D,"",0,-1)</f>
        <v/>
      </c>
      <c r="W172" s="9" t="e">
        <f t="shared" si="18"/>
        <v>#VALUE!</v>
      </c>
      <c r="X172" s="11" t="str">
        <f t="shared" si="16"/>
        <v/>
      </c>
      <c r="Y172" s="9" t="str">
        <f t="shared" si="17"/>
        <v/>
      </c>
      <c r="Z172" s="6" t="str">
        <f>_xlfn.XLOOKUP($A172,'Data precios'!$A:$A,'Data precios'!G:G,"",0,-1)</f>
        <v/>
      </c>
      <c r="AA172" s="6" t="str">
        <f>_xlfn.XLOOKUP($A172,'Data precios'!$A:$A,'Data precios'!H:H,"",0,-1)</f>
        <v/>
      </c>
      <c r="AB172" s="6" t="str">
        <f>_xlfn.XLOOKUP($A172,'Data precios'!$A:$A,'Data precios'!I:I,"",0,-1)</f>
        <v/>
      </c>
      <c r="AC172" s="6" t="str">
        <f>_xlfn.XLOOKUP($A172,'Data precios'!$A:$A,'Data precios'!J:J,"",0,-1)</f>
        <v/>
      </c>
    </row>
    <row r="173" spans="1:29" ht="15" thickBot="1" x14ac:dyDescent="0.35">
      <c r="A173" t="s">
        <v>4075</v>
      </c>
      <c r="B173" t="s">
        <v>22</v>
      </c>
      <c r="C173" t="s">
        <v>5291</v>
      </c>
      <c r="D173" t="s">
        <v>58</v>
      </c>
      <c r="E173" t="s">
        <v>4087</v>
      </c>
      <c r="F173">
        <v>2024</v>
      </c>
      <c r="G173">
        <v>37000</v>
      </c>
      <c r="I173" t="s">
        <v>26</v>
      </c>
      <c r="J173" t="s">
        <v>4088</v>
      </c>
      <c r="K173">
        <v>186</v>
      </c>
      <c r="L173" t="s">
        <v>33</v>
      </c>
      <c r="M173">
        <v>28000000</v>
      </c>
      <c r="N173">
        <v>1142194</v>
      </c>
      <c r="O173">
        <v>29142194</v>
      </c>
      <c r="P173">
        <v>33490000</v>
      </c>
      <c r="Q173">
        <v>4347806</v>
      </c>
      <c r="R173">
        <v>1298</v>
      </c>
      <c r="S173" s="5">
        <f>IFERROR(VLOOKUP(A173,'Base ATR'!$1:$1048576,3,FALSE),O173)</f>
        <v>28000000</v>
      </c>
      <c r="T173" t="str">
        <f t="shared" si="14"/>
        <v>LIQUIDAR</v>
      </c>
      <c r="U173" s="6">
        <f t="shared" si="15"/>
        <v>28466500</v>
      </c>
      <c r="V173" s="18">
        <f>_xlfn.XLOOKUP(A173,'Data precios'!A:A,'Data precios'!D:D,"",0,-1)</f>
        <v>34600000</v>
      </c>
      <c r="W173" s="9">
        <f t="shared" si="18"/>
        <v>1110000</v>
      </c>
      <c r="X173" s="11">
        <f t="shared" si="16"/>
        <v>31140000</v>
      </c>
      <c r="Y173" s="9">
        <f t="shared" si="17"/>
        <v>-3460000</v>
      </c>
      <c r="Z173" s="6">
        <f>_xlfn.XLOOKUP($A173,'Data precios'!$A:$A,'Data precios'!G:G,"",0,-1)</f>
        <v>34600000</v>
      </c>
      <c r="AA173" s="6">
        <f>_xlfn.XLOOKUP($A173,'Data precios'!$A:$A,'Data precios'!H:H,"",0,-1)</f>
        <v>33562000</v>
      </c>
      <c r="AB173" s="6">
        <f>_xlfn.XLOOKUP($A173,'Data precios'!$A:$A,'Data precios'!I:I,"",0,-1)</f>
        <v>32524000</v>
      </c>
      <c r="AC173" s="6">
        <f>_xlfn.XLOOKUP($A173,'Data precios'!$A:$A,'Data precios'!J:J,"",0,-1)</f>
        <v>31140000</v>
      </c>
    </row>
    <row r="174" spans="1:29" ht="15" thickBot="1" x14ac:dyDescent="0.35">
      <c r="A174" t="s">
        <v>10849</v>
      </c>
      <c r="B174" t="s">
        <v>22</v>
      </c>
      <c r="C174" t="s">
        <v>30</v>
      </c>
      <c r="D174" t="s">
        <v>199</v>
      </c>
      <c r="E174" t="s">
        <v>10637</v>
      </c>
      <c r="F174">
        <v>2024</v>
      </c>
      <c r="G174">
        <v>16831</v>
      </c>
      <c r="I174" t="s">
        <v>26</v>
      </c>
      <c r="J174" t="s">
        <v>10927</v>
      </c>
      <c r="K174">
        <v>0</v>
      </c>
      <c r="L174" t="s">
        <v>39</v>
      </c>
      <c r="M174">
        <v>6650000</v>
      </c>
      <c r="N174">
        <v>0</v>
      </c>
      <c r="O174">
        <v>6650000</v>
      </c>
      <c r="P174">
        <v>8190000</v>
      </c>
      <c r="Q174">
        <v>1540000</v>
      </c>
      <c r="R174">
        <v>188</v>
      </c>
      <c r="S174" s="5">
        <f>IFERROR(VLOOKUP(A174,'Base ATR'!$1:$1048576,3,FALSE),O174)</f>
        <v>6650000</v>
      </c>
      <c r="T174" t="str">
        <f t="shared" si="14"/>
        <v>ROTACION ALTA</v>
      </c>
      <c r="U174" s="6">
        <f t="shared" si="15"/>
        <v>8190000</v>
      </c>
      <c r="V174" s="18">
        <f>_xlfn.XLOOKUP(A174,'Data precios'!A:A,'Data precios'!D:D,"",0,-1)</f>
        <v>8200000</v>
      </c>
      <c r="W174" s="9">
        <f t="shared" si="18"/>
        <v>10000</v>
      </c>
      <c r="X174" s="11">
        <f t="shared" si="16"/>
        <v>8200000</v>
      </c>
      <c r="Y174" s="9">
        <f t="shared" si="17"/>
        <v>0</v>
      </c>
      <c r="Z174" s="6">
        <f>_xlfn.XLOOKUP($A174,'Data precios'!$A:$A,'Data precios'!G:G,"",0,-1)</f>
        <v>8200000</v>
      </c>
      <c r="AA174" s="6">
        <f>_xlfn.XLOOKUP($A174,'Data precios'!$A:$A,'Data precios'!H:H,"",0,-1)</f>
        <v>7954000</v>
      </c>
      <c r="AB174" s="6">
        <f>_xlfn.XLOOKUP($A174,'Data precios'!$A:$A,'Data precios'!I:I,"",0,-1)</f>
        <v>7708000</v>
      </c>
      <c r="AC174" s="6">
        <f>_xlfn.XLOOKUP($A174,'Data precios'!$A:$A,'Data precios'!J:J,"",0,-1)</f>
        <v>7380000</v>
      </c>
    </row>
    <row r="175" spans="1:29" ht="15" thickBot="1" x14ac:dyDescent="0.35">
      <c r="A175" t="s">
        <v>249</v>
      </c>
      <c r="B175" t="s">
        <v>22</v>
      </c>
      <c r="C175" t="s">
        <v>54</v>
      </c>
      <c r="D175" t="s">
        <v>250</v>
      </c>
      <c r="E175" t="s">
        <v>251</v>
      </c>
      <c r="F175">
        <v>2025</v>
      </c>
      <c r="G175">
        <v>19678</v>
      </c>
      <c r="I175" t="s">
        <v>26</v>
      </c>
      <c r="J175" t="s">
        <v>252</v>
      </c>
      <c r="K175">
        <v>297</v>
      </c>
      <c r="L175" t="s">
        <v>33</v>
      </c>
      <c r="M175">
        <v>38000000</v>
      </c>
      <c r="N175">
        <v>1283058</v>
      </c>
      <c r="O175">
        <v>39283058</v>
      </c>
      <c r="P175">
        <v>36990000</v>
      </c>
      <c r="Q175">
        <v>-2293058</v>
      </c>
      <c r="R175">
        <v>-62</v>
      </c>
      <c r="S175" s="5">
        <f>IFERROR(VLOOKUP(A175,'Base ATR'!$1:$1048576,3,FALSE),O175)</f>
        <v>38000000</v>
      </c>
      <c r="T175" t="str">
        <f t="shared" si="14"/>
        <v>LIQUIDAR</v>
      </c>
      <c r="U175" s="6">
        <f t="shared" si="15"/>
        <v>31441500</v>
      </c>
      <c r="V175" s="18">
        <f>_xlfn.XLOOKUP(A175,'Data precios'!A:A,'Data precios'!D:D,"",0,-1)</f>
        <v>43290000</v>
      </c>
      <c r="W175" s="9">
        <f t="shared" si="18"/>
        <v>6300000</v>
      </c>
      <c r="X175" s="11">
        <f t="shared" si="16"/>
        <v>36796500</v>
      </c>
      <c r="Y175" s="9">
        <f t="shared" si="17"/>
        <v>-6493500</v>
      </c>
      <c r="Z175" s="6">
        <f>_xlfn.XLOOKUP($A175,'Data precios'!$A:$A,'Data precios'!G:G,"",0,-1)</f>
        <v>39826800</v>
      </c>
      <c r="AA175" s="6">
        <f>_xlfn.XLOOKUP($A175,'Data precios'!$A:$A,'Data precios'!H:H,"",0,-1)</f>
        <v>38961000</v>
      </c>
      <c r="AB175" s="6">
        <f>_xlfn.XLOOKUP($A175,'Data precios'!$A:$A,'Data precios'!I:I,"",0,-1)</f>
        <v>37662300</v>
      </c>
      <c r="AC175" s="6">
        <f>_xlfn.XLOOKUP($A175,'Data precios'!$A:$A,'Data precios'!J:J,"",0,-1)</f>
        <v>36796500</v>
      </c>
    </row>
    <row r="176" spans="1:29" ht="15" thickBot="1" x14ac:dyDescent="0.35">
      <c r="A176" t="s">
        <v>69</v>
      </c>
      <c r="B176" t="s">
        <v>22</v>
      </c>
      <c r="C176" t="s">
        <v>70</v>
      </c>
      <c r="D176" t="s">
        <v>62</v>
      </c>
      <c r="E176" t="s">
        <v>71</v>
      </c>
      <c r="F176">
        <v>2025</v>
      </c>
      <c r="G176">
        <v>5800</v>
      </c>
      <c r="I176" t="s">
        <v>26</v>
      </c>
      <c r="J176" t="s">
        <v>72</v>
      </c>
      <c r="K176">
        <v>298</v>
      </c>
      <c r="L176" t="s">
        <v>33</v>
      </c>
      <c r="M176">
        <v>27929100</v>
      </c>
      <c r="N176">
        <v>918614</v>
      </c>
      <c r="O176">
        <v>28847714</v>
      </c>
      <c r="P176">
        <v>20990000</v>
      </c>
      <c r="Q176">
        <v>-7857714</v>
      </c>
      <c r="R176">
        <v>-3744</v>
      </c>
      <c r="S176" s="5">
        <f>IFERROR(VLOOKUP(A176,'Base ATR'!$1:$1048576,3,FALSE),O176)</f>
        <v>27929100</v>
      </c>
      <c r="T176" t="str">
        <f t="shared" si="14"/>
        <v>LIQUIDAR</v>
      </c>
      <c r="U176" s="6">
        <f t="shared" si="15"/>
        <v>17841500</v>
      </c>
      <c r="V176" s="18">
        <f>_xlfn.XLOOKUP(A176,'Data precios'!A:A,'Data precios'!D:D,"",0,-1)</f>
        <v>22900000</v>
      </c>
      <c r="W176" s="9">
        <f t="shared" si="18"/>
        <v>1910000</v>
      </c>
      <c r="X176" s="11">
        <f t="shared" si="16"/>
        <v>20610000</v>
      </c>
      <c r="Y176" s="9">
        <f t="shared" si="17"/>
        <v>-2290000</v>
      </c>
      <c r="Z176" s="6">
        <f>_xlfn.XLOOKUP($A176,'Data precios'!$A:$A,'Data precios'!G:G,"",0,-1)</f>
        <v>22900000</v>
      </c>
      <c r="AA176" s="6">
        <f>_xlfn.XLOOKUP($A176,'Data precios'!$A:$A,'Data precios'!H:H,"",0,-1)</f>
        <v>22213000</v>
      </c>
      <c r="AB176" s="6">
        <f>_xlfn.XLOOKUP($A176,'Data precios'!$A:$A,'Data precios'!I:I,"",0,-1)</f>
        <v>21526000</v>
      </c>
      <c r="AC176" s="6">
        <f>_xlfn.XLOOKUP($A176,'Data precios'!$A:$A,'Data precios'!J:J,"",0,-1)</f>
        <v>20610000</v>
      </c>
    </row>
    <row r="177" spans="1:29" ht="15" thickBot="1" x14ac:dyDescent="0.35">
      <c r="A177" t="s">
        <v>200</v>
      </c>
      <c r="B177" t="s">
        <v>22</v>
      </c>
      <c r="C177" t="s">
        <v>35</v>
      </c>
      <c r="D177" t="s">
        <v>201</v>
      </c>
      <c r="E177" t="s">
        <v>202</v>
      </c>
      <c r="F177">
        <v>2025</v>
      </c>
      <c r="G177">
        <v>1905</v>
      </c>
      <c r="I177" t="s">
        <v>26</v>
      </c>
      <c r="J177" t="s">
        <v>43</v>
      </c>
      <c r="K177">
        <v>510</v>
      </c>
      <c r="L177" t="s">
        <v>52</v>
      </c>
      <c r="M177">
        <v>10300000</v>
      </c>
      <c r="N177">
        <v>280530</v>
      </c>
      <c r="O177">
        <v>10580530</v>
      </c>
      <c r="P177">
        <v>11290000</v>
      </c>
      <c r="Q177">
        <v>709470</v>
      </c>
      <c r="R177">
        <v>628</v>
      </c>
      <c r="S177" s="5">
        <f>IFERROR(VLOOKUP(A177,'Base ATR'!$1:$1048576,3,FALSE),O177)</f>
        <v>10300000</v>
      </c>
      <c r="T177" t="str">
        <f t="shared" si="14"/>
        <v>LIQUIDAR</v>
      </c>
      <c r="U177" s="6">
        <f t="shared" si="15"/>
        <v>9596500</v>
      </c>
      <c r="V177" s="18">
        <f>_xlfn.XLOOKUP(A177,'Data precios'!A:A,'Data precios'!D:D,"",0,-1)</f>
        <v>12600000</v>
      </c>
      <c r="W177" s="9">
        <f t="shared" si="18"/>
        <v>1310000</v>
      </c>
      <c r="X177" s="11">
        <f t="shared" si="16"/>
        <v>10580530</v>
      </c>
      <c r="Y177" s="9">
        <f t="shared" si="17"/>
        <v>-2019470</v>
      </c>
      <c r="Z177" s="6">
        <f>_xlfn.XLOOKUP($A177,'Data precios'!$A:$A,'Data precios'!G:G,"",0,-1)</f>
        <v>10580530</v>
      </c>
      <c r="AA177" s="6">
        <f>_xlfn.XLOOKUP($A177,'Data precios'!$A:$A,'Data precios'!H:H,"",0,-1)</f>
        <v>10580530</v>
      </c>
      <c r="AB177" s="6">
        <f>_xlfn.XLOOKUP($A177,'Data precios'!$A:$A,'Data precios'!I:I,"",0,-1)</f>
        <v>10580530</v>
      </c>
      <c r="AC177" s="6">
        <f>_xlfn.XLOOKUP($A177,'Data precios'!$A:$A,'Data precios'!J:J,"",0,-1)</f>
        <v>10580530</v>
      </c>
    </row>
    <row r="178" spans="1:29" ht="15" thickBot="1" x14ac:dyDescent="0.35">
      <c r="A178" t="s">
        <v>5270</v>
      </c>
      <c r="B178" t="s">
        <v>22</v>
      </c>
      <c r="C178" t="s">
        <v>54</v>
      </c>
      <c r="D178" t="s">
        <v>55</v>
      </c>
      <c r="E178" t="s">
        <v>8654</v>
      </c>
      <c r="F178">
        <v>2025</v>
      </c>
      <c r="G178">
        <v>44200</v>
      </c>
      <c r="I178" t="s">
        <v>26</v>
      </c>
      <c r="J178" t="s">
        <v>8655</v>
      </c>
      <c r="K178">
        <v>63</v>
      </c>
      <c r="L178" t="s">
        <v>33</v>
      </c>
      <c r="M178">
        <v>22000000</v>
      </c>
      <c r="N178">
        <v>459240</v>
      </c>
      <c r="O178">
        <v>22459240</v>
      </c>
      <c r="P178">
        <v>28990000</v>
      </c>
      <c r="Q178">
        <v>6530760</v>
      </c>
      <c r="R178">
        <v>2253</v>
      </c>
      <c r="S178" s="5">
        <f>IFERROR(VLOOKUP(A178,'Base ATR'!$1:$1048576,3,FALSE),O178)</f>
        <v>22000000</v>
      </c>
      <c r="T178" t="str">
        <f t="shared" si="14"/>
        <v>LIQUIDAR</v>
      </c>
      <c r="U178" s="6">
        <f t="shared" si="15"/>
        <v>24641500</v>
      </c>
      <c r="V178" s="18">
        <f>_xlfn.XLOOKUP(A178,'Data precios'!A:A,'Data precios'!D:D,"",0,-1)</f>
        <v>28700000</v>
      </c>
      <c r="W178" s="9">
        <f t="shared" si="18"/>
        <v>-290000</v>
      </c>
      <c r="X178" s="11">
        <f t="shared" si="16"/>
        <v>24395000</v>
      </c>
      <c r="Y178" s="9">
        <f t="shared" si="17"/>
        <v>-4305000</v>
      </c>
      <c r="Z178" s="6">
        <f>_xlfn.XLOOKUP($A178,'Data precios'!$A:$A,'Data precios'!G:G,"",0,-1)</f>
        <v>26404000</v>
      </c>
      <c r="AA178" s="6">
        <f>_xlfn.XLOOKUP($A178,'Data precios'!$A:$A,'Data precios'!H:H,"",0,-1)</f>
        <v>25830000</v>
      </c>
      <c r="AB178" s="6">
        <f>_xlfn.XLOOKUP($A178,'Data precios'!$A:$A,'Data precios'!I:I,"",0,-1)</f>
        <v>24969000</v>
      </c>
      <c r="AC178" s="6">
        <f>_xlfn.XLOOKUP($A178,'Data precios'!$A:$A,'Data precios'!J:J,"",0,-1)</f>
        <v>24395000</v>
      </c>
    </row>
    <row r="179" spans="1:29" ht="15" thickBot="1" x14ac:dyDescent="0.35">
      <c r="A179" t="s">
        <v>8641</v>
      </c>
      <c r="B179" t="s">
        <v>22</v>
      </c>
      <c r="C179" t="s">
        <v>54</v>
      </c>
      <c r="D179" t="s">
        <v>62</v>
      </c>
      <c r="E179" t="s">
        <v>8642</v>
      </c>
      <c r="F179">
        <v>2025</v>
      </c>
      <c r="G179">
        <v>22000</v>
      </c>
      <c r="I179" t="s">
        <v>26</v>
      </c>
      <c r="J179" t="s">
        <v>357</v>
      </c>
      <c r="K179">
        <v>66</v>
      </c>
      <c r="L179" t="s">
        <v>33</v>
      </c>
      <c r="M179">
        <v>12246151</v>
      </c>
      <c r="N179">
        <v>312932</v>
      </c>
      <c r="O179">
        <v>12559083</v>
      </c>
      <c r="P179">
        <v>14290000</v>
      </c>
      <c r="Q179">
        <v>1730917</v>
      </c>
      <c r="R179">
        <v>1211</v>
      </c>
      <c r="S179" s="5">
        <f>IFERROR(VLOOKUP(A179,'Base ATR'!$1:$1048576,3,FALSE),O179)</f>
        <v>12246151</v>
      </c>
      <c r="T179" t="str">
        <f t="shared" si="14"/>
        <v>LIQUIDAR</v>
      </c>
      <c r="U179" s="6">
        <f t="shared" si="15"/>
        <v>12146500</v>
      </c>
      <c r="V179" s="18">
        <f>_xlfn.XLOOKUP(A179,'Data precios'!A:A,'Data precios'!D:D,"",0,-1)</f>
        <v>14400000</v>
      </c>
      <c r="W179" s="9">
        <f t="shared" si="18"/>
        <v>110000</v>
      </c>
      <c r="X179" s="11">
        <f t="shared" si="16"/>
        <v>13536000</v>
      </c>
      <c r="Y179" s="9">
        <f t="shared" si="17"/>
        <v>-864000</v>
      </c>
      <c r="Z179" s="6">
        <f>_xlfn.XLOOKUP($A179,'Data precios'!$A:$A,'Data precios'!G:G,"",0,-1)</f>
        <v>14832000</v>
      </c>
      <c r="AA179" s="6">
        <f>_xlfn.XLOOKUP($A179,'Data precios'!$A:$A,'Data precios'!H:H,"",0,-1)</f>
        <v>14400000</v>
      </c>
      <c r="AB179" s="6">
        <f>_xlfn.XLOOKUP($A179,'Data precios'!$A:$A,'Data precios'!I:I,"",0,-1)</f>
        <v>13968000</v>
      </c>
      <c r="AC179" s="6">
        <f>_xlfn.XLOOKUP($A179,'Data precios'!$A:$A,'Data precios'!J:J,"",0,-1)</f>
        <v>13536000</v>
      </c>
    </row>
    <row r="180" spans="1:29" ht="15" thickBot="1" x14ac:dyDescent="0.35">
      <c r="A180" t="s">
        <v>6328</v>
      </c>
      <c r="B180" t="s">
        <v>22</v>
      </c>
      <c r="C180" t="s">
        <v>54</v>
      </c>
      <c r="D180" t="s">
        <v>62</v>
      </c>
      <c r="E180" t="s">
        <v>218</v>
      </c>
      <c r="F180">
        <v>2025</v>
      </c>
      <c r="G180">
        <v>20000</v>
      </c>
      <c r="I180" t="s">
        <v>26</v>
      </c>
      <c r="J180" t="s">
        <v>64</v>
      </c>
      <c r="K180">
        <v>117</v>
      </c>
      <c r="L180" t="s">
        <v>33</v>
      </c>
      <c r="M180">
        <v>23500000</v>
      </c>
      <c r="N180">
        <v>481740</v>
      </c>
      <c r="O180">
        <v>23981740</v>
      </c>
      <c r="P180">
        <v>25990000</v>
      </c>
      <c r="Q180">
        <v>2008260</v>
      </c>
      <c r="R180">
        <v>773</v>
      </c>
      <c r="S180" s="5">
        <f>IFERROR(VLOOKUP(A180,'Base ATR'!$1:$1048576,3,FALSE),O180)</f>
        <v>23500000</v>
      </c>
      <c r="T180" t="str">
        <f t="shared" si="14"/>
        <v>LIQUIDAR</v>
      </c>
      <c r="U180" s="6">
        <f t="shared" si="15"/>
        <v>22091500</v>
      </c>
      <c r="V180" s="18">
        <f>_xlfn.XLOOKUP(A180,'Data precios'!A:A,'Data precios'!D:D,"",0,-1)</f>
        <v>27400000</v>
      </c>
      <c r="W180" s="9">
        <f t="shared" si="18"/>
        <v>1410000</v>
      </c>
      <c r="X180" s="11">
        <f t="shared" si="16"/>
        <v>23290000</v>
      </c>
      <c r="Y180" s="9">
        <f t="shared" si="17"/>
        <v>-4110000</v>
      </c>
      <c r="Z180" s="6">
        <f>_xlfn.XLOOKUP($A180,'Data precios'!$A:$A,'Data precios'!G:G,"",0,-1)</f>
        <v>25208000</v>
      </c>
      <c r="AA180" s="6">
        <f>_xlfn.XLOOKUP($A180,'Data precios'!$A:$A,'Data precios'!H:H,"",0,-1)</f>
        <v>24660000</v>
      </c>
      <c r="AB180" s="6">
        <f>_xlfn.XLOOKUP($A180,'Data precios'!$A:$A,'Data precios'!I:I,"",0,-1)</f>
        <v>23838000</v>
      </c>
      <c r="AC180" s="6">
        <f>_xlfn.XLOOKUP($A180,'Data precios'!$A:$A,'Data precios'!J:J,"",0,-1)</f>
        <v>23290000</v>
      </c>
    </row>
    <row r="181" spans="1:29" ht="15" thickBot="1" x14ac:dyDescent="0.35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I181" t="s">
        <v>26</v>
      </c>
      <c r="J181" t="s">
        <v>109</v>
      </c>
      <c r="K181">
        <v>297</v>
      </c>
      <c r="L181" t="s">
        <v>33</v>
      </c>
      <c r="M181">
        <v>28700000</v>
      </c>
      <c r="N181">
        <v>1053703</v>
      </c>
      <c r="O181">
        <v>29753703</v>
      </c>
      <c r="P181">
        <v>32990000</v>
      </c>
      <c r="Q181">
        <v>3236297</v>
      </c>
      <c r="R181">
        <v>981</v>
      </c>
      <c r="S181" s="5">
        <f>IFERROR(VLOOKUP(A181,'Base ATR'!$1:$1048576,3,FALSE),O181)</f>
        <v>28700000</v>
      </c>
      <c r="T181" t="str">
        <f t="shared" si="14"/>
        <v>LIQUIDAR</v>
      </c>
      <c r="U181" s="6">
        <f t="shared" si="15"/>
        <v>28041500</v>
      </c>
      <c r="V181" s="18">
        <f>_xlfn.XLOOKUP(A181,'Data precios'!A:A,'Data precios'!D:D,"",0,-1)</f>
        <v>31600000</v>
      </c>
      <c r="W181" s="9">
        <f t="shared" si="18"/>
        <v>-1390000</v>
      </c>
      <c r="X181" s="11">
        <f t="shared" si="16"/>
        <v>29753703</v>
      </c>
      <c r="Y181" s="9">
        <f t="shared" si="17"/>
        <v>-1846297</v>
      </c>
      <c r="Z181" s="6">
        <f>_xlfn.XLOOKUP($A181,'Data precios'!$A:$A,'Data precios'!G:G,"",0,-1)</f>
        <v>29753703</v>
      </c>
      <c r="AA181" s="6">
        <f>_xlfn.XLOOKUP($A181,'Data precios'!$A:$A,'Data precios'!H:H,"",0,-1)</f>
        <v>29753703</v>
      </c>
      <c r="AB181" s="6">
        <f>_xlfn.XLOOKUP($A181,'Data precios'!$A:$A,'Data precios'!I:I,"",0,-1)</f>
        <v>29753703</v>
      </c>
      <c r="AC181" s="6">
        <f>_xlfn.XLOOKUP($A181,'Data precios'!$A:$A,'Data precios'!J:J,"",0,-1)</f>
        <v>29753703</v>
      </c>
    </row>
    <row r="182" spans="1:29" ht="15" thickBot="1" x14ac:dyDescent="0.35">
      <c r="A182" t="s">
        <v>5362</v>
      </c>
      <c r="B182" t="s">
        <v>22</v>
      </c>
      <c r="C182" t="s">
        <v>30</v>
      </c>
      <c r="D182" t="s">
        <v>50</v>
      </c>
      <c r="E182" t="s">
        <v>8577</v>
      </c>
      <c r="F182">
        <v>2025</v>
      </c>
      <c r="G182">
        <v>37000</v>
      </c>
      <c r="I182" t="s">
        <v>26</v>
      </c>
      <c r="J182" t="s">
        <v>94</v>
      </c>
      <c r="K182">
        <v>131</v>
      </c>
      <c r="L182" t="s">
        <v>33</v>
      </c>
      <c r="M182">
        <v>13900000</v>
      </c>
      <c r="N182">
        <v>334530</v>
      </c>
      <c r="O182">
        <v>14234530</v>
      </c>
      <c r="P182">
        <v>16590000</v>
      </c>
      <c r="Q182">
        <v>2355470</v>
      </c>
      <c r="R182">
        <v>142</v>
      </c>
      <c r="S182" s="5">
        <f>IFERROR(VLOOKUP(A182,'Base ATR'!$1:$1048576,3,FALSE),O182)</f>
        <v>13900000</v>
      </c>
      <c r="T182" t="str">
        <f t="shared" si="14"/>
        <v>LIQUIDAR</v>
      </c>
      <c r="U182" s="6">
        <f t="shared" si="15"/>
        <v>14101500</v>
      </c>
      <c r="V182" s="18">
        <f>_xlfn.XLOOKUP(A182,'Data precios'!A:A,'Data precios'!D:D,"",0,-1)</f>
        <v>15500000</v>
      </c>
      <c r="W182" s="9">
        <f t="shared" si="18"/>
        <v>-1090000</v>
      </c>
      <c r="X182" s="11">
        <f t="shared" si="16"/>
        <v>14234530</v>
      </c>
      <c r="Y182" s="9">
        <f t="shared" si="17"/>
        <v>-1265470</v>
      </c>
      <c r="Z182" s="6">
        <f>_xlfn.XLOOKUP($A182,'Data precios'!$A:$A,'Data precios'!G:G,"",0,-1)</f>
        <v>14234530</v>
      </c>
      <c r="AA182" s="6">
        <f>_xlfn.XLOOKUP($A182,'Data precios'!$A:$A,'Data precios'!H:H,"",0,-1)</f>
        <v>14234530</v>
      </c>
      <c r="AB182" s="6">
        <f>_xlfn.XLOOKUP($A182,'Data precios'!$A:$A,'Data precios'!I:I,"",0,-1)</f>
        <v>14234530</v>
      </c>
      <c r="AC182" s="6">
        <f>_xlfn.XLOOKUP($A182,'Data precios'!$A:$A,'Data precios'!J:J,"",0,-1)</f>
        <v>14234530</v>
      </c>
    </row>
    <row r="183" spans="1:29" ht="15" thickBot="1" x14ac:dyDescent="0.35">
      <c r="A183" t="s">
        <v>6538</v>
      </c>
      <c r="B183" t="s">
        <v>22</v>
      </c>
      <c r="C183" t="s">
        <v>5291</v>
      </c>
      <c r="D183" t="s">
        <v>188</v>
      </c>
      <c r="E183" t="s">
        <v>8548</v>
      </c>
      <c r="F183">
        <v>2025</v>
      </c>
      <c r="G183">
        <v>7193</v>
      </c>
      <c r="I183" t="s">
        <v>26</v>
      </c>
      <c r="J183" t="s">
        <v>38</v>
      </c>
      <c r="K183">
        <v>88</v>
      </c>
      <c r="L183" t="s">
        <v>33</v>
      </c>
      <c r="M183">
        <v>10350000</v>
      </c>
      <c r="N183">
        <v>284490</v>
      </c>
      <c r="O183">
        <v>10634490</v>
      </c>
      <c r="P183">
        <v>12890000</v>
      </c>
      <c r="Q183">
        <v>2255510</v>
      </c>
      <c r="R183">
        <v>175</v>
      </c>
      <c r="S183" s="5">
        <f>IFERROR(VLOOKUP(A183,'Base ATR'!$1:$1048576,3,FALSE),O183)</f>
        <v>10350000</v>
      </c>
      <c r="T183" t="str">
        <f t="shared" si="14"/>
        <v>LIQUIDAR</v>
      </c>
      <c r="U183" s="6">
        <f t="shared" si="15"/>
        <v>10956500</v>
      </c>
      <c r="V183" s="18">
        <f>_xlfn.XLOOKUP(A183,'Data precios'!A:A,'Data precios'!D:D,"",0,-1)</f>
        <v>12500000</v>
      </c>
      <c r="W183" s="9">
        <f t="shared" si="18"/>
        <v>-390000</v>
      </c>
      <c r="X183" s="11">
        <f t="shared" si="16"/>
        <v>11750000</v>
      </c>
      <c r="Y183" s="9">
        <f t="shared" si="17"/>
        <v>-750000</v>
      </c>
      <c r="Z183" s="6">
        <f>_xlfn.XLOOKUP($A183,'Data precios'!$A:$A,'Data precios'!G:G,"",0,-1)</f>
        <v>12875000</v>
      </c>
      <c r="AA183" s="6">
        <f>_xlfn.XLOOKUP($A183,'Data precios'!$A:$A,'Data precios'!H:H,"",0,-1)</f>
        <v>12500000</v>
      </c>
      <c r="AB183" s="6">
        <f>_xlfn.XLOOKUP($A183,'Data precios'!$A:$A,'Data precios'!I:I,"",0,-1)</f>
        <v>12125000</v>
      </c>
      <c r="AC183" s="6">
        <f>_xlfn.XLOOKUP($A183,'Data precios'!$A:$A,'Data precios'!J:J,"",0,-1)</f>
        <v>11750000</v>
      </c>
    </row>
    <row r="184" spans="1:29" ht="15" thickBot="1" x14ac:dyDescent="0.35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I184" t="s">
        <v>26</v>
      </c>
      <c r="J184" t="s">
        <v>5293</v>
      </c>
      <c r="K184">
        <v>259</v>
      </c>
      <c r="L184" t="s">
        <v>211</v>
      </c>
      <c r="M184">
        <v>15500000</v>
      </c>
      <c r="N184">
        <v>358530</v>
      </c>
      <c r="O184">
        <v>15858530</v>
      </c>
      <c r="P184">
        <v>16490000</v>
      </c>
      <c r="Q184">
        <v>631470</v>
      </c>
      <c r="R184">
        <v>383</v>
      </c>
      <c r="S184" s="5">
        <f>IFERROR(VLOOKUP(A184,'Base ATR'!$1:$1048576,3,FALSE),O184)</f>
        <v>15500000</v>
      </c>
      <c r="T184" t="str">
        <f t="shared" si="14"/>
        <v>LIQUIDAR</v>
      </c>
      <c r="U184" s="6">
        <f t="shared" si="15"/>
        <v>14016500</v>
      </c>
      <c r="V184" s="18">
        <f>_xlfn.XLOOKUP(A184,'Data precios'!A:A,'Data precios'!D:D,"",0,-1)</f>
        <v>17700000</v>
      </c>
      <c r="W184" s="9">
        <f t="shared" si="18"/>
        <v>1210000</v>
      </c>
      <c r="X184" s="11">
        <f t="shared" si="16"/>
        <v>15858530</v>
      </c>
      <c r="Y184" s="9">
        <f t="shared" si="17"/>
        <v>-1841470</v>
      </c>
      <c r="Z184" s="6">
        <f>_xlfn.XLOOKUP($A184,'Data precios'!$A:$A,'Data precios'!G:G,"",0,-1)</f>
        <v>15858530</v>
      </c>
      <c r="AA184" s="6">
        <f>_xlfn.XLOOKUP($A184,'Data precios'!$A:$A,'Data precios'!H:H,"",0,-1)</f>
        <v>15858530</v>
      </c>
      <c r="AB184" s="6">
        <f>_xlfn.XLOOKUP($A184,'Data precios'!$A:$A,'Data precios'!I:I,"",0,-1)</f>
        <v>15858530</v>
      </c>
      <c r="AC184" s="6">
        <f>_xlfn.XLOOKUP($A184,'Data precios'!$A:$A,'Data precios'!J:J,"",0,-1)</f>
        <v>15858530</v>
      </c>
    </row>
    <row r="185" spans="1:29" ht="15" thickBot="1" x14ac:dyDescent="0.35">
      <c r="A185" t="s">
        <v>256</v>
      </c>
      <c r="B185" t="s">
        <v>22</v>
      </c>
      <c r="C185" t="s">
        <v>5291</v>
      </c>
      <c r="D185" t="s">
        <v>62</v>
      </c>
      <c r="E185" t="s">
        <v>257</v>
      </c>
      <c r="F185">
        <v>2025</v>
      </c>
      <c r="G185">
        <v>4687</v>
      </c>
      <c r="I185" t="s">
        <v>26</v>
      </c>
      <c r="J185" t="s">
        <v>152</v>
      </c>
      <c r="K185">
        <v>298</v>
      </c>
      <c r="L185" t="s">
        <v>33</v>
      </c>
      <c r="M185">
        <v>28490000</v>
      </c>
      <c r="N185">
        <v>914223</v>
      </c>
      <c r="O185">
        <v>29404223</v>
      </c>
      <c r="P185">
        <v>23890000</v>
      </c>
      <c r="Q185">
        <v>-5514223</v>
      </c>
      <c r="R185">
        <v>-2308</v>
      </c>
      <c r="S185" s="5">
        <f>IFERROR(VLOOKUP(A185,'Base ATR'!$1:$1048576,3,FALSE),O185)</f>
        <v>28490000</v>
      </c>
      <c r="T185" t="str">
        <f t="shared" si="14"/>
        <v>LIQUIDAR</v>
      </c>
      <c r="U185" s="6">
        <f t="shared" si="15"/>
        <v>20306500</v>
      </c>
      <c r="V185" s="18">
        <f>_xlfn.XLOOKUP(A185,'Data precios'!A:A,'Data precios'!D:D,"",0,-1)</f>
        <v>25000000</v>
      </c>
      <c r="W185" s="9">
        <f t="shared" si="18"/>
        <v>1110000</v>
      </c>
      <c r="X185" s="11">
        <f t="shared" si="16"/>
        <v>29404223</v>
      </c>
      <c r="Y185" s="9">
        <f t="shared" si="17"/>
        <v>4404223</v>
      </c>
      <c r="Z185" s="6">
        <f>_xlfn.XLOOKUP($A185,'Data precios'!$A:$A,'Data precios'!G:G,"",0,-1)</f>
        <v>29404223</v>
      </c>
      <c r="AA185" s="6">
        <f>_xlfn.XLOOKUP($A185,'Data precios'!$A:$A,'Data precios'!H:H,"",0,-1)</f>
        <v>29404223</v>
      </c>
      <c r="AB185" s="6">
        <f>_xlfn.XLOOKUP($A185,'Data precios'!$A:$A,'Data precios'!I:I,"",0,-1)</f>
        <v>29404223</v>
      </c>
      <c r="AC185" s="6">
        <f>_xlfn.XLOOKUP($A185,'Data precios'!$A:$A,'Data precios'!J:J,"",0,-1)</f>
        <v>29404223</v>
      </c>
    </row>
    <row r="186" spans="1:29" ht="15" thickBot="1" x14ac:dyDescent="0.35">
      <c r="A186" t="s">
        <v>10168</v>
      </c>
      <c r="B186" t="s">
        <v>22</v>
      </c>
      <c r="C186" t="s">
        <v>54</v>
      </c>
      <c r="D186" t="s">
        <v>24</v>
      </c>
      <c r="E186" t="s">
        <v>4111</v>
      </c>
      <c r="F186">
        <v>2025</v>
      </c>
      <c r="G186">
        <v>43000</v>
      </c>
      <c r="I186" t="s">
        <v>26</v>
      </c>
      <c r="J186" t="s">
        <v>10383</v>
      </c>
      <c r="K186">
        <v>35</v>
      </c>
      <c r="L186" t="s">
        <v>52</v>
      </c>
      <c r="M186">
        <v>30000000</v>
      </c>
      <c r="N186">
        <v>579240</v>
      </c>
      <c r="O186">
        <v>30579240</v>
      </c>
      <c r="P186">
        <v>36990000</v>
      </c>
      <c r="Q186">
        <v>6410760</v>
      </c>
      <c r="R186">
        <v>1733</v>
      </c>
      <c r="S186" s="5">
        <f>IFERROR(VLOOKUP(A186,'Base ATR'!$1:$1048576,3,FALSE),O186)</f>
        <v>30000000</v>
      </c>
      <c r="T186" t="str">
        <f t="shared" si="14"/>
        <v>ROTACION BAJA</v>
      </c>
      <c r="U186" s="6">
        <f t="shared" si="15"/>
        <v>33291000</v>
      </c>
      <c r="V186" s="18">
        <f>_xlfn.XLOOKUP(A186,'Data precios'!A:A,'Data precios'!D:D,"",0,-1)</f>
        <v>37800000</v>
      </c>
      <c r="W186" s="9">
        <f t="shared" si="18"/>
        <v>810000</v>
      </c>
      <c r="X186" s="11">
        <f t="shared" si="16"/>
        <v>35532000</v>
      </c>
      <c r="Y186" s="9">
        <f t="shared" si="17"/>
        <v>-2268000</v>
      </c>
      <c r="Z186" s="6">
        <f>_xlfn.XLOOKUP($A186,'Data precios'!$A:$A,'Data precios'!G:G,"",0,-1)</f>
        <v>37800000</v>
      </c>
      <c r="AA186" s="6">
        <f>_xlfn.XLOOKUP($A186,'Data precios'!$A:$A,'Data precios'!H:H,"",0,-1)</f>
        <v>36666000</v>
      </c>
      <c r="AB186" s="6">
        <f>_xlfn.XLOOKUP($A186,'Data precios'!$A:$A,'Data precios'!I:I,"",0,-1)</f>
        <v>35532000</v>
      </c>
      <c r="AC186" s="6">
        <f>_xlfn.XLOOKUP($A186,'Data precios'!$A:$A,'Data precios'!J:J,"",0,-1)</f>
        <v>34020000</v>
      </c>
    </row>
    <row r="187" spans="1:29" ht="15" thickBot="1" x14ac:dyDescent="0.35">
      <c r="A187" t="s">
        <v>6581</v>
      </c>
      <c r="B187" t="s">
        <v>22</v>
      </c>
      <c r="C187" t="s">
        <v>54</v>
      </c>
      <c r="D187" t="s">
        <v>250</v>
      </c>
      <c r="E187" t="s">
        <v>8553</v>
      </c>
      <c r="F187">
        <v>2025</v>
      </c>
      <c r="G187">
        <v>39700</v>
      </c>
      <c r="I187" t="s">
        <v>26</v>
      </c>
      <c r="J187" t="s">
        <v>8554</v>
      </c>
      <c r="K187">
        <v>89</v>
      </c>
      <c r="L187" t="s">
        <v>33</v>
      </c>
      <c r="M187">
        <v>18300000</v>
      </c>
      <c r="N187">
        <v>403740</v>
      </c>
      <c r="O187">
        <v>18703740</v>
      </c>
      <c r="P187">
        <v>20990000</v>
      </c>
      <c r="Q187">
        <v>2286260</v>
      </c>
      <c r="R187">
        <v>1089</v>
      </c>
      <c r="S187" s="5">
        <f>IFERROR(VLOOKUP(A187,'Base ATR'!$1:$1048576,3,FALSE),O187)</f>
        <v>18300000</v>
      </c>
      <c r="T187" t="str">
        <f t="shared" si="14"/>
        <v>LIQUIDAR</v>
      </c>
      <c r="U187" s="6">
        <f t="shared" si="15"/>
        <v>17841500</v>
      </c>
      <c r="V187" s="18">
        <f>_xlfn.XLOOKUP(A187,'Data precios'!A:A,'Data precios'!D:D,"",0,-1)</f>
        <v>21600000</v>
      </c>
      <c r="W187" s="9">
        <f t="shared" si="18"/>
        <v>610000</v>
      </c>
      <c r="X187" s="11">
        <f t="shared" si="16"/>
        <v>20304000</v>
      </c>
      <c r="Y187" s="9">
        <f t="shared" si="17"/>
        <v>-1296000</v>
      </c>
      <c r="Z187" s="6">
        <f>_xlfn.XLOOKUP($A187,'Data precios'!$A:$A,'Data precios'!G:G,"",0,-1)</f>
        <v>22248000</v>
      </c>
      <c r="AA187" s="6">
        <f>_xlfn.XLOOKUP($A187,'Data precios'!$A:$A,'Data precios'!H:H,"",0,-1)</f>
        <v>21600000</v>
      </c>
      <c r="AB187" s="6">
        <f>_xlfn.XLOOKUP($A187,'Data precios'!$A:$A,'Data precios'!I:I,"",0,-1)</f>
        <v>20952000</v>
      </c>
      <c r="AC187" s="6">
        <f>_xlfn.XLOOKUP($A187,'Data precios'!$A:$A,'Data precios'!J:J,"",0,-1)</f>
        <v>20304000</v>
      </c>
    </row>
    <row r="188" spans="1:29" ht="15" thickBot="1" x14ac:dyDescent="0.35">
      <c r="A188" t="s">
        <v>6495</v>
      </c>
      <c r="B188" t="s">
        <v>22</v>
      </c>
      <c r="C188" t="s">
        <v>54</v>
      </c>
      <c r="D188" t="s">
        <v>191</v>
      </c>
      <c r="E188" t="s">
        <v>192</v>
      </c>
      <c r="F188">
        <v>2025</v>
      </c>
      <c r="G188">
        <v>13500</v>
      </c>
      <c r="I188" t="s">
        <v>26</v>
      </c>
      <c r="J188" t="s">
        <v>38</v>
      </c>
      <c r="K188">
        <v>82</v>
      </c>
      <c r="L188" t="s">
        <v>33</v>
      </c>
      <c r="M188">
        <v>26300000</v>
      </c>
      <c r="N188">
        <v>523740</v>
      </c>
      <c r="O188">
        <v>26823740</v>
      </c>
      <c r="P188">
        <v>27990000</v>
      </c>
      <c r="Q188">
        <v>1166260</v>
      </c>
      <c r="R188">
        <v>417</v>
      </c>
      <c r="S188" s="5">
        <f>IFERROR(VLOOKUP(A188,'Base ATR'!$1:$1048576,3,FALSE),O188)</f>
        <v>26300000</v>
      </c>
      <c r="T188" t="str">
        <f t="shared" si="14"/>
        <v>LIQUIDAR</v>
      </c>
      <c r="U188" s="6">
        <f t="shared" si="15"/>
        <v>23791500</v>
      </c>
      <c r="V188" s="18">
        <f>_xlfn.XLOOKUP(A188,'Data precios'!A:A,'Data precios'!D:D,"",0,-1)</f>
        <v>30000000</v>
      </c>
      <c r="W188" s="9">
        <f t="shared" si="18"/>
        <v>2010000</v>
      </c>
      <c r="X188" s="11">
        <f t="shared" si="16"/>
        <v>27000000</v>
      </c>
      <c r="Y188" s="9">
        <f t="shared" si="17"/>
        <v>-3000000</v>
      </c>
      <c r="Z188" s="6">
        <f>_xlfn.XLOOKUP($A188,'Data precios'!$A:$A,'Data precios'!G:G,"",0,-1)</f>
        <v>30000000</v>
      </c>
      <c r="AA188" s="6">
        <f>_xlfn.XLOOKUP($A188,'Data precios'!$A:$A,'Data precios'!H:H,"",0,-1)</f>
        <v>29100000</v>
      </c>
      <c r="AB188" s="6">
        <f>_xlfn.XLOOKUP($A188,'Data precios'!$A:$A,'Data precios'!I:I,"",0,-1)</f>
        <v>28200000</v>
      </c>
      <c r="AC188" s="6">
        <f>_xlfn.XLOOKUP($A188,'Data precios'!$A:$A,'Data precios'!J:J,"",0,-1)</f>
        <v>27000000</v>
      </c>
    </row>
    <row r="189" spans="1:29" ht="15" thickBot="1" x14ac:dyDescent="0.35">
      <c r="A189" t="s">
        <v>10466</v>
      </c>
      <c r="B189" t="s">
        <v>22</v>
      </c>
      <c r="C189" t="s">
        <v>30</v>
      </c>
      <c r="D189" t="s">
        <v>58</v>
      </c>
      <c r="E189" t="s">
        <v>10643</v>
      </c>
      <c r="F189">
        <v>2025</v>
      </c>
      <c r="G189">
        <v>41752</v>
      </c>
      <c r="I189" t="s">
        <v>26</v>
      </c>
      <c r="J189" t="s">
        <v>10644</v>
      </c>
      <c r="K189">
        <v>24</v>
      </c>
      <c r="L189" t="s">
        <v>47</v>
      </c>
      <c r="M189">
        <v>7900000</v>
      </c>
      <c r="N189">
        <v>247740</v>
      </c>
      <c r="O189">
        <v>8147740</v>
      </c>
      <c r="P189">
        <v>9990000</v>
      </c>
      <c r="Q189">
        <v>1842260</v>
      </c>
      <c r="R189">
        <v>1844</v>
      </c>
      <c r="S189" s="5">
        <f>IFERROR(VLOOKUP(A189,'Base ATR'!$1:$1048576,3,FALSE),O189)</f>
        <v>7900000</v>
      </c>
      <c r="T189" t="str">
        <f t="shared" si="14"/>
        <v>ROTACION ALTA</v>
      </c>
      <c r="U189" s="6">
        <f t="shared" si="15"/>
        <v>9990000</v>
      </c>
      <c r="V189" s="18" t="str">
        <f>_xlfn.XLOOKUP(A189,'Data precios'!A:A,'Data precios'!D:D,"",0,-1)</f>
        <v/>
      </c>
      <c r="W189" s="9" t="e">
        <f t="shared" si="18"/>
        <v>#VALUE!</v>
      </c>
      <c r="X189" s="11" t="str">
        <f t="shared" si="16"/>
        <v/>
      </c>
      <c r="Y189" s="9" t="str">
        <f t="shared" si="17"/>
        <v/>
      </c>
      <c r="Z189" s="6" t="str">
        <f>_xlfn.XLOOKUP($A189,'Data precios'!$A:$A,'Data precios'!G:G,"",0,-1)</f>
        <v/>
      </c>
      <c r="AA189" s="6" t="str">
        <f>_xlfn.XLOOKUP($A189,'Data precios'!$A:$A,'Data precios'!H:H,"",0,-1)</f>
        <v/>
      </c>
      <c r="AB189" s="6" t="str">
        <f>_xlfn.XLOOKUP($A189,'Data precios'!$A:$A,'Data precios'!I:I,"",0,-1)</f>
        <v/>
      </c>
      <c r="AC189" s="6" t="str">
        <f>_xlfn.XLOOKUP($A189,'Data precios'!$A:$A,'Data precios'!J:J,"",0,-1)</f>
        <v/>
      </c>
    </row>
    <row r="190" spans="1:29" ht="15" thickBot="1" x14ac:dyDescent="0.35">
      <c r="A190" t="s">
        <v>4057</v>
      </c>
      <c r="B190" t="s">
        <v>22</v>
      </c>
      <c r="C190" t="s">
        <v>5291</v>
      </c>
      <c r="D190" t="s">
        <v>194</v>
      </c>
      <c r="E190" t="s">
        <v>5295</v>
      </c>
      <c r="F190">
        <v>2025</v>
      </c>
      <c r="G190">
        <v>16869</v>
      </c>
      <c r="I190" t="s">
        <v>26</v>
      </c>
      <c r="J190" t="s">
        <v>5296</v>
      </c>
      <c r="K190">
        <v>171</v>
      </c>
      <c r="L190" t="s">
        <v>33</v>
      </c>
      <c r="M190">
        <v>29000000</v>
      </c>
      <c r="N190">
        <v>561030</v>
      </c>
      <c r="O190">
        <v>29561030</v>
      </c>
      <c r="P190">
        <v>31590000</v>
      </c>
      <c r="Q190">
        <v>2028970</v>
      </c>
      <c r="R190">
        <v>642</v>
      </c>
      <c r="S190" s="5">
        <f>IFERROR(VLOOKUP(A190,'Base ATR'!$1:$1048576,3,FALSE),O190)</f>
        <v>29000000</v>
      </c>
      <c r="T190" t="str">
        <f t="shared" si="14"/>
        <v>LIQUIDAR</v>
      </c>
      <c r="U190" s="6">
        <f t="shared" si="15"/>
        <v>26851500</v>
      </c>
      <c r="V190" s="18">
        <f>_xlfn.XLOOKUP(A190,'Data precios'!A:A,'Data precios'!D:D,"",0,-1)</f>
        <v>31700000</v>
      </c>
      <c r="W190" s="9">
        <f t="shared" si="18"/>
        <v>110000</v>
      </c>
      <c r="X190" s="11">
        <f t="shared" si="16"/>
        <v>28530000</v>
      </c>
      <c r="Y190" s="9">
        <f t="shared" si="17"/>
        <v>-3170000</v>
      </c>
      <c r="Z190" s="6">
        <f>_xlfn.XLOOKUP($A190,'Data precios'!$A:$A,'Data precios'!G:G,"",0,-1)</f>
        <v>31700000</v>
      </c>
      <c r="AA190" s="6">
        <f>_xlfn.XLOOKUP($A190,'Data precios'!$A:$A,'Data precios'!H:H,"",0,-1)</f>
        <v>30749000</v>
      </c>
      <c r="AB190" s="6">
        <f>_xlfn.XLOOKUP($A190,'Data precios'!$A:$A,'Data precios'!I:I,"",0,-1)</f>
        <v>29798000</v>
      </c>
      <c r="AC190" s="6">
        <f>_xlfn.XLOOKUP($A190,'Data precios'!$A:$A,'Data precios'!J:J,"",0,-1)</f>
        <v>28530000</v>
      </c>
    </row>
    <row r="191" spans="1:29" ht="15" thickBot="1" x14ac:dyDescent="0.35">
      <c r="A191" t="s">
        <v>5266</v>
      </c>
      <c r="B191" t="s">
        <v>22</v>
      </c>
      <c r="C191" t="s">
        <v>54</v>
      </c>
      <c r="D191" t="s">
        <v>50</v>
      </c>
      <c r="E191" t="s">
        <v>8627</v>
      </c>
      <c r="F191">
        <v>2025</v>
      </c>
      <c r="G191">
        <v>6443</v>
      </c>
      <c r="I191" t="s">
        <v>26</v>
      </c>
      <c r="J191" t="s">
        <v>43</v>
      </c>
      <c r="K191">
        <v>70</v>
      </c>
      <c r="L191" t="s">
        <v>52</v>
      </c>
      <c r="M191">
        <v>9000000</v>
      </c>
      <c r="N191">
        <v>264240</v>
      </c>
      <c r="O191">
        <v>9264240</v>
      </c>
      <c r="P191">
        <v>11290000</v>
      </c>
      <c r="Q191">
        <v>2025760</v>
      </c>
      <c r="R191">
        <v>1794</v>
      </c>
      <c r="S191" s="5">
        <f>IFERROR(VLOOKUP(A191,'Base ATR'!$1:$1048576,3,FALSE),O191)</f>
        <v>9000000</v>
      </c>
      <c r="T191" t="str">
        <f t="shared" si="14"/>
        <v>LIQUIDAR</v>
      </c>
      <c r="U191" s="6">
        <f t="shared" si="15"/>
        <v>9596500</v>
      </c>
      <c r="V191" s="18">
        <f>_xlfn.XLOOKUP(A191,'Data precios'!A:A,'Data precios'!D:D,"",0,-1)</f>
        <v>11600000</v>
      </c>
      <c r="W191" s="9">
        <f t="shared" ref="W191:W195" si="19">V191-P191</f>
        <v>310000</v>
      </c>
      <c r="X191" s="11">
        <f t="shared" si="16"/>
        <v>10440000</v>
      </c>
      <c r="Y191" s="9">
        <f t="shared" si="17"/>
        <v>-1160000</v>
      </c>
      <c r="Z191" s="6">
        <f>_xlfn.XLOOKUP($A191,'Data precios'!$A:$A,'Data precios'!G:G,"",0,-1)</f>
        <v>11600000</v>
      </c>
      <c r="AA191" s="6">
        <f>_xlfn.XLOOKUP($A191,'Data precios'!$A:$A,'Data precios'!H:H,"",0,-1)</f>
        <v>11252000</v>
      </c>
      <c r="AB191" s="6">
        <f>_xlfn.XLOOKUP($A191,'Data precios'!$A:$A,'Data precios'!I:I,"",0,-1)</f>
        <v>10904000</v>
      </c>
      <c r="AC191" s="6">
        <f>_xlfn.XLOOKUP($A191,'Data precios'!$A:$A,'Data precios'!J:J,"",0,-1)</f>
        <v>10440000</v>
      </c>
    </row>
    <row r="192" spans="1:29" ht="15" thickBot="1" x14ac:dyDescent="0.35">
      <c r="A192" t="s">
        <v>6487</v>
      </c>
      <c r="B192" t="s">
        <v>22</v>
      </c>
      <c r="C192" t="s">
        <v>5291</v>
      </c>
      <c r="D192" t="s">
        <v>163</v>
      </c>
      <c r="E192" t="s">
        <v>8555</v>
      </c>
      <c r="F192">
        <v>2025</v>
      </c>
      <c r="G192">
        <v>12000</v>
      </c>
      <c r="I192" t="s">
        <v>26</v>
      </c>
      <c r="J192" t="s">
        <v>8556</v>
      </c>
      <c r="K192">
        <v>90</v>
      </c>
      <c r="L192" t="s">
        <v>33</v>
      </c>
      <c r="M192">
        <v>17500000</v>
      </c>
      <c r="N192">
        <v>391740</v>
      </c>
      <c r="O192">
        <v>17891740</v>
      </c>
      <c r="P192">
        <v>19990000</v>
      </c>
      <c r="Q192">
        <v>2098260</v>
      </c>
      <c r="R192">
        <v>105</v>
      </c>
      <c r="S192" s="5">
        <f>IFERROR(VLOOKUP(A192,'Base ATR'!$1:$1048576,3,FALSE),O192)</f>
        <v>17500000</v>
      </c>
      <c r="T192" t="str">
        <f t="shared" si="14"/>
        <v>LIQUIDAR</v>
      </c>
      <c r="U192" s="6">
        <f t="shared" si="15"/>
        <v>16991500</v>
      </c>
      <c r="V192" s="18">
        <f>_xlfn.XLOOKUP(A192,'Data precios'!A:A,'Data precios'!D:D,"",0,-1)</f>
        <v>21600000</v>
      </c>
      <c r="W192" s="9">
        <f t="shared" si="19"/>
        <v>1610000</v>
      </c>
      <c r="X192" s="11">
        <f t="shared" si="16"/>
        <v>19440000</v>
      </c>
      <c r="Y192" s="9">
        <f t="shared" si="17"/>
        <v>-2160000</v>
      </c>
      <c r="Z192" s="6">
        <f>_xlfn.XLOOKUP($A192,'Data precios'!$A:$A,'Data precios'!G:G,"",0,-1)</f>
        <v>21600000</v>
      </c>
      <c r="AA192" s="6">
        <f>_xlfn.XLOOKUP($A192,'Data precios'!$A:$A,'Data precios'!H:H,"",0,-1)</f>
        <v>20952000</v>
      </c>
      <c r="AB192" s="6">
        <f>_xlfn.XLOOKUP($A192,'Data precios'!$A:$A,'Data precios'!I:I,"",0,-1)</f>
        <v>20304000</v>
      </c>
      <c r="AC192" s="6">
        <f>_xlfn.XLOOKUP($A192,'Data precios'!$A:$A,'Data precios'!J:J,"",0,-1)</f>
        <v>19440000</v>
      </c>
    </row>
    <row r="193" spans="1:29" ht="15" thickBot="1" x14ac:dyDescent="0.35">
      <c r="A193" t="s">
        <v>10161</v>
      </c>
      <c r="B193" t="s">
        <v>22</v>
      </c>
      <c r="C193" t="s">
        <v>54</v>
      </c>
      <c r="D193" t="s">
        <v>201</v>
      </c>
      <c r="E193" t="s">
        <v>10525</v>
      </c>
      <c r="F193">
        <v>2025</v>
      </c>
      <c r="G193">
        <v>11000</v>
      </c>
      <c r="I193" t="s">
        <v>26</v>
      </c>
      <c r="J193" t="s">
        <v>43</v>
      </c>
      <c r="K193">
        <v>32</v>
      </c>
      <c r="L193" t="s">
        <v>47</v>
      </c>
      <c r="M193">
        <v>10000000</v>
      </c>
      <c r="N193">
        <v>279240</v>
      </c>
      <c r="O193">
        <v>10279240</v>
      </c>
      <c r="P193">
        <v>12190000</v>
      </c>
      <c r="Q193">
        <v>1910760</v>
      </c>
      <c r="R193">
        <v>1567</v>
      </c>
      <c r="S193" s="5">
        <f>IFERROR(VLOOKUP(A193,'Base ATR'!$1:$1048576,3,FALSE),O193)</f>
        <v>10000000</v>
      </c>
      <c r="T193" t="str">
        <f t="shared" ref="T193:T224" si="20">IF(K193&lt;=30,"ROTACION ALTA",IF(K193&lt;30,"ROTACION MEDIA",IF(K193&lt;60,"ROTACION BAJA",IF(K193&gt;60,"LIQUIDAR"))))</f>
        <v>ROTACION BAJA</v>
      </c>
      <c r="U193" s="6">
        <f t="shared" ref="U193:U224" si="21">IF(T193="ROTACION ALTA",P193,IF(T193="ROTACION MEDIA",P193*0.97,IF(T193="ROTACION BAJA",P193*0.9,IF(T193="LIQUIDAR",P193*0.85))))</f>
        <v>10971000</v>
      </c>
      <c r="V193" s="18">
        <f>_xlfn.XLOOKUP(A193,'Data precios'!A:A,'Data precios'!D:D,"",0,-1)</f>
        <v>12100000</v>
      </c>
      <c r="W193" s="9">
        <f t="shared" si="19"/>
        <v>-90000</v>
      </c>
      <c r="X193" s="11">
        <f t="shared" ref="X193:X224" si="22">IF(K193&lt;=15,Z193,IF(K193&lt;30,AA193,IF(K193&lt;60,AB193,IF(K193&gt;60,AC193))))</f>
        <v>11374000</v>
      </c>
      <c r="Y193" s="9">
        <f t="shared" ref="Y193:Y224" si="23">IFERROR(X193-V193,"")</f>
        <v>-726000</v>
      </c>
      <c r="Z193" s="6">
        <f>_xlfn.XLOOKUP($A193,'Data precios'!$A:$A,'Data precios'!G:G,"",0,-1)</f>
        <v>12100000</v>
      </c>
      <c r="AA193" s="6">
        <f>_xlfn.XLOOKUP($A193,'Data precios'!$A:$A,'Data precios'!H:H,"",0,-1)</f>
        <v>11737000</v>
      </c>
      <c r="AB193" s="6">
        <f>_xlfn.XLOOKUP($A193,'Data precios'!$A:$A,'Data precios'!I:I,"",0,-1)</f>
        <v>11374000</v>
      </c>
      <c r="AC193" s="6">
        <f>_xlfn.XLOOKUP($A193,'Data precios'!$A:$A,'Data precios'!J:J,"",0,-1)</f>
        <v>10890000</v>
      </c>
    </row>
    <row r="194" spans="1:29" ht="15" thickBot="1" x14ac:dyDescent="0.35">
      <c r="A194" t="s">
        <v>10166</v>
      </c>
      <c r="B194" t="s">
        <v>22</v>
      </c>
      <c r="C194" t="s">
        <v>54</v>
      </c>
      <c r="D194" t="s">
        <v>4641</v>
      </c>
      <c r="E194" t="s">
        <v>10411</v>
      </c>
      <c r="F194">
        <v>2026</v>
      </c>
      <c r="G194">
        <v>4000</v>
      </c>
      <c r="I194" t="s">
        <v>26</v>
      </c>
      <c r="J194" t="s">
        <v>10412</v>
      </c>
      <c r="K194">
        <v>34</v>
      </c>
      <c r="L194" t="s">
        <v>33</v>
      </c>
      <c r="M194">
        <v>15000000</v>
      </c>
      <c r="N194">
        <v>354240</v>
      </c>
      <c r="O194">
        <v>15354240</v>
      </c>
      <c r="P194">
        <v>17990000</v>
      </c>
      <c r="Q194">
        <v>2635760</v>
      </c>
      <c r="R194">
        <v>1465</v>
      </c>
      <c r="S194" s="5">
        <f>IFERROR(VLOOKUP(A194,'Base ATR'!$1:$1048576,3,FALSE),O194)</f>
        <v>15000000</v>
      </c>
      <c r="T194" t="str">
        <f t="shared" si="20"/>
        <v>ROTACION BAJA</v>
      </c>
      <c r="U194" s="6">
        <f t="shared" si="21"/>
        <v>16191000</v>
      </c>
      <c r="V194" s="18">
        <f>_xlfn.XLOOKUP(A194,'Data precios'!A:A,'Data precios'!D:D,"",0,-1)</f>
        <v>18000000</v>
      </c>
      <c r="W194" s="9">
        <f t="shared" si="19"/>
        <v>10000</v>
      </c>
      <c r="X194" s="11">
        <f t="shared" si="22"/>
        <v>16920000</v>
      </c>
      <c r="Y194" s="9">
        <f t="shared" si="23"/>
        <v>-1080000</v>
      </c>
      <c r="Z194" s="6">
        <f>_xlfn.XLOOKUP($A194,'Data precios'!$A:$A,'Data precios'!G:G,"",0,-1)</f>
        <v>18000000</v>
      </c>
      <c r="AA194" s="6">
        <f>_xlfn.XLOOKUP($A194,'Data precios'!$A:$A,'Data precios'!H:H,"",0,-1)</f>
        <v>17460000</v>
      </c>
      <c r="AB194" s="6">
        <f>_xlfn.XLOOKUP($A194,'Data precios'!$A:$A,'Data precios'!I:I,"",0,-1)</f>
        <v>16920000</v>
      </c>
      <c r="AC194" s="6">
        <f>_xlfn.XLOOKUP($A194,'Data precios'!$A:$A,'Data precios'!J:J,"",0,-1)</f>
        <v>16200000</v>
      </c>
    </row>
    <row r="195" spans="1:29" ht="15" thickBot="1" x14ac:dyDescent="0.35">
      <c r="A195" t="s">
        <v>5603</v>
      </c>
      <c r="B195" t="s">
        <v>22</v>
      </c>
      <c r="C195" t="s">
        <v>104</v>
      </c>
      <c r="D195" t="s">
        <v>163</v>
      </c>
      <c r="E195" t="s">
        <v>164</v>
      </c>
      <c r="F195">
        <v>2026</v>
      </c>
      <c r="G195">
        <v>6400</v>
      </c>
      <c r="I195" t="s">
        <v>26</v>
      </c>
      <c r="J195" t="s">
        <v>8567</v>
      </c>
      <c r="K195">
        <v>112</v>
      </c>
      <c r="L195" t="s">
        <v>33</v>
      </c>
      <c r="M195">
        <v>14500000</v>
      </c>
      <c r="N195">
        <v>346740</v>
      </c>
      <c r="O195">
        <v>14846740</v>
      </c>
      <c r="P195">
        <v>16490000</v>
      </c>
      <c r="Q195">
        <v>1643260</v>
      </c>
      <c r="R195">
        <v>997</v>
      </c>
      <c r="S195" s="5">
        <f>IFERROR(VLOOKUP(A195,'Base ATR'!$1:$1048576,3,FALSE),O195)</f>
        <v>14500000</v>
      </c>
      <c r="T195" t="str">
        <f t="shared" si="20"/>
        <v>LIQUIDAR</v>
      </c>
      <c r="U195" s="6">
        <f t="shared" si="21"/>
        <v>14016500</v>
      </c>
      <c r="V195" s="18">
        <f>_xlfn.XLOOKUP(A195,'Data precios'!A:A,'Data precios'!D:D,"",0,-1)</f>
        <v>17900000</v>
      </c>
      <c r="W195" s="9">
        <f t="shared" si="19"/>
        <v>1410000</v>
      </c>
      <c r="X195" s="11">
        <f t="shared" si="22"/>
        <v>15215000</v>
      </c>
      <c r="Y195" s="9">
        <f t="shared" si="23"/>
        <v>-2685000</v>
      </c>
      <c r="Z195" s="6">
        <f>_xlfn.XLOOKUP($A195,'Data precios'!$A:$A,'Data precios'!G:G,"",0,-1)</f>
        <v>16468000</v>
      </c>
      <c r="AA195" s="6">
        <f>_xlfn.XLOOKUP($A195,'Data precios'!$A:$A,'Data precios'!H:H,"",0,-1)</f>
        <v>16110000</v>
      </c>
      <c r="AB195" s="6">
        <f>_xlfn.XLOOKUP($A195,'Data precios'!$A:$A,'Data precios'!I:I,"",0,-1)</f>
        <v>15573000</v>
      </c>
      <c r="AC195" s="6">
        <f>_xlfn.XLOOKUP($A195,'Data precios'!$A:$A,'Data precios'!J:J,"",0,-1)</f>
        <v>15215000</v>
      </c>
    </row>
    <row r="196" spans="1:29" ht="15" thickBot="1" x14ac:dyDescent="0.35">
      <c r="A196" t="s">
        <v>6559</v>
      </c>
      <c r="B196" t="s">
        <v>22</v>
      </c>
      <c r="C196" t="s">
        <v>70</v>
      </c>
      <c r="D196" t="s">
        <v>36</v>
      </c>
      <c r="E196" t="s">
        <v>8547</v>
      </c>
      <c r="F196">
        <v>2026</v>
      </c>
      <c r="G196">
        <v>22255</v>
      </c>
      <c r="I196" t="s">
        <v>26</v>
      </c>
      <c r="J196" t="s">
        <v>4039</v>
      </c>
      <c r="K196">
        <v>88</v>
      </c>
      <c r="L196" t="s">
        <v>33</v>
      </c>
      <c r="M196">
        <v>10000000</v>
      </c>
      <c r="N196">
        <v>279240</v>
      </c>
      <c r="O196">
        <v>10279240</v>
      </c>
      <c r="P196">
        <v>11690000</v>
      </c>
      <c r="Q196">
        <v>1410760</v>
      </c>
      <c r="R196">
        <v>1207</v>
      </c>
      <c r="S196" s="5">
        <f>IFERROR(VLOOKUP(A196,'Base ATR'!$1:$1048576,3,FALSE),O196)</f>
        <v>10000000</v>
      </c>
      <c r="T196" t="str">
        <f t="shared" si="20"/>
        <v>LIQUIDAR</v>
      </c>
      <c r="U196" s="6">
        <f t="shared" si="21"/>
        <v>9936500</v>
      </c>
      <c r="V196" s="18">
        <f>_xlfn.XLOOKUP(A196,'Data precios'!A:A,'Data precios'!D:D,"",0,-1)</f>
        <v>11300000</v>
      </c>
      <c r="W196" s="9">
        <f>IFERROR(V196-P196,"")</f>
        <v>-390000</v>
      </c>
      <c r="X196" s="11">
        <f t="shared" si="22"/>
        <v>10622000</v>
      </c>
      <c r="Y196" s="9">
        <f t="shared" si="23"/>
        <v>-678000</v>
      </c>
      <c r="Z196" s="6">
        <f>_xlfn.XLOOKUP($A196,'Data precios'!$A:$A,'Data precios'!G:G,"",0,-1)</f>
        <v>11639000</v>
      </c>
      <c r="AA196" s="6">
        <f>_xlfn.XLOOKUP($A196,'Data precios'!$A:$A,'Data precios'!H:H,"",0,-1)</f>
        <v>11300000</v>
      </c>
      <c r="AB196" s="6">
        <f>_xlfn.XLOOKUP($A196,'Data precios'!$A:$A,'Data precios'!I:I,"",0,-1)</f>
        <v>10961000</v>
      </c>
      <c r="AC196" s="6">
        <f>_xlfn.XLOOKUP($A196,'Data precios'!$A:$A,'Data precios'!J:J,"",0,-1)</f>
        <v>10622000</v>
      </c>
    </row>
    <row r="197" spans="1:29" ht="15" thickBot="1" x14ac:dyDescent="0.35">
      <c r="A197" t="s">
        <v>10660</v>
      </c>
      <c r="B197" t="s">
        <v>22</v>
      </c>
      <c r="C197" t="s">
        <v>54</v>
      </c>
      <c r="D197" t="s">
        <v>24</v>
      </c>
      <c r="E197" t="s">
        <v>10721</v>
      </c>
      <c r="F197">
        <v>2026</v>
      </c>
      <c r="G197">
        <v>12700</v>
      </c>
      <c r="I197" t="s">
        <v>26</v>
      </c>
      <c r="J197" t="s">
        <v>10722</v>
      </c>
      <c r="K197">
        <v>5</v>
      </c>
      <c r="L197" t="s">
        <v>39</v>
      </c>
      <c r="M197">
        <v>16200000</v>
      </c>
      <c r="N197">
        <v>0</v>
      </c>
      <c r="O197">
        <v>16200000</v>
      </c>
      <c r="P197">
        <v>18890000</v>
      </c>
      <c r="Q197">
        <v>2690000</v>
      </c>
      <c r="R197">
        <v>1424</v>
      </c>
      <c r="S197" s="5">
        <f>IFERROR(VLOOKUP(A197,'Base ATR'!$1:$1048576,3,FALSE),O197)</f>
        <v>16200000</v>
      </c>
      <c r="T197" t="str">
        <f t="shared" si="20"/>
        <v>ROTACION ALTA</v>
      </c>
      <c r="U197" s="6">
        <f t="shared" si="21"/>
        <v>18890000</v>
      </c>
      <c r="V197" s="18">
        <f>_xlfn.XLOOKUP(A197,'Data precios'!A:A,'Data precios'!D:D,"",0,-1)</f>
        <v>18900000</v>
      </c>
      <c r="W197" s="9">
        <f t="shared" ref="W197:W224" si="24">V197-P197</f>
        <v>10000</v>
      </c>
      <c r="X197" s="11">
        <f t="shared" si="22"/>
        <v>17388000</v>
      </c>
      <c r="Y197" s="9">
        <f t="shared" si="23"/>
        <v>-1512000</v>
      </c>
      <c r="Z197" s="6">
        <f>_xlfn.XLOOKUP($A197,'Data precios'!$A:$A,'Data precios'!G:G,"",0,-1)</f>
        <v>17388000</v>
      </c>
      <c r="AA197" s="6">
        <f>_xlfn.XLOOKUP($A197,'Data precios'!$A:$A,'Data precios'!H:H,"",0,-1)</f>
        <v>17010000</v>
      </c>
      <c r="AB197" s="6">
        <f>_xlfn.XLOOKUP($A197,'Data precios'!$A:$A,'Data precios'!I:I,"",0,-1)</f>
        <v>16443000</v>
      </c>
      <c r="AC197" s="6">
        <f>_xlfn.XLOOKUP($A197,'Data precios'!$A:$A,'Data precios'!J:J,"",0,-1)</f>
        <v>16065000</v>
      </c>
    </row>
    <row r="198" spans="1:29" ht="15" thickBot="1" x14ac:dyDescent="0.35">
      <c r="A198" t="s">
        <v>9640</v>
      </c>
      <c r="B198" t="s">
        <v>22</v>
      </c>
      <c r="C198" t="s">
        <v>30</v>
      </c>
      <c r="D198" t="s">
        <v>50</v>
      </c>
      <c r="E198" t="s">
        <v>10413</v>
      </c>
      <c r="F198">
        <v>2026</v>
      </c>
      <c r="G198">
        <v>1800</v>
      </c>
      <c r="I198" t="s">
        <v>26</v>
      </c>
      <c r="J198" t="s">
        <v>43</v>
      </c>
      <c r="K198">
        <v>33</v>
      </c>
      <c r="L198" t="s">
        <v>47</v>
      </c>
      <c r="M198">
        <v>7400000</v>
      </c>
      <c r="N198">
        <v>240240</v>
      </c>
      <c r="O198">
        <v>7640240</v>
      </c>
      <c r="P198">
        <v>8990000</v>
      </c>
      <c r="Q198">
        <v>1349760</v>
      </c>
      <c r="R198">
        <v>1501</v>
      </c>
      <c r="S198" s="5">
        <f>IFERROR(VLOOKUP(A198,'Base ATR'!$1:$1048576,3,FALSE),O198)</f>
        <v>7400000</v>
      </c>
      <c r="T198" t="str">
        <f t="shared" si="20"/>
        <v>ROTACION BAJA</v>
      </c>
      <c r="U198" s="6">
        <f t="shared" si="21"/>
        <v>8091000</v>
      </c>
      <c r="V198" s="18">
        <f>_xlfn.XLOOKUP(A198,'Data precios'!A:A,'Data precios'!D:D,"",0,-1)</f>
        <v>8500000</v>
      </c>
      <c r="W198" s="9">
        <f t="shared" si="24"/>
        <v>-490000</v>
      </c>
      <c r="X198" s="11">
        <f t="shared" si="22"/>
        <v>8245000</v>
      </c>
      <c r="Y198" s="9">
        <f t="shared" si="23"/>
        <v>-255000</v>
      </c>
      <c r="Z198" s="6">
        <f>_xlfn.XLOOKUP($A198,'Data precios'!$A:$A,'Data precios'!G:G,"",0,-1)</f>
        <v>8755000</v>
      </c>
      <c r="AA198" s="6">
        <f>_xlfn.XLOOKUP($A198,'Data precios'!$A:$A,'Data precios'!H:H,"",0,-1)</f>
        <v>8500000</v>
      </c>
      <c r="AB198" s="6">
        <f>_xlfn.XLOOKUP($A198,'Data precios'!$A:$A,'Data precios'!I:I,"",0,-1)</f>
        <v>8245000</v>
      </c>
      <c r="AC198" s="6">
        <f>_xlfn.XLOOKUP($A198,'Data precios'!$A:$A,'Data precios'!J:J,"",0,-1)</f>
        <v>7990000</v>
      </c>
    </row>
    <row r="199" spans="1:29" ht="15" thickBot="1" x14ac:dyDescent="0.35">
      <c r="A199" t="s">
        <v>8685</v>
      </c>
      <c r="B199" t="s">
        <v>22</v>
      </c>
      <c r="C199" t="s">
        <v>54</v>
      </c>
      <c r="D199" t="s">
        <v>191</v>
      </c>
      <c r="E199" t="s">
        <v>10384</v>
      </c>
      <c r="F199">
        <v>2026</v>
      </c>
      <c r="G199">
        <v>6207</v>
      </c>
      <c r="I199" t="s">
        <v>26</v>
      </c>
      <c r="J199" t="s">
        <v>43</v>
      </c>
      <c r="K199">
        <v>35</v>
      </c>
      <c r="L199" t="s">
        <v>52</v>
      </c>
      <c r="M199">
        <v>15000000</v>
      </c>
      <c r="N199">
        <v>354240</v>
      </c>
      <c r="O199">
        <v>15354240</v>
      </c>
      <c r="P199">
        <v>17490000</v>
      </c>
      <c r="Q199">
        <v>2135760</v>
      </c>
      <c r="R199">
        <v>1221</v>
      </c>
      <c r="S199" s="5">
        <f>IFERROR(VLOOKUP(A199,'Base ATR'!$1:$1048576,3,FALSE),O199)</f>
        <v>15000000</v>
      </c>
      <c r="T199" t="str">
        <f t="shared" si="20"/>
        <v>ROTACION BAJA</v>
      </c>
      <c r="U199" s="6">
        <f t="shared" si="21"/>
        <v>15741000</v>
      </c>
      <c r="V199" s="18">
        <f>_xlfn.XLOOKUP(A199,'Data precios'!A:A,'Data precios'!D:D,"",0,-1)</f>
        <v>17400000</v>
      </c>
      <c r="W199" s="9">
        <f t="shared" si="24"/>
        <v>-90000</v>
      </c>
      <c r="X199" s="11">
        <f t="shared" si="22"/>
        <v>15138000</v>
      </c>
      <c r="Y199" s="9">
        <f t="shared" si="23"/>
        <v>-2262000</v>
      </c>
      <c r="Z199" s="6">
        <f>_xlfn.XLOOKUP($A199,'Data precios'!$A:$A,'Data precios'!G:G,"",0,-1)</f>
        <v>16008000</v>
      </c>
      <c r="AA199" s="6">
        <f>_xlfn.XLOOKUP($A199,'Data precios'!$A:$A,'Data precios'!H:H,"",0,-1)</f>
        <v>15660000</v>
      </c>
      <c r="AB199" s="6">
        <f>_xlfn.XLOOKUP($A199,'Data precios'!$A:$A,'Data precios'!I:I,"",0,-1)</f>
        <v>15138000</v>
      </c>
      <c r="AC199" s="6">
        <f>_xlfn.XLOOKUP($A199,'Data precios'!$A:$A,'Data precios'!J:J,"",0,-1)</f>
        <v>14790000</v>
      </c>
    </row>
    <row r="200" spans="1:29" ht="15" thickBot="1" x14ac:dyDescent="0.35">
      <c r="A200" t="s">
        <v>480</v>
      </c>
      <c r="B200" t="s">
        <v>385</v>
      </c>
      <c r="C200" t="s">
        <v>5337</v>
      </c>
      <c r="D200" t="s">
        <v>188</v>
      </c>
      <c r="E200" t="s">
        <v>8587</v>
      </c>
      <c r="F200">
        <v>2017</v>
      </c>
      <c r="G200">
        <v>200000</v>
      </c>
      <c r="I200" t="s">
        <v>26</v>
      </c>
      <c r="J200" t="s">
        <v>43</v>
      </c>
      <c r="K200">
        <v>244</v>
      </c>
      <c r="L200" t="s">
        <v>52</v>
      </c>
      <c r="M200">
        <v>12605042</v>
      </c>
      <c r="N200">
        <v>0</v>
      </c>
      <c r="O200">
        <v>12605042</v>
      </c>
      <c r="P200">
        <v>17690000</v>
      </c>
      <c r="Q200">
        <v>5084958</v>
      </c>
      <c r="R200">
        <v>2874</v>
      </c>
      <c r="S200" s="5">
        <f>IFERROR(VLOOKUP(A200,'Base ATR'!$1:$1048576,3,FALSE),O200)</f>
        <v>15000000</v>
      </c>
      <c r="T200" t="str">
        <f t="shared" si="20"/>
        <v>LIQUIDAR</v>
      </c>
      <c r="U200" s="6">
        <f t="shared" si="21"/>
        <v>15036500</v>
      </c>
      <c r="V200" s="18" t="str">
        <f>_xlfn.XLOOKUP(A200,'Data precios'!A:A,'Data precios'!D:D,"",0,-1)</f>
        <v>-</v>
      </c>
      <c r="W200" s="9" t="e">
        <f t="shared" si="24"/>
        <v>#VALUE!</v>
      </c>
      <c r="X200" s="11">
        <f t="shared" si="22"/>
        <v>12605042</v>
      </c>
      <c r="Y200" s="9" t="str">
        <f t="shared" si="23"/>
        <v/>
      </c>
      <c r="Z200" s="6">
        <f>_xlfn.XLOOKUP($A200,'Data precios'!$A:$A,'Data precios'!G:G,"",0,-1)</f>
        <v>12605042</v>
      </c>
      <c r="AA200" s="6">
        <f>_xlfn.XLOOKUP($A200,'Data precios'!$A:$A,'Data precios'!H:H,"",0,-1)</f>
        <v>12605042</v>
      </c>
      <c r="AB200" s="6">
        <f>_xlfn.XLOOKUP($A200,'Data precios'!$A:$A,'Data precios'!I:I,"",0,-1)</f>
        <v>12605042</v>
      </c>
      <c r="AC200" s="6">
        <f>_xlfn.XLOOKUP($A200,'Data precios'!$A:$A,'Data precios'!J:J,"",0,-1)</f>
        <v>12605042</v>
      </c>
    </row>
    <row r="201" spans="1:29" ht="15" thickBot="1" x14ac:dyDescent="0.35">
      <c r="A201" t="s">
        <v>8599</v>
      </c>
      <c r="B201" t="s">
        <v>385</v>
      </c>
      <c r="C201" t="s">
        <v>5291</v>
      </c>
      <c r="D201" t="s">
        <v>89</v>
      </c>
      <c r="E201" t="s">
        <v>8600</v>
      </c>
      <c r="F201">
        <v>2020</v>
      </c>
      <c r="G201">
        <v>10500</v>
      </c>
      <c r="I201" t="s">
        <v>26</v>
      </c>
      <c r="J201" t="s">
        <v>60</v>
      </c>
      <c r="K201">
        <v>1190</v>
      </c>
      <c r="L201" t="s">
        <v>28</v>
      </c>
      <c r="M201">
        <v>10356480</v>
      </c>
      <c r="N201">
        <v>72666</v>
      </c>
      <c r="O201">
        <v>10429146</v>
      </c>
      <c r="P201">
        <v>8990000</v>
      </c>
      <c r="Q201">
        <v>-1439146</v>
      </c>
      <c r="R201">
        <v>-1601</v>
      </c>
      <c r="S201" s="5">
        <f>IFERROR(VLOOKUP(A201,'Base ATR'!$1:$1048576,3,FALSE),O201)</f>
        <v>10429146</v>
      </c>
      <c r="T201" t="str">
        <f t="shared" si="20"/>
        <v>LIQUIDAR</v>
      </c>
      <c r="U201" s="6">
        <f t="shared" si="21"/>
        <v>7641500</v>
      </c>
      <c r="V201" s="18">
        <f>_xlfn.XLOOKUP(A201,'Data precios'!A:A,'Data precios'!D:D,"",0,-1)</f>
        <v>7460000</v>
      </c>
      <c r="W201" s="9">
        <f t="shared" si="24"/>
        <v>-1530000</v>
      </c>
      <c r="X201" s="11">
        <f t="shared" si="22"/>
        <v>10429146</v>
      </c>
      <c r="Y201" s="9">
        <f t="shared" si="23"/>
        <v>2969146</v>
      </c>
      <c r="Z201" s="6">
        <f>_xlfn.XLOOKUP($A201,'Data precios'!$A:$A,'Data precios'!G:G,"",0,-1)</f>
        <v>10429146</v>
      </c>
      <c r="AA201" s="6">
        <f>_xlfn.XLOOKUP($A201,'Data precios'!$A:$A,'Data precios'!H:H,"",0,-1)</f>
        <v>10429146</v>
      </c>
      <c r="AB201" s="6">
        <f>_xlfn.XLOOKUP($A201,'Data precios'!$A:$A,'Data precios'!I:I,"",0,-1)</f>
        <v>10429146</v>
      </c>
      <c r="AC201" s="6">
        <f>_xlfn.XLOOKUP($A201,'Data precios'!$A:$A,'Data precios'!J:J,"",0,-1)</f>
        <v>10429146</v>
      </c>
    </row>
    <row r="202" spans="1:29" ht="15" thickBot="1" x14ac:dyDescent="0.35">
      <c r="A202" t="s">
        <v>8679</v>
      </c>
      <c r="B202" t="s">
        <v>385</v>
      </c>
      <c r="C202" t="s">
        <v>5323</v>
      </c>
      <c r="D202" t="s">
        <v>194</v>
      </c>
      <c r="E202" t="s">
        <v>8680</v>
      </c>
      <c r="F202">
        <v>2020</v>
      </c>
      <c r="G202">
        <v>0</v>
      </c>
      <c r="I202" t="s">
        <v>343</v>
      </c>
      <c r="J202" t="s">
        <v>5327</v>
      </c>
      <c r="K202">
        <v>2340</v>
      </c>
      <c r="L202" t="s">
        <v>8635</v>
      </c>
      <c r="M202">
        <v>6854706</v>
      </c>
      <c r="N202">
        <v>2676883</v>
      </c>
      <c r="O202">
        <v>9531589</v>
      </c>
      <c r="P202">
        <v>12490000</v>
      </c>
      <c r="Q202">
        <v>2958411</v>
      </c>
      <c r="R202">
        <v>2369</v>
      </c>
      <c r="S202" s="5">
        <f>IFERROR(VLOOKUP(A202,'Base ATR'!$1:$1048576,3,FALSE),O202)</f>
        <v>9531589</v>
      </c>
      <c r="T202" t="str">
        <f t="shared" si="20"/>
        <v>LIQUIDAR</v>
      </c>
      <c r="U202" s="6">
        <f t="shared" si="21"/>
        <v>10616500</v>
      </c>
      <c r="V202" s="18" t="str">
        <f>_xlfn.XLOOKUP(A202,'Data precios'!A:A,'Data precios'!D:D,"",0,-1)</f>
        <v>USO SERVICIO/GERENCIA</v>
      </c>
      <c r="W202" s="9" t="e">
        <f t="shared" si="24"/>
        <v>#VALUE!</v>
      </c>
      <c r="X202" s="11">
        <f t="shared" si="22"/>
        <v>9531589</v>
      </c>
      <c r="Y202" s="9" t="str">
        <f t="shared" si="23"/>
        <v/>
      </c>
      <c r="Z202" s="6">
        <f>_xlfn.XLOOKUP($A202,'Data precios'!$A:$A,'Data precios'!G:G,"",0,-1)</f>
        <v>9531589</v>
      </c>
      <c r="AA202" s="6">
        <f>_xlfn.XLOOKUP($A202,'Data precios'!$A:$A,'Data precios'!H:H,"",0,-1)</f>
        <v>9531589</v>
      </c>
      <c r="AB202" s="6">
        <f>_xlfn.XLOOKUP($A202,'Data precios'!$A:$A,'Data precios'!I:I,"",0,-1)</f>
        <v>9531589</v>
      </c>
      <c r="AC202" s="6">
        <f>_xlfn.XLOOKUP($A202,'Data precios'!$A:$A,'Data precios'!J:J,"",0,-1)</f>
        <v>9531589</v>
      </c>
    </row>
    <row r="203" spans="1:29" ht="15" thickBot="1" x14ac:dyDescent="0.35">
      <c r="A203" t="s">
        <v>8593</v>
      </c>
      <c r="B203" t="s">
        <v>385</v>
      </c>
      <c r="C203" t="s">
        <v>4006</v>
      </c>
      <c r="D203" t="s">
        <v>188</v>
      </c>
      <c r="E203" t="s">
        <v>8594</v>
      </c>
      <c r="F203">
        <v>2022</v>
      </c>
      <c r="G203">
        <v>0</v>
      </c>
      <c r="I203" t="s">
        <v>26</v>
      </c>
      <c r="J203" t="s">
        <v>43</v>
      </c>
      <c r="K203">
        <v>368</v>
      </c>
      <c r="L203" t="s">
        <v>52</v>
      </c>
      <c r="M203">
        <v>31092437</v>
      </c>
      <c r="N203">
        <v>0</v>
      </c>
      <c r="O203">
        <v>31092437</v>
      </c>
      <c r="P203">
        <v>37000000</v>
      </c>
      <c r="Q203">
        <v>5907563</v>
      </c>
      <c r="R203">
        <v>1597</v>
      </c>
      <c r="S203" s="5">
        <f>IFERROR(VLOOKUP(A203,'Base ATR'!$1:$1048576,3,FALSE),O203)</f>
        <v>31092437</v>
      </c>
      <c r="T203" t="str">
        <f t="shared" si="20"/>
        <v>LIQUIDAR</v>
      </c>
      <c r="U203" s="6">
        <f t="shared" si="21"/>
        <v>31450000</v>
      </c>
      <c r="V203" s="18" t="str">
        <f>_xlfn.XLOOKUP(A203,'Data precios'!A:A,'Data precios'!D:D,"",0,-1)</f>
        <v>-</v>
      </c>
      <c r="W203" s="9" t="e">
        <f t="shared" si="24"/>
        <v>#VALUE!</v>
      </c>
      <c r="X203" s="11">
        <f t="shared" si="22"/>
        <v>31092437</v>
      </c>
      <c r="Y203" s="9" t="str">
        <f t="shared" si="23"/>
        <v/>
      </c>
      <c r="Z203" s="6">
        <f>_xlfn.XLOOKUP($A203,'Data precios'!$A:$A,'Data precios'!G:G,"",0,-1)</f>
        <v>31092437</v>
      </c>
      <c r="AA203" s="6">
        <f>_xlfn.XLOOKUP($A203,'Data precios'!$A:$A,'Data precios'!H:H,"",0,-1)</f>
        <v>31092437</v>
      </c>
      <c r="AB203" s="6">
        <f>_xlfn.XLOOKUP($A203,'Data precios'!$A:$A,'Data precios'!I:I,"",0,-1)</f>
        <v>31092437</v>
      </c>
      <c r="AC203" s="6">
        <f>_xlfn.XLOOKUP($A203,'Data precios'!$A:$A,'Data precios'!J:J,"",0,-1)</f>
        <v>31092437</v>
      </c>
    </row>
    <row r="204" spans="1:29" ht="15" thickBot="1" x14ac:dyDescent="0.35">
      <c r="A204" t="s">
        <v>8596</v>
      </c>
      <c r="B204" t="s">
        <v>385</v>
      </c>
      <c r="C204" t="s">
        <v>5291</v>
      </c>
      <c r="D204" t="s">
        <v>5297</v>
      </c>
      <c r="E204" t="s">
        <v>8597</v>
      </c>
      <c r="F204">
        <v>2023</v>
      </c>
      <c r="G204">
        <v>3400</v>
      </c>
      <c r="I204" t="s">
        <v>26</v>
      </c>
      <c r="J204" t="s">
        <v>38</v>
      </c>
      <c r="K204">
        <v>840</v>
      </c>
      <c r="L204" t="s">
        <v>8562</v>
      </c>
      <c r="M204">
        <v>21408968</v>
      </c>
      <c r="N204">
        <v>367754</v>
      </c>
      <c r="O204">
        <v>21776722</v>
      </c>
      <c r="P204">
        <v>21408969</v>
      </c>
      <c r="Q204">
        <v>-367753</v>
      </c>
      <c r="R204">
        <v>-172</v>
      </c>
      <c r="S204" s="5">
        <f>IFERROR(VLOOKUP(A204,'Base ATR'!$1:$1048576,3,FALSE),O204)</f>
        <v>21776722</v>
      </c>
      <c r="T204" t="str">
        <f t="shared" si="20"/>
        <v>LIQUIDAR</v>
      </c>
      <c r="U204" s="6">
        <f t="shared" si="21"/>
        <v>18197623.649999999</v>
      </c>
      <c r="V204" s="18">
        <f>_xlfn.XLOOKUP(A204,'Data precios'!A:A,'Data precios'!D:D,"",0,-1)</f>
        <v>10700000</v>
      </c>
      <c r="W204" s="9">
        <f t="shared" si="24"/>
        <v>-10708969</v>
      </c>
      <c r="X204" s="11">
        <f t="shared" si="22"/>
        <v>21776722</v>
      </c>
      <c r="Y204" s="9">
        <f t="shared" si="23"/>
        <v>11076722</v>
      </c>
      <c r="Z204" s="6">
        <f>_xlfn.XLOOKUP($A204,'Data precios'!$A:$A,'Data precios'!G:G,"",0,-1)</f>
        <v>21776722</v>
      </c>
      <c r="AA204" s="6">
        <f>_xlfn.XLOOKUP($A204,'Data precios'!$A:$A,'Data precios'!H:H,"",0,-1)</f>
        <v>21776722</v>
      </c>
      <c r="AB204" s="6">
        <f>_xlfn.XLOOKUP($A204,'Data precios'!$A:$A,'Data precios'!I:I,"",0,-1)</f>
        <v>21776722</v>
      </c>
      <c r="AC204" s="6">
        <f>_xlfn.XLOOKUP($A204,'Data precios'!$A:$A,'Data precios'!J:J,"",0,-1)</f>
        <v>21776722</v>
      </c>
    </row>
    <row r="205" spans="1:29" ht="15" thickBot="1" x14ac:dyDescent="0.35">
      <c r="A205" t="s">
        <v>4136</v>
      </c>
      <c r="B205" t="s">
        <v>385</v>
      </c>
      <c r="C205" t="s">
        <v>54</v>
      </c>
      <c r="D205" t="s">
        <v>36</v>
      </c>
      <c r="E205" t="s">
        <v>3995</v>
      </c>
      <c r="F205">
        <v>2023</v>
      </c>
      <c r="G205">
        <v>717</v>
      </c>
      <c r="I205" t="s">
        <v>26</v>
      </c>
      <c r="J205" t="s">
        <v>4039</v>
      </c>
      <c r="K205">
        <v>622</v>
      </c>
      <c r="L205" t="s">
        <v>33</v>
      </c>
      <c r="M205">
        <v>22851906</v>
      </c>
      <c r="N205">
        <v>0</v>
      </c>
      <c r="O205">
        <v>22851906</v>
      </c>
      <c r="P205">
        <v>15990000</v>
      </c>
      <c r="Q205">
        <v>-6861906</v>
      </c>
      <c r="R205">
        <v>-4291</v>
      </c>
      <c r="S205" s="5">
        <f>IFERROR(VLOOKUP(A205,'Base ATR'!$1:$1048576,3,FALSE),O205)</f>
        <v>22851906</v>
      </c>
      <c r="T205" t="str">
        <f t="shared" si="20"/>
        <v>LIQUIDAR</v>
      </c>
      <c r="U205" s="6">
        <f t="shared" si="21"/>
        <v>13591500</v>
      </c>
      <c r="V205" s="18">
        <f>_xlfn.XLOOKUP(A205,'Data precios'!A:A,'Data precios'!D:D,"",0,-1)</f>
        <v>14700000</v>
      </c>
      <c r="W205" s="9">
        <f t="shared" si="24"/>
        <v>-1290000</v>
      </c>
      <c r="X205" s="11">
        <f t="shared" si="22"/>
        <v>22851906</v>
      </c>
      <c r="Y205" s="9">
        <f t="shared" si="23"/>
        <v>8151906</v>
      </c>
      <c r="Z205" s="6">
        <f>_xlfn.XLOOKUP($A205,'Data precios'!$A:$A,'Data precios'!G:G,"",0,-1)</f>
        <v>22851906</v>
      </c>
      <c r="AA205" s="6">
        <f>_xlfn.XLOOKUP($A205,'Data precios'!$A:$A,'Data precios'!H:H,"",0,-1)</f>
        <v>22851906</v>
      </c>
      <c r="AB205" s="6">
        <f>_xlfn.XLOOKUP($A205,'Data precios'!$A:$A,'Data precios'!I:I,"",0,-1)</f>
        <v>22851906</v>
      </c>
      <c r="AC205" s="6">
        <f>_xlfn.XLOOKUP($A205,'Data precios'!$A:$A,'Data precios'!J:J,"",0,-1)</f>
        <v>22851906</v>
      </c>
    </row>
    <row r="206" spans="1:29" ht="15" thickBot="1" x14ac:dyDescent="0.35">
      <c r="A206" t="s">
        <v>5325</v>
      </c>
      <c r="B206" t="s">
        <v>385</v>
      </c>
      <c r="C206" t="s">
        <v>5323</v>
      </c>
      <c r="D206" t="s">
        <v>5326</v>
      </c>
      <c r="E206" t="s">
        <v>5332</v>
      </c>
      <c r="F206">
        <v>2023</v>
      </c>
      <c r="G206">
        <v>11258</v>
      </c>
      <c r="I206" t="s">
        <v>26</v>
      </c>
      <c r="J206" t="s">
        <v>5327</v>
      </c>
      <c r="K206">
        <v>502</v>
      </c>
      <c r="L206" t="s">
        <v>33</v>
      </c>
      <c r="M206">
        <v>22990000</v>
      </c>
      <c r="N206">
        <v>20000</v>
      </c>
      <c r="O206">
        <v>23010000</v>
      </c>
      <c r="P206">
        <v>22990000</v>
      </c>
      <c r="Q206">
        <v>-20000</v>
      </c>
      <c r="R206">
        <v>-9</v>
      </c>
      <c r="S206" s="5">
        <f>IFERROR(VLOOKUP(A206,'Base ATR'!$1:$1048576,3,FALSE),O206)</f>
        <v>23010000</v>
      </c>
      <c r="T206" t="str">
        <f t="shared" si="20"/>
        <v>LIQUIDAR</v>
      </c>
      <c r="U206" s="6">
        <f t="shared" si="21"/>
        <v>19541500</v>
      </c>
      <c r="V206" s="18">
        <f>_xlfn.XLOOKUP(A206,'Data precios'!A:A,'Data precios'!D:D,"",0,-1)</f>
        <v>13700000</v>
      </c>
      <c r="W206" s="9">
        <f t="shared" si="24"/>
        <v>-9290000</v>
      </c>
      <c r="X206" s="11">
        <f t="shared" si="22"/>
        <v>23010000</v>
      </c>
      <c r="Y206" s="9">
        <f t="shared" si="23"/>
        <v>9310000</v>
      </c>
      <c r="Z206" s="6">
        <f>_xlfn.XLOOKUP($A206,'Data precios'!$A:$A,'Data precios'!G:G,"",0,-1)</f>
        <v>23010000</v>
      </c>
      <c r="AA206" s="6">
        <f>_xlfn.XLOOKUP($A206,'Data precios'!$A:$A,'Data precios'!H:H,"",0,-1)</f>
        <v>23010000</v>
      </c>
      <c r="AB206" s="6">
        <f>_xlfn.XLOOKUP($A206,'Data precios'!$A:$A,'Data precios'!I:I,"",0,-1)</f>
        <v>23010000</v>
      </c>
      <c r="AC206" s="6">
        <f>_xlfn.XLOOKUP($A206,'Data precios'!$A:$A,'Data precios'!J:J,"",0,-1)</f>
        <v>23010000</v>
      </c>
    </row>
    <row r="207" spans="1:29" ht="15" thickBot="1" x14ac:dyDescent="0.35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I207" t="s">
        <v>343</v>
      </c>
      <c r="J207" t="s">
        <v>43</v>
      </c>
      <c r="K207">
        <v>343</v>
      </c>
      <c r="L207" t="s">
        <v>33</v>
      </c>
      <c r="M207">
        <v>17583866</v>
      </c>
      <c r="N207">
        <v>1418899</v>
      </c>
      <c r="O207">
        <v>19002765</v>
      </c>
      <c r="P207">
        <v>18090000</v>
      </c>
      <c r="Q207">
        <v>-912765</v>
      </c>
      <c r="R207">
        <v>-505</v>
      </c>
      <c r="S207" s="5">
        <f>IFERROR(VLOOKUP(A207,'Base ATR'!$1:$1048576,3,FALSE),O207)</f>
        <v>19002765</v>
      </c>
      <c r="T207" t="str">
        <f t="shared" si="20"/>
        <v>LIQUIDAR</v>
      </c>
      <c r="U207" s="6">
        <f t="shared" si="21"/>
        <v>15376500</v>
      </c>
      <c r="V207" s="18">
        <f>_xlfn.XLOOKUP(A207,'Data precios'!A:A,'Data precios'!D:D,"",0,-1)</f>
        <v>17000000</v>
      </c>
      <c r="W207" s="9">
        <f t="shared" si="24"/>
        <v>-1090000</v>
      </c>
      <c r="X207" s="11">
        <f t="shared" si="22"/>
        <v>19002765</v>
      </c>
      <c r="Y207" s="9">
        <f t="shared" si="23"/>
        <v>2002765</v>
      </c>
      <c r="Z207" s="6">
        <f>_xlfn.XLOOKUP($A207,'Data precios'!$A:$A,'Data precios'!G:G,"",0,-1)</f>
        <v>19002765</v>
      </c>
      <c r="AA207" s="6">
        <f>_xlfn.XLOOKUP($A207,'Data precios'!$A:$A,'Data precios'!H:H,"",0,-1)</f>
        <v>19002765</v>
      </c>
      <c r="AB207" s="6">
        <f>_xlfn.XLOOKUP($A207,'Data precios'!$A:$A,'Data precios'!I:I,"",0,-1)</f>
        <v>19002765</v>
      </c>
      <c r="AC207" s="6">
        <f>_xlfn.XLOOKUP($A207,'Data precios'!$A:$A,'Data precios'!J:J,"",0,-1)</f>
        <v>19002765</v>
      </c>
    </row>
    <row r="208" spans="1:29" ht="15" thickBot="1" x14ac:dyDescent="0.35">
      <c r="A208" t="s">
        <v>10707</v>
      </c>
      <c r="B208" t="s">
        <v>385</v>
      </c>
      <c r="C208" t="s">
        <v>8589</v>
      </c>
      <c r="D208" t="s">
        <v>392</v>
      </c>
      <c r="E208" t="s">
        <v>10708</v>
      </c>
      <c r="F208">
        <v>2024</v>
      </c>
      <c r="G208">
        <v>15100</v>
      </c>
      <c r="I208" t="s">
        <v>343</v>
      </c>
      <c r="J208" t="s">
        <v>143</v>
      </c>
      <c r="K208">
        <v>910</v>
      </c>
      <c r="L208" t="s">
        <v>344</v>
      </c>
      <c r="M208">
        <v>30243697</v>
      </c>
      <c r="N208">
        <v>847880</v>
      </c>
      <c r="O208">
        <v>31091577</v>
      </c>
      <c r="P208">
        <v>19790000</v>
      </c>
      <c r="Q208">
        <v>-11301577</v>
      </c>
      <c r="R208">
        <v>-5711</v>
      </c>
      <c r="S208" s="5">
        <f>IFERROR(VLOOKUP(A208,'Base ATR'!$1:$1048576,3,FALSE),O208)</f>
        <v>31091577</v>
      </c>
      <c r="T208" t="str">
        <f t="shared" si="20"/>
        <v>LIQUIDAR</v>
      </c>
      <c r="U208" s="6">
        <f t="shared" si="21"/>
        <v>16821500</v>
      </c>
      <c r="V208" s="18" t="str">
        <f>_xlfn.XLOOKUP(A208,'Data precios'!A:A,'Data precios'!D:D,"",0,-1)</f>
        <v/>
      </c>
      <c r="W208" s="9" t="e">
        <f t="shared" si="24"/>
        <v>#VALUE!</v>
      </c>
      <c r="X208" s="11" t="str">
        <f t="shared" si="22"/>
        <v/>
      </c>
      <c r="Y208" s="9" t="str">
        <f t="shared" si="23"/>
        <v/>
      </c>
      <c r="Z208" s="6" t="str">
        <f>_xlfn.XLOOKUP($A208,'Data precios'!$A:$A,'Data precios'!G:G,"",0,-1)</f>
        <v/>
      </c>
      <c r="AA208" s="6" t="str">
        <f>_xlfn.XLOOKUP($A208,'Data precios'!$A:$A,'Data precios'!H:H,"",0,-1)</f>
        <v/>
      </c>
      <c r="AB208" s="6" t="str">
        <f>_xlfn.XLOOKUP($A208,'Data precios'!$A:$A,'Data precios'!I:I,"",0,-1)</f>
        <v/>
      </c>
      <c r="AC208" s="6" t="str">
        <f>_xlfn.XLOOKUP($A208,'Data precios'!$A:$A,'Data precios'!J:J,"",0,-1)</f>
        <v/>
      </c>
    </row>
    <row r="209" spans="1:29" ht="15" thickBot="1" x14ac:dyDescent="0.35">
      <c r="A209" t="s">
        <v>415</v>
      </c>
      <c r="B209" t="s">
        <v>385</v>
      </c>
      <c r="C209" t="s">
        <v>4006</v>
      </c>
      <c r="D209" t="s">
        <v>4043</v>
      </c>
      <c r="E209" t="s">
        <v>4146</v>
      </c>
      <c r="F209">
        <v>2025</v>
      </c>
      <c r="G209">
        <v>0</v>
      </c>
      <c r="I209" t="s">
        <v>26</v>
      </c>
      <c r="J209" t="s">
        <v>43</v>
      </c>
      <c r="K209">
        <v>196</v>
      </c>
      <c r="L209" t="s">
        <v>8581</v>
      </c>
      <c r="M209">
        <v>37656800</v>
      </c>
      <c r="N209">
        <v>0</v>
      </c>
      <c r="O209">
        <v>37656800</v>
      </c>
      <c r="P209">
        <v>38000000</v>
      </c>
      <c r="Q209">
        <v>343200</v>
      </c>
      <c r="R209">
        <v>9</v>
      </c>
      <c r="S209" s="5">
        <f>IFERROR(VLOOKUP(A209,'Base ATR'!$1:$1048576,3,FALSE),O209)</f>
        <v>44811592</v>
      </c>
      <c r="T209" t="str">
        <f t="shared" si="20"/>
        <v>LIQUIDAR</v>
      </c>
      <c r="U209" s="6">
        <f t="shared" si="21"/>
        <v>32300000</v>
      </c>
      <c r="V209" s="18" t="str">
        <f>_xlfn.XLOOKUP(A209,'Data precios'!A:A,'Data precios'!D:D,"",0,-1)</f>
        <v>-</v>
      </c>
      <c r="W209" s="9" t="e">
        <f t="shared" si="24"/>
        <v>#VALUE!</v>
      </c>
      <c r="X209" s="11">
        <f t="shared" si="22"/>
        <v>37656800</v>
      </c>
      <c r="Y209" s="9" t="str">
        <f t="shared" si="23"/>
        <v/>
      </c>
      <c r="Z209" s="6">
        <f>_xlfn.XLOOKUP($A209,'Data precios'!$A:$A,'Data precios'!G:G,"",0,-1)</f>
        <v>37656800</v>
      </c>
      <c r="AA209" s="6">
        <f>_xlfn.XLOOKUP($A209,'Data precios'!$A:$A,'Data precios'!H:H,"",0,-1)</f>
        <v>37656800</v>
      </c>
      <c r="AB209" s="6">
        <f>_xlfn.XLOOKUP($A209,'Data precios'!$A:$A,'Data precios'!I:I,"",0,-1)</f>
        <v>37656800</v>
      </c>
      <c r="AC209" s="6">
        <f>_xlfn.XLOOKUP($A209,'Data precios'!$A:$A,'Data precios'!J:J,"",0,-1)</f>
        <v>37656800</v>
      </c>
    </row>
    <row r="210" spans="1:29" ht="15" thickBot="1" x14ac:dyDescent="0.35">
      <c r="A210" t="s">
        <v>5322</v>
      </c>
      <c r="B210" t="s">
        <v>385</v>
      </c>
      <c r="C210" t="s">
        <v>5323</v>
      </c>
      <c r="D210" t="s">
        <v>194</v>
      </c>
      <c r="E210" t="s">
        <v>5331</v>
      </c>
      <c r="F210">
        <v>2024</v>
      </c>
      <c r="G210">
        <v>40010</v>
      </c>
      <c r="I210" t="s">
        <v>343</v>
      </c>
      <c r="J210" t="s">
        <v>5324</v>
      </c>
      <c r="K210">
        <v>897</v>
      </c>
      <c r="L210" t="s">
        <v>344</v>
      </c>
      <c r="M210">
        <v>29750700</v>
      </c>
      <c r="N210">
        <v>2559508</v>
      </c>
      <c r="O210">
        <v>32310208</v>
      </c>
      <c r="P210">
        <v>31990000</v>
      </c>
      <c r="Q210">
        <v>-320208</v>
      </c>
      <c r="R210">
        <v>-1</v>
      </c>
      <c r="S210" s="5">
        <f>IFERROR(VLOOKUP(A210,'Base ATR'!$1:$1048576,3,FALSE),O210)</f>
        <v>32310208</v>
      </c>
      <c r="T210" t="str">
        <f t="shared" si="20"/>
        <v>LIQUIDAR</v>
      </c>
      <c r="U210" s="6">
        <f t="shared" si="21"/>
        <v>27191500</v>
      </c>
      <c r="V210" s="18">
        <f>_xlfn.XLOOKUP(A210,'Data precios'!A:A,'Data precios'!D:D,"",0,-1)</f>
        <v>28000000</v>
      </c>
      <c r="W210" s="9">
        <f t="shared" si="24"/>
        <v>-3990000</v>
      </c>
      <c r="X210" s="11">
        <f t="shared" si="22"/>
        <v>32310208</v>
      </c>
      <c r="Y210" s="9">
        <f t="shared" si="23"/>
        <v>4310208</v>
      </c>
      <c r="Z210" s="6">
        <f>_xlfn.XLOOKUP($A210,'Data precios'!$A:$A,'Data precios'!G:G,"",0,-1)</f>
        <v>32310208</v>
      </c>
      <c r="AA210" s="6">
        <f>_xlfn.XLOOKUP($A210,'Data precios'!$A:$A,'Data precios'!H:H,"",0,-1)</f>
        <v>32310208</v>
      </c>
      <c r="AB210" s="6">
        <f>_xlfn.XLOOKUP($A210,'Data precios'!$A:$A,'Data precios'!I:I,"",0,-1)</f>
        <v>32310208</v>
      </c>
      <c r="AC210" s="6">
        <f>_xlfn.XLOOKUP($A210,'Data precios'!$A:$A,'Data precios'!J:J,"",0,-1)</f>
        <v>32310208</v>
      </c>
    </row>
    <row r="211" spans="1:29" ht="15" thickBot="1" x14ac:dyDescent="0.35">
      <c r="A211" t="s">
        <v>8588</v>
      </c>
      <c r="B211" t="s">
        <v>385</v>
      </c>
      <c r="C211" t="s">
        <v>8589</v>
      </c>
      <c r="D211" t="s">
        <v>182</v>
      </c>
      <c r="E211" t="s">
        <v>8590</v>
      </c>
      <c r="F211">
        <v>2023</v>
      </c>
      <c r="G211">
        <v>0</v>
      </c>
      <c r="I211" t="s">
        <v>26</v>
      </c>
      <c r="J211" t="s">
        <v>222</v>
      </c>
      <c r="K211">
        <v>293</v>
      </c>
      <c r="L211" t="s">
        <v>52</v>
      </c>
      <c r="M211">
        <v>22563664</v>
      </c>
      <c r="N211">
        <v>0</v>
      </c>
      <c r="O211">
        <v>22563664</v>
      </c>
      <c r="P211">
        <v>22563664</v>
      </c>
      <c r="Q211">
        <v>0</v>
      </c>
      <c r="R211">
        <v>0</v>
      </c>
      <c r="S211" s="5">
        <f>IFERROR(VLOOKUP(A211,'Base ATR'!$1:$1048576,3,FALSE),O211)</f>
        <v>22563664</v>
      </c>
      <c r="T211" t="str">
        <f t="shared" si="20"/>
        <v>LIQUIDAR</v>
      </c>
      <c r="U211" s="6">
        <f t="shared" si="21"/>
        <v>19179114.399999999</v>
      </c>
      <c r="V211" s="18" t="str">
        <f>_xlfn.XLOOKUP(A211,'Data precios'!A:A,'Data precios'!D:D,"",0,-1)</f>
        <v>Falta km</v>
      </c>
      <c r="W211" s="9" t="e">
        <f t="shared" si="24"/>
        <v>#VALUE!</v>
      </c>
      <c r="X211" s="11">
        <f t="shared" si="22"/>
        <v>22563664</v>
      </c>
      <c r="Y211" s="9" t="str">
        <f t="shared" si="23"/>
        <v/>
      </c>
      <c r="Z211" s="6">
        <f>_xlfn.XLOOKUP($A211,'Data precios'!$A:$A,'Data precios'!G:G,"",0,-1)</f>
        <v>22563664</v>
      </c>
      <c r="AA211" s="6">
        <f>_xlfn.XLOOKUP($A211,'Data precios'!$A:$A,'Data precios'!H:H,"",0,-1)</f>
        <v>22563664</v>
      </c>
      <c r="AB211" s="6">
        <f>_xlfn.XLOOKUP($A211,'Data precios'!$A:$A,'Data precios'!I:I,"",0,-1)</f>
        <v>22563664</v>
      </c>
      <c r="AC211" s="6">
        <f>_xlfn.XLOOKUP($A211,'Data precios'!$A:$A,'Data precios'!J:J,"",0,-1)</f>
        <v>22563664</v>
      </c>
    </row>
    <row r="212" spans="1:29" ht="15" thickBot="1" x14ac:dyDescent="0.35">
      <c r="A212" t="s">
        <v>390</v>
      </c>
      <c r="B212" t="s">
        <v>385</v>
      </c>
      <c r="C212" t="s">
        <v>391</v>
      </c>
      <c r="D212" t="s">
        <v>392</v>
      </c>
      <c r="E212" t="s">
        <v>393</v>
      </c>
      <c r="F212">
        <v>2024</v>
      </c>
      <c r="G212">
        <v>19482</v>
      </c>
      <c r="I212" t="s">
        <v>343</v>
      </c>
      <c r="J212" t="s">
        <v>173</v>
      </c>
      <c r="K212">
        <v>353</v>
      </c>
      <c r="L212" t="s">
        <v>344</v>
      </c>
      <c r="M212">
        <v>29403361</v>
      </c>
      <c r="N212">
        <v>1237255</v>
      </c>
      <c r="O212">
        <v>30640616</v>
      </c>
      <c r="P212">
        <v>28990000</v>
      </c>
      <c r="Q212">
        <v>-1650616</v>
      </c>
      <c r="R212">
        <v>-569</v>
      </c>
      <c r="S212" s="5">
        <f>IFERROR(VLOOKUP(A212,'Base ATR'!$1:$1048576,3,FALSE),O212)</f>
        <v>30640616</v>
      </c>
      <c r="T212" t="str">
        <f t="shared" si="20"/>
        <v>LIQUIDAR</v>
      </c>
      <c r="U212" s="6">
        <f t="shared" si="21"/>
        <v>24641500</v>
      </c>
      <c r="V212" s="18">
        <f>_xlfn.XLOOKUP(A212,'Data precios'!A:A,'Data precios'!D:D,"",0,-1)</f>
        <v>21200000</v>
      </c>
      <c r="W212" s="9">
        <f t="shared" si="24"/>
        <v>-7790000</v>
      </c>
      <c r="X212" s="11">
        <f t="shared" si="22"/>
        <v>30640616</v>
      </c>
      <c r="Y212" s="9">
        <f t="shared" si="23"/>
        <v>9440616</v>
      </c>
      <c r="Z212" s="6">
        <f>_xlfn.XLOOKUP($A212,'Data precios'!$A:$A,'Data precios'!G:G,"",0,-1)</f>
        <v>30640616</v>
      </c>
      <c r="AA212" s="6">
        <f>_xlfn.XLOOKUP($A212,'Data precios'!$A:$A,'Data precios'!H:H,"",0,-1)</f>
        <v>30640616</v>
      </c>
      <c r="AB212" s="6">
        <f>_xlfn.XLOOKUP($A212,'Data precios'!$A:$A,'Data precios'!I:I,"",0,-1)</f>
        <v>30640616</v>
      </c>
      <c r="AC212" s="6">
        <f>_xlfn.XLOOKUP($A212,'Data precios'!$A:$A,'Data precios'!J:J,"",0,-1)</f>
        <v>30640616</v>
      </c>
    </row>
    <row r="213" spans="1:29" ht="15" thickBot="1" x14ac:dyDescent="0.35">
      <c r="A213" t="s">
        <v>449</v>
      </c>
      <c r="B213" t="s">
        <v>385</v>
      </c>
      <c r="C213" t="s">
        <v>30</v>
      </c>
      <c r="D213" t="s">
        <v>36</v>
      </c>
      <c r="E213" t="s">
        <v>4144</v>
      </c>
      <c r="F213">
        <v>2024</v>
      </c>
      <c r="G213">
        <v>0</v>
      </c>
      <c r="I213" t="s">
        <v>26</v>
      </c>
      <c r="J213" t="s">
        <v>4145</v>
      </c>
      <c r="K213">
        <v>328</v>
      </c>
      <c r="L213" t="s">
        <v>33</v>
      </c>
      <c r="M213">
        <v>11990000</v>
      </c>
      <c r="N213">
        <v>0</v>
      </c>
      <c r="O213">
        <v>11990000</v>
      </c>
      <c r="P213">
        <v>11990000</v>
      </c>
      <c r="Q213">
        <v>0</v>
      </c>
      <c r="R213">
        <v>0</v>
      </c>
      <c r="S213" s="5">
        <f>IFERROR(VLOOKUP(A213,'Base ATR'!$1:$1048576,3,FALSE),O213)</f>
        <v>13000000</v>
      </c>
      <c r="T213" t="str">
        <f t="shared" si="20"/>
        <v>LIQUIDAR</v>
      </c>
      <c r="U213" s="6">
        <f t="shared" si="21"/>
        <v>10191500</v>
      </c>
      <c r="V213" s="18">
        <f>_xlfn.XLOOKUP(A213,'Data precios'!A:A,'Data precios'!D:D,"",0,-1)</f>
        <v>10400000</v>
      </c>
      <c r="W213" s="9">
        <f t="shared" si="24"/>
        <v>-1590000</v>
      </c>
      <c r="X213" s="11">
        <f t="shared" si="22"/>
        <v>9776000</v>
      </c>
      <c r="Y213" s="9">
        <f t="shared" si="23"/>
        <v>-624000</v>
      </c>
      <c r="Z213" s="6">
        <f>_xlfn.XLOOKUP($A213,'Data precios'!$A:$A,'Data precios'!G:G,"",0,-1)</f>
        <v>10712000</v>
      </c>
      <c r="AA213" s="6">
        <f>_xlfn.XLOOKUP($A213,'Data precios'!$A:$A,'Data precios'!H:H,"",0,-1)</f>
        <v>10400000</v>
      </c>
      <c r="AB213" s="6">
        <f>_xlfn.XLOOKUP($A213,'Data precios'!$A:$A,'Data precios'!I:I,"",0,-1)</f>
        <v>10088000</v>
      </c>
      <c r="AC213" s="6">
        <f>_xlfn.XLOOKUP($A213,'Data precios'!$A:$A,'Data precios'!J:J,"",0,-1)</f>
        <v>9776000</v>
      </c>
    </row>
    <row r="214" spans="1:29" ht="15" thickBot="1" x14ac:dyDescent="0.35">
      <c r="A214" t="s">
        <v>4139</v>
      </c>
      <c r="B214" t="s">
        <v>385</v>
      </c>
      <c r="C214" t="s">
        <v>30</v>
      </c>
      <c r="D214" t="s">
        <v>182</v>
      </c>
      <c r="E214" t="s">
        <v>4140</v>
      </c>
      <c r="F214">
        <v>2024</v>
      </c>
      <c r="G214">
        <v>0</v>
      </c>
      <c r="I214" t="s">
        <v>26</v>
      </c>
      <c r="J214" t="s">
        <v>222</v>
      </c>
      <c r="K214">
        <v>523</v>
      </c>
      <c r="L214" t="s">
        <v>52</v>
      </c>
      <c r="M214">
        <v>24957854</v>
      </c>
      <c r="N214">
        <v>0</v>
      </c>
      <c r="O214">
        <v>24957854</v>
      </c>
      <c r="P214">
        <v>24957854</v>
      </c>
      <c r="Q214">
        <v>0</v>
      </c>
      <c r="R214">
        <v>0</v>
      </c>
      <c r="S214" s="5">
        <f>IFERROR(VLOOKUP(A214,'Base ATR'!$1:$1048576,3,FALSE),O214)</f>
        <v>24957854</v>
      </c>
      <c r="T214" t="str">
        <f t="shared" si="20"/>
        <v>LIQUIDAR</v>
      </c>
      <c r="U214" s="6">
        <f t="shared" si="21"/>
        <v>21214175.899999999</v>
      </c>
      <c r="V214" s="18">
        <f>_xlfn.XLOOKUP(A214,'Data precios'!A:A,'Data precios'!D:D,"",0,-1)</f>
        <v>17900000</v>
      </c>
      <c r="W214" s="9">
        <f t="shared" si="24"/>
        <v>-7057854</v>
      </c>
      <c r="X214" s="11">
        <f t="shared" si="22"/>
        <v>24957854</v>
      </c>
      <c r="Y214" s="9">
        <f t="shared" si="23"/>
        <v>7057854</v>
      </c>
      <c r="Z214" s="6">
        <f>_xlfn.XLOOKUP($A214,'Data precios'!$A:$A,'Data precios'!G:G,"",0,-1)</f>
        <v>24957854</v>
      </c>
      <c r="AA214" s="6">
        <f>_xlfn.XLOOKUP($A214,'Data precios'!$A:$A,'Data precios'!H:H,"",0,-1)</f>
        <v>24957854</v>
      </c>
      <c r="AB214" s="6">
        <f>_xlfn.XLOOKUP($A214,'Data precios'!$A:$A,'Data precios'!I:I,"",0,-1)</f>
        <v>24957854</v>
      </c>
      <c r="AC214" s="6">
        <f>_xlfn.XLOOKUP($A214,'Data precios'!$A:$A,'Data precios'!J:J,"",0,-1)</f>
        <v>24957854</v>
      </c>
    </row>
    <row r="215" spans="1:29" ht="15" thickBot="1" x14ac:dyDescent="0.35">
      <c r="A215" t="s">
        <v>8592</v>
      </c>
      <c r="B215" t="s">
        <v>385</v>
      </c>
      <c r="C215" t="s">
        <v>54</v>
      </c>
      <c r="D215" t="s">
        <v>201</v>
      </c>
      <c r="E215" t="s">
        <v>5333</v>
      </c>
      <c r="F215">
        <v>2025</v>
      </c>
      <c r="G215">
        <v>9892</v>
      </c>
      <c r="I215" t="s">
        <v>343</v>
      </c>
      <c r="J215" t="s">
        <v>94</v>
      </c>
      <c r="K215">
        <v>343</v>
      </c>
      <c r="L215" t="s">
        <v>344</v>
      </c>
      <c r="M215">
        <v>13950252</v>
      </c>
      <c r="N215">
        <v>1098407</v>
      </c>
      <c r="O215">
        <v>15048659</v>
      </c>
      <c r="P215">
        <v>15990000</v>
      </c>
      <c r="Q215">
        <v>941341</v>
      </c>
      <c r="R215">
        <v>589</v>
      </c>
      <c r="S215" s="5">
        <f>IFERROR(VLOOKUP(A215,'Base ATR'!$1:$1048576,3,FALSE),O215)</f>
        <v>15048659</v>
      </c>
      <c r="T215" t="str">
        <f t="shared" si="20"/>
        <v>LIQUIDAR</v>
      </c>
      <c r="U215" s="6">
        <f t="shared" si="21"/>
        <v>13591500</v>
      </c>
      <c r="V215" s="18">
        <f>_xlfn.XLOOKUP(A215,'Data precios'!A:A,'Data precios'!D:D,"",0,-1)</f>
        <v>14300000</v>
      </c>
      <c r="W215" s="9">
        <f t="shared" si="24"/>
        <v>-1690000</v>
      </c>
      <c r="X215" s="11">
        <f t="shared" si="22"/>
        <v>15048659</v>
      </c>
      <c r="Y215" s="9">
        <f t="shared" si="23"/>
        <v>748659</v>
      </c>
      <c r="Z215" s="6">
        <f>_xlfn.XLOOKUP($A215,'Data precios'!$A:$A,'Data precios'!G:G,"",0,-1)</f>
        <v>15048659</v>
      </c>
      <c r="AA215" s="6">
        <f>_xlfn.XLOOKUP($A215,'Data precios'!$A:$A,'Data precios'!H:H,"",0,-1)</f>
        <v>15048659</v>
      </c>
      <c r="AB215" s="6">
        <f>_xlfn.XLOOKUP($A215,'Data precios'!$A:$A,'Data precios'!I:I,"",0,-1)</f>
        <v>15048659</v>
      </c>
      <c r="AC215" s="6">
        <f>_xlfn.XLOOKUP($A215,'Data precios'!$A:$A,'Data precios'!J:J,"",0,-1)</f>
        <v>15048659</v>
      </c>
    </row>
    <row r="216" spans="1:29" ht="15" thickBot="1" x14ac:dyDescent="0.35">
      <c r="A216" t="s">
        <v>394</v>
      </c>
      <c r="B216" t="s">
        <v>385</v>
      </c>
      <c r="C216" t="s">
        <v>54</v>
      </c>
      <c r="D216" t="s">
        <v>163</v>
      </c>
      <c r="E216" t="s">
        <v>395</v>
      </c>
      <c r="F216">
        <v>2025</v>
      </c>
      <c r="G216">
        <v>8508</v>
      </c>
      <c r="I216" t="s">
        <v>343</v>
      </c>
      <c r="J216" t="s">
        <v>43</v>
      </c>
      <c r="K216">
        <v>343</v>
      </c>
      <c r="L216" t="s">
        <v>344</v>
      </c>
      <c r="M216">
        <v>17732643</v>
      </c>
      <c r="N216">
        <v>1035113</v>
      </c>
      <c r="O216">
        <v>18767756</v>
      </c>
      <c r="P216">
        <v>17990000</v>
      </c>
      <c r="Q216">
        <v>-777756</v>
      </c>
      <c r="R216">
        <v>-432</v>
      </c>
      <c r="S216" s="5">
        <f>IFERROR(VLOOKUP(A216,'Base ATR'!$1:$1048576,3,FALSE),O216)</f>
        <v>18767756</v>
      </c>
      <c r="T216" t="str">
        <f t="shared" si="20"/>
        <v>LIQUIDAR</v>
      </c>
      <c r="U216" s="6">
        <f t="shared" si="21"/>
        <v>15291500</v>
      </c>
      <c r="V216" s="18">
        <f>_xlfn.XLOOKUP(A216,'Data precios'!A:A,'Data precios'!D:D,"",0,-1)</f>
        <v>17700000</v>
      </c>
      <c r="W216" s="9">
        <f t="shared" si="24"/>
        <v>-290000</v>
      </c>
      <c r="X216" s="11">
        <f t="shared" si="22"/>
        <v>18767756</v>
      </c>
      <c r="Y216" s="9">
        <f t="shared" si="23"/>
        <v>1067756</v>
      </c>
      <c r="Z216" s="6">
        <f>_xlfn.XLOOKUP($A216,'Data precios'!$A:$A,'Data precios'!G:G,"",0,-1)</f>
        <v>18767756</v>
      </c>
      <c r="AA216" s="6">
        <f>_xlfn.XLOOKUP($A216,'Data precios'!$A:$A,'Data precios'!H:H,"",0,-1)</f>
        <v>18767756</v>
      </c>
      <c r="AB216" s="6">
        <f>_xlfn.XLOOKUP($A216,'Data precios'!$A:$A,'Data precios'!I:I,"",0,-1)</f>
        <v>18767756</v>
      </c>
      <c r="AC216" s="6">
        <f>_xlfn.XLOOKUP($A216,'Data precios'!$A:$A,'Data precios'!J:J,"",0,-1)</f>
        <v>18767756</v>
      </c>
    </row>
    <row r="217" spans="1:29" ht="15" thickBot="1" x14ac:dyDescent="0.35">
      <c r="A217" t="s">
        <v>8570</v>
      </c>
      <c r="B217" t="s">
        <v>385</v>
      </c>
      <c r="C217" t="s">
        <v>5323</v>
      </c>
      <c r="D217" t="s">
        <v>194</v>
      </c>
      <c r="E217" t="s">
        <v>8571</v>
      </c>
      <c r="F217">
        <v>2025</v>
      </c>
      <c r="G217">
        <v>0</v>
      </c>
      <c r="I217" t="s">
        <v>26</v>
      </c>
      <c r="J217" t="s">
        <v>161</v>
      </c>
      <c r="K217">
        <v>118</v>
      </c>
      <c r="L217" t="s">
        <v>52</v>
      </c>
      <c r="M217">
        <v>65150753</v>
      </c>
      <c r="N217">
        <v>0</v>
      </c>
      <c r="O217">
        <v>65150753</v>
      </c>
      <c r="P217">
        <v>65150753</v>
      </c>
      <c r="Q217">
        <v>0</v>
      </c>
      <c r="R217">
        <v>0</v>
      </c>
      <c r="S217" s="5">
        <f>IFERROR(VLOOKUP(A217,'Base ATR'!$1:$1048576,3,FALSE),O217)</f>
        <v>65150753</v>
      </c>
      <c r="T217" t="str">
        <f t="shared" si="20"/>
        <v>LIQUIDAR</v>
      </c>
      <c r="U217" s="6">
        <f t="shared" si="21"/>
        <v>55378140.049999997</v>
      </c>
      <c r="V217" s="18" t="str">
        <f>_xlfn.XLOOKUP(A217,'Data precios'!A:A,'Data precios'!D:D,"",0,-1)</f>
        <v>-</v>
      </c>
      <c r="W217" s="9" t="e">
        <f t="shared" si="24"/>
        <v>#VALUE!</v>
      </c>
      <c r="X217" s="11">
        <f t="shared" si="22"/>
        <v>65150753</v>
      </c>
      <c r="Y217" s="9" t="str">
        <f t="shared" si="23"/>
        <v/>
      </c>
      <c r="Z217" s="6">
        <f>_xlfn.XLOOKUP($A217,'Data precios'!$A:$A,'Data precios'!G:G,"",0,-1)</f>
        <v>65150753</v>
      </c>
      <c r="AA217" s="6">
        <f>_xlfn.XLOOKUP($A217,'Data precios'!$A:$A,'Data precios'!H:H,"",0,-1)</f>
        <v>65150753</v>
      </c>
      <c r="AB217" s="6">
        <f>_xlfn.XLOOKUP($A217,'Data precios'!$A:$A,'Data precios'!I:I,"",0,-1)</f>
        <v>65150753</v>
      </c>
      <c r="AC217" s="6">
        <f>_xlfn.XLOOKUP($A217,'Data precios'!$A:$A,'Data precios'!J:J,"",0,-1)</f>
        <v>65150753</v>
      </c>
    </row>
    <row r="218" spans="1:29" ht="15" thickBot="1" x14ac:dyDescent="0.35">
      <c r="A218" t="s">
        <v>6554</v>
      </c>
      <c r="B218" t="s">
        <v>385</v>
      </c>
      <c r="C218" t="s">
        <v>5291</v>
      </c>
      <c r="D218" t="s">
        <v>41</v>
      </c>
      <c r="E218" t="s">
        <v>10410</v>
      </c>
      <c r="F218">
        <v>2025</v>
      </c>
      <c r="G218">
        <v>12507</v>
      </c>
      <c r="I218" t="s">
        <v>343</v>
      </c>
      <c r="J218" t="s">
        <v>43</v>
      </c>
      <c r="K218">
        <v>94</v>
      </c>
      <c r="L218" t="s">
        <v>344</v>
      </c>
      <c r="M218">
        <v>13434000</v>
      </c>
      <c r="N218">
        <v>630975</v>
      </c>
      <c r="O218">
        <v>14064975</v>
      </c>
      <c r="P218">
        <v>18990000</v>
      </c>
      <c r="Q218">
        <v>4925025</v>
      </c>
      <c r="R218">
        <v>2593</v>
      </c>
      <c r="S218" s="5">
        <f>IFERROR(VLOOKUP(A218,'Base ATR'!$1:$1048576,3,FALSE),O218)</f>
        <v>14064975</v>
      </c>
      <c r="T218" t="str">
        <f t="shared" si="20"/>
        <v>LIQUIDAR</v>
      </c>
      <c r="U218" s="6">
        <f t="shared" si="21"/>
        <v>16141500</v>
      </c>
      <c r="V218" s="18">
        <f>_xlfn.XLOOKUP(A218,'Data precios'!A:A,'Data precios'!D:D,"",0,-1)</f>
        <v>17500000</v>
      </c>
      <c r="W218" s="9">
        <f t="shared" si="24"/>
        <v>-1490000</v>
      </c>
      <c r="X218" s="11">
        <f t="shared" si="22"/>
        <v>16449999.999999998</v>
      </c>
      <c r="Y218" s="9">
        <f t="shared" si="23"/>
        <v>-1050000.0000000019</v>
      </c>
      <c r="Z218" s="6">
        <f>_xlfn.XLOOKUP($A218,'Data precios'!$A:$A,'Data precios'!G:G,"",0,-1)</f>
        <v>18025000</v>
      </c>
      <c r="AA218" s="6">
        <f>_xlfn.XLOOKUP($A218,'Data precios'!$A:$A,'Data precios'!H:H,"",0,-1)</f>
        <v>17500000</v>
      </c>
      <c r="AB218" s="6">
        <f>_xlfn.XLOOKUP($A218,'Data precios'!$A:$A,'Data precios'!I:I,"",0,-1)</f>
        <v>16975000</v>
      </c>
      <c r="AC218" s="6">
        <f>_xlfn.XLOOKUP($A218,'Data precios'!$A:$A,'Data precios'!J:J,"",0,-1)</f>
        <v>16449999.999999998</v>
      </c>
    </row>
    <row r="219" spans="1:29" ht="15" thickBot="1" x14ac:dyDescent="0.35">
      <c r="A219" t="s">
        <v>4141</v>
      </c>
      <c r="B219" t="s">
        <v>385</v>
      </c>
      <c r="C219" t="s">
        <v>54</v>
      </c>
      <c r="D219" t="s">
        <v>163</v>
      </c>
      <c r="E219" t="s">
        <v>4142</v>
      </c>
      <c r="F219">
        <v>2025</v>
      </c>
      <c r="G219">
        <v>0</v>
      </c>
      <c r="I219" t="s">
        <v>343</v>
      </c>
      <c r="J219" t="s">
        <v>4143</v>
      </c>
      <c r="K219">
        <v>328</v>
      </c>
      <c r="L219" t="s">
        <v>344</v>
      </c>
      <c r="M219">
        <v>23227563</v>
      </c>
      <c r="N219">
        <v>0</v>
      </c>
      <c r="O219">
        <v>23227563</v>
      </c>
      <c r="P219">
        <v>21490000</v>
      </c>
      <c r="Q219">
        <v>-1737563</v>
      </c>
      <c r="R219">
        <v>-809</v>
      </c>
      <c r="S219" s="5">
        <f>IFERROR(VLOOKUP(A219,'Base ATR'!$1:$1048576,3,FALSE),O219)</f>
        <v>23227563</v>
      </c>
      <c r="T219" t="str">
        <f t="shared" si="20"/>
        <v>LIQUIDAR</v>
      </c>
      <c r="U219" s="6">
        <f t="shared" si="21"/>
        <v>18266500</v>
      </c>
      <c r="V219" s="18" t="str">
        <f>_xlfn.XLOOKUP(A219,'Data precios'!A:A,'Data precios'!D:D,"",0,-1)</f>
        <v>Falta km</v>
      </c>
      <c r="W219" s="9" t="e">
        <f t="shared" si="24"/>
        <v>#VALUE!</v>
      </c>
      <c r="X219" s="11">
        <f t="shared" si="22"/>
        <v>23227563</v>
      </c>
      <c r="Y219" s="9" t="str">
        <f t="shared" si="23"/>
        <v/>
      </c>
      <c r="Z219" s="6">
        <f>_xlfn.XLOOKUP($A219,'Data precios'!$A:$A,'Data precios'!G:G,"",0,-1)</f>
        <v>23227563</v>
      </c>
      <c r="AA219" s="6">
        <f>_xlfn.XLOOKUP($A219,'Data precios'!$A:$A,'Data precios'!H:H,"",0,-1)</f>
        <v>23227563</v>
      </c>
      <c r="AB219" s="6">
        <f>_xlfn.XLOOKUP($A219,'Data precios'!$A:$A,'Data precios'!I:I,"",0,-1)</f>
        <v>23227563</v>
      </c>
      <c r="AC219" s="6">
        <f>_xlfn.XLOOKUP($A219,'Data precios'!$A:$A,'Data precios'!J:J,"",0,-1)</f>
        <v>23227563</v>
      </c>
    </row>
    <row r="220" spans="1:29" ht="15" thickBot="1" x14ac:dyDescent="0.35">
      <c r="A220" t="s">
        <v>5352</v>
      </c>
      <c r="B220" t="s">
        <v>385</v>
      </c>
      <c r="C220" t="s">
        <v>30</v>
      </c>
      <c r="D220" t="s">
        <v>7205</v>
      </c>
      <c r="E220" t="s">
        <v>8573</v>
      </c>
      <c r="F220">
        <v>2026</v>
      </c>
      <c r="G220">
        <v>748</v>
      </c>
      <c r="I220" t="s">
        <v>26</v>
      </c>
      <c r="J220" t="s">
        <v>43</v>
      </c>
      <c r="K220">
        <v>126</v>
      </c>
      <c r="L220" t="s">
        <v>47</v>
      </c>
      <c r="M220">
        <v>14500000</v>
      </c>
      <c r="N220">
        <v>0</v>
      </c>
      <c r="O220">
        <v>14500000</v>
      </c>
      <c r="P220">
        <v>14990000</v>
      </c>
      <c r="Q220">
        <v>490000</v>
      </c>
      <c r="R220">
        <v>327</v>
      </c>
      <c r="S220" s="5">
        <f>IFERROR(VLOOKUP(A220,'Base ATR'!$1:$1048576,3,FALSE),O220)</f>
        <v>17243100</v>
      </c>
      <c r="T220" t="str">
        <f t="shared" si="20"/>
        <v>LIQUIDAR</v>
      </c>
      <c r="U220" s="6">
        <f t="shared" si="21"/>
        <v>12741500</v>
      </c>
      <c r="V220" s="18">
        <f>_xlfn.XLOOKUP(A220,'Data precios'!A:A,'Data precios'!D:D,"",0,-1)</f>
        <v>16000000</v>
      </c>
      <c r="W220" s="9">
        <f t="shared" si="24"/>
        <v>1010000</v>
      </c>
      <c r="X220" s="11">
        <f t="shared" si="22"/>
        <v>13600000</v>
      </c>
      <c r="Y220" s="9">
        <f t="shared" si="23"/>
        <v>-2400000</v>
      </c>
      <c r="Z220" s="6">
        <f>_xlfn.XLOOKUP($A220,'Data precios'!$A:$A,'Data precios'!G:G,"",0,-1)</f>
        <v>14720000</v>
      </c>
      <c r="AA220" s="6">
        <f>_xlfn.XLOOKUP($A220,'Data precios'!$A:$A,'Data precios'!H:H,"",0,-1)</f>
        <v>14400000</v>
      </c>
      <c r="AB220" s="6">
        <f>_xlfn.XLOOKUP($A220,'Data precios'!$A:$A,'Data precios'!I:I,"",0,-1)</f>
        <v>13920000</v>
      </c>
      <c r="AC220" s="6">
        <f>_xlfn.XLOOKUP($A220,'Data precios'!$A:$A,'Data precios'!J:J,"",0,-1)</f>
        <v>13600000</v>
      </c>
    </row>
    <row r="221" spans="1:29" ht="15" thickBot="1" x14ac:dyDescent="0.35">
      <c r="S221" s="5">
        <f>IFERROR(VLOOKUP(A221,'Base ATR'!$1:$1048576,3,FALSE),O221)</f>
        <v>0</v>
      </c>
      <c r="T221" t="str">
        <f t="shared" si="20"/>
        <v>ROTACION ALTA</v>
      </c>
      <c r="U221" s="6">
        <f t="shared" si="21"/>
        <v>0</v>
      </c>
      <c r="V221" s="18">
        <f>_xlfn.XLOOKUP(A221,'Data precios'!A:A,'Data precios'!D:D,"",0,-1)</f>
        <v>0</v>
      </c>
      <c r="W221" s="9">
        <f t="shared" si="24"/>
        <v>0</v>
      </c>
      <c r="X221" s="11" t="str">
        <f t="shared" si="22"/>
        <v/>
      </c>
      <c r="Y221" s="9" t="str">
        <f t="shared" si="23"/>
        <v/>
      </c>
      <c r="Z221" s="6" t="str">
        <f>_xlfn.XLOOKUP($A221,'Data precios'!$A:$A,'Data precios'!G:G,"",0,-1)</f>
        <v/>
      </c>
      <c r="AA221" s="6" t="str">
        <f>_xlfn.XLOOKUP($A221,'Data precios'!$A:$A,'Data precios'!H:H,"",0,-1)</f>
        <v/>
      </c>
      <c r="AB221" s="6" t="str">
        <f>_xlfn.XLOOKUP($A221,'Data precios'!$A:$A,'Data precios'!I:I,"",0,-1)</f>
        <v/>
      </c>
      <c r="AC221" s="6" t="str">
        <f>_xlfn.XLOOKUP($A221,'Data precios'!$A:$A,'Data precios'!J:J,"",0,-1)</f>
        <v/>
      </c>
    </row>
    <row r="222" spans="1:29" ht="15" thickBot="1" x14ac:dyDescent="0.35">
      <c r="S222" s="5">
        <f>IFERROR(VLOOKUP(A222,'Base ATR'!$1:$1048576,3,FALSE),O222)</f>
        <v>0</v>
      </c>
      <c r="T222" t="str">
        <f t="shared" si="20"/>
        <v>ROTACION ALTA</v>
      </c>
      <c r="U222" s="6">
        <f t="shared" si="21"/>
        <v>0</v>
      </c>
      <c r="V222" s="18">
        <f>_xlfn.XLOOKUP(A222,'Data precios'!A:A,'Data precios'!D:D,"",0,-1)</f>
        <v>0</v>
      </c>
      <c r="W222" s="9">
        <f t="shared" si="24"/>
        <v>0</v>
      </c>
      <c r="X222" s="11" t="str">
        <f t="shared" si="22"/>
        <v/>
      </c>
      <c r="Y222" s="9" t="str">
        <f t="shared" si="23"/>
        <v/>
      </c>
      <c r="Z222" s="6" t="str">
        <f>_xlfn.XLOOKUP($A222,'Data precios'!$A:$A,'Data precios'!G:G,"",0,-1)</f>
        <v/>
      </c>
      <c r="AA222" s="6" t="str">
        <f>_xlfn.XLOOKUP($A222,'Data precios'!$A:$A,'Data precios'!H:H,"",0,-1)</f>
        <v/>
      </c>
      <c r="AB222" s="6" t="str">
        <f>_xlfn.XLOOKUP($A222,'Data precios'!$A:$A,'Data precios'!I:I,"",0,-1)</f>
        <v/>
      </c>
      <c r="AC222" s="6" t="str">
        <f>_xlfn.XLOOKUP($A222,'Data precios'!$A:$A,'Data precios'!J:J,"",0,-1)</f>
        <v/>
      </c>
    </row>
    <row r="223" spans="1:29" ht="15" thickBot="1" x14ac:dyDescent="0.35">
      <c r="S223" s="5">
        <f>IFERROR(VLOOKUP(A223,'Base ATR'!$1:$1048576,3,FALSE),O223)</f>
        <v>0</v>
      </c>
      <c r="T223" t="str">
        <f t="shared" si="20"/>
        <v>ROTACION ALTA</v>
      </c>
      <c r="U223" s="6">
        <f t="shared" si="21"/>
        <v>0</v>
      </c>
      <c r="V223" s="18">
        <f>_xlfn.XLOOKUP(A223,'Data precios'!A:A,'Data precios'!D:D,"",0,-1)</f>
        <v>0</v>
      </c>
      <c r="W223" s="9">
        <f t="shared" si="24"/>
        <v>0</v>
      </c>
      <c r="X223" s="11" t="str">
        <f t="shared" si="22"/>
        <v/>
      </c>
      <c r="Y223" s="9" t="str">
        <f t="shared" si="23"/>
        <v/>
      </c>
      <c r="Z223" s="6" t="str">
        <f>_xlfn.XLOOKUP($A223,'Data precios'!$A:$A,'Data precios'!G:G,"",0,-1)</f>
        <v/>
      </c>
      <c r="AA223" s="6" t="str">
        <f>_xlfn.XLOOKUP($A223,'Data precios'!$A:$A,'Data precios'!H:H,"",0,-1)</f>
        <v/>
      </c>
      <c r="AB223" s="6" t="str">
        <f>_xlfn.XLOOKUP($A223,'Data precios'!$A:$A,'Data precios'!I:I,"",0,-1)</f>
        <v/>
      </c>
      <c r="AC223" s="6" t="str">
        <f>_xlfn.XLOOKUP($A223,'Data precios'!$A:$A,'Data precios'!J:J,"",0,-1)</f>
        <v/>
      </c>
    </row>
    <row r="224" spans="1:29" ht="15" thickBot="1" x14ac:dyDescent="0.35">
      <c r="S224" s="5">
        <f>IFERROR(VLOOKUP(A224,'Base ATR'!$1:$1048576,3,FALSE),O224)</f>
        <v>0</v>
      </c>
      <c r="T224" t="str">
        <f t="shared" si="20"/>
        <v>ROTACION ALTA</v>
      </c>
      <c r="U224" s="6">
        <f t="shared" si="21"/>
        <v>0</v>
      </c>
      <c r="V224" s="18">
        <f>_xlfn.XLOOKUP(A224,'Data precios'!A:A,'Data precios'!D:D,"",0,-1)</f>
        <v>0</v>
      </c>
      <c r="W224" s="9">
        <f t="shared" si="24"/>
        <v>0</v>
      </c>
      <c r="X224" s="11" t="str">
        <f t="shared" si="22"/>
        <v/>
      </c>
      <c r="Y224" s="9" t="str">
        <f t="shared" si="23"/>
        <v/>
      </c>
      <c r="Z224" s="6" t="str">
        <f>_xlfn.XLOOKUP($A224,'Data precios'!$A:$A,'Data precios'!G:G,"",0,-1)</f>
        <v/>
      </c>
      <c r="AA224" s="6" t="str">
        <f>_xlfn.XLOOKUP($A224,'Data precios'!$A:$A,'Data precios'!H:H,"",0,-1)</f>
        <v/>
      </c>
      <c r="AB224" s="6" t="str">
        <f>_xlfn.XLOOKUP($A224,'Data precios'!$A:$A,'Data precios'!I:I,"",0,-1)</f>
        <v/>
      </c>
      <c r="AC224" s="6" t="str">
        <f>_xlfn.XLOOKUP($A224,'Data precios'!$A:$A,'Data precios'!J:J,"",0,-1)</f>
        <v/>
      </c>
    </row>
    <row r="225" spans="19:29" ht="15" thickBot="1" x14ac:dyDescent="0.35">
      <c r="S225" s="5">
        <f>IFERROR(VLOOKUP(A225,'Base ATR'!$1:$1048576,3,FALSE),O225)</f>
        <v>0</v>
      </c>
      <c r="T225" t="str">
        <f t="shared" ref="T225:T226" si="25">IF(K225&lt;=30,"ROTACION ALTA",IF(K225&lt;30,"ROTACION MEDIA",IF(K225&lt;60,"ROTACION BAJA",IF(K225&gt;60,"LIQUIDAR"))))</f>
        <v>ROTACION ALTA</v>
      </c>
      <c r="U225" s="6">
        <f t="shared" ref="U225:U226" si="26">IF(T225="ROTACION ALTA",P225,IF(T225="ROTACION MEDIA",P225*0.97,IF(T225="ROTACION BAJA",P225*0.9,IF(T225="LIQUIDAR",P225*0.85))))</f>
        <v>0</v>
      </c>
      <c r="V225" s="18">
        <f>_xlfn.XLOOKUP(A225,'Data precios'!A:A,'Data precios'!D:D,"",0,-1)</f>
        <v>0</v>
      </c>
      <c r="W225" s="9">
        <f t="shared" ref="W225:W226" si="27">V225-P225</f>
        <v>0</v>
      </c>
      <c r="X225" s="11" t="str">
        <f t="shared" ref="X225:X226" si="28">IF(K225&lt;=15,Z225,IF(K225&lt;30,AA225,IF(K225&lt;60,AB225,IF(K225&gt;60,AC225))))</f>
        <v/>
      </c>
      <c r="Y225" s="9" t="str">
        <f t="shared" ref="Y225:Y226" si="29">IFERROR(X225-V225,"")</f>
        <v/>
      </c>
      <c r="Z225" s="6" t="str">
        <f>_xlfn.XLOOKUP($A225,'Data precios'!$A:$A,'Data precios'!G:G,"",0,-1)</f>
        <v/>
      </c>
      <c r="AA225" s="6" t="str">
        <f>_xlfn.XLOOKUP($A225,'Data precios'!$A:$A,'Data precios'!H:H,"",0,-1)</f>
        <v/>
      </c>
      <c r="AB225" s="6" t="str">
        <f>_xlfn.XLOOKUP($A225,'Data precios'!$A:$A,'Data precios'!I:I,"",0,-1)</f>
        <v/>
      </c>
      <c r="AC225" s="6" t="str">
        <f>_xlfn.XLOOKUP($A225,'Data precios'!$A:$A,'Data precios'!J:J,"",0,-1)</f>
        <v/>
      </c>
    </row>
    <row r="226" spans="19:29" ht="15" thickBot="1" x14ac:dyDescent="0.35">
      <c r="S226" s="5">
        <f>IFERROR(VLOOKUP(A226,'Base ATR'!$1:$1048576,3,FALSE),O226)</f>
        <v>0</v>
      </c>
      <c r="T226" t="str">
        <f t="shared" si="25"/>
        <v>ROTACION ALTA</v>
      </c>
      <c r="U226" s="6">
        <f t="shared" si="26"/>
        <v>0</v>
      </c>
      <c r="V226" s="18">
        <f>_xlfn.XLOOKUP(A226,'Data precios'!A:A,'Data precios'!D:D,"",0,-1)</f>
        <v>0</v>
      </c>
      <c r="W226" s="9">
        <f t="shared" si="27"/>
        <v>0</v>
      </c>
      <c r="X226" s="11">
        <f t="shared" si="28"/>
        <v>0</v>
      </c>
      <c r="Y226" s="9">
        <f t="shared" si="29"/>
        <v>0</v>
      </c>
      <c r="Z226" s="6">
        <f>_xlfn.XLOOKUP($A226,'Data precios'!$A:$A,'Data precios'!G:G,"",0,-1)</f>
        <v>0</v>
      </c>
      <c r="AA226" s="6">
        <f>_xlfn.XLOOKUP($A226,'Data precios'!$A:$A,'Data precios'!H:H,"",0,-1)</f>
        <v>0</v>
      </c>
      <c r="AB226" s="6">
        <f>_xlfn.XLOOKUP($A226,'Data precios'!$A:$A,'Data precios'!I:I,"",0,-1)</f>
        <v>0</v>
      </c>
      <c r="AC226" s="6">
        <f>_xlfn.XLOOKUP($A226,'Data precios'!$A:$A,'Data precios'!J:J,"",0,-1)</f>
        <v>0</v>
      </c>
    </row>
    <row r="227" spans="19:29" ht="15" thickBot="1" x14ac:dyDescent="0.35">
      <c r="S227" s="5"/>
      <c r="U227" s="6"/>
      <c r="V227" s="18"/>
      <c r="W227" s="9"/>
      <c r="X227" s="11"/>
      <c r="Y227" s="9"/>
      <c r="Z227" s="6"/>
      <c r="AA227" s="6"/>
      <c r="AB227" s="6"/>
      <c r="AC227" s="6"/>
    </row>
    <row r="228" spans="19:29" ht="15" thickBot="1" x14ac:dyDescent="0.35">
      <c r="S228" s="5"/>
      <c r="U228" s="6"/>
      <c r="V228" s="18"/>
      <c r="W228" s="9"/>
      <c r="X228" s="11"/>
      <c r="Y228" s="9"/>
      <c r="Z228" s="6"/>
      <c r="AA228" s="6"/>
      <c r="AB228" s="6"/>
      <c r="AC228" s="6"/>
    </row>
    <row r="229" spans="19:29" ht="15" thickBot="1" x14ac:dyDescent="0.35">
      <c r="S229" s="5"/>
      <c r="U229" s="6"/>
      <c r="V229" s="18"/>
      <c r="W229" s="9"/>
      <c r="X229" s="11"/>
      <c r="Y229" s="9"/>
      <c r="Z229" s="6"/>
      <c r="AA229" s="6"/>
      <c r="AB229" s="6"/>
      <c r="AC229" s="6"/>
    </row>
    <row r="230" spans="19:29" ht="15" thickBot="1" x14ac:dyDescent="0.35">
      <c r="S230" s="5"/>
      <c r="U230" s="6"/>
      <c r="V230" s="18"/>
      <c r="W230" s="9"/>
      <c r="X230" s="11"/>
      <c r="Y230" s="9"/>
      <c r="Z230" s="6"/>
      <c r="AA230" s="6"/>
      <c r="AB230" s="6"/>
      <c r="AC230" s="6"/>
    </row>
    <row r="231" spans="19:29" ht="15" thickBot="1" x14ac:dyDescent="0.35">
      <c r="S231" s="5"/>
      <c r="U231" s="6"/>
      <c r="V231" s="18"/>
      <c r="W231" s="9"/>
      <c r="X231" s="11"/>
      <c r="Y231" s="9"/>
      <c r="Z231" s="6"/>
      <c r="AA231" s="6"/>
      <c r="AB231" s="6"/>
      <c r="AC231" s="6"/>
    </row>
    <row r="232" spans="19:29" ht="15" thickBot="1" x14ac:dyDescent="0.35">
      <c r="S232" s="5"/>
      <c r="U232" s="6"/>
      <c r="V232" s="18"/>
      <c r="W232" s="9"/>
      <c r="X232" s="11"/>
      <c r="Y232" s="9"/>
      <c r="Z232" s="6"/>
      <c r="AA232" s="6"/>
      <c r="AB232" s="6"/>
      <c r="AC232" s="6"/>
    </row>
    <row r="233" spans="19:29" ht="15" thickBot="1" x14ac:dyDescent="0.35">
      <c r="S233" s="5"/>
      <c r="U233" s="6"/>
      <c r="V233" s="18"/>
      <c r="W233" s="9"/>
      <c r="X233" s="11"/>
      <c r="Y233" s="9"/>
      <c r="Z233" s="6"/>
      <c r="AA233" s="6"/>
      <c r="AB233" s="6"/>
      <c r="AC233" s="6"/>
    </row>
    <row r="234" spans="19:29" ht="15" thickBot="1" x14ac:dyDescent="0.35">
      <c r="S234" s="5"/>
      <c r="U234" s="6"/>
      <c r="V234" s="18"/>
      <c r="W234" s="9"/>
      <c r="X234" s="11"/>
      <c r="Y234" s="9"/>
      <c r="Z234" s="6"/>
      <c r="AA234" s="6"/>
      <c r="AB234" s="6"/>
      <c r="AC234" s="6"/>
    </row>
    <row r="235" spans="19:29" ht="15" thickBot="1" x14ac:dyDescent="0.35">
      <c r="S235" s="5"/>
      <c r="U235" s="6"/>
      <c r="V235" s="18"/>
      <c r="W235" s="9"/>
      <c r="X235" s="11"/>
      <c r="Y235" s="9"/>
      <c r="Z235" s="6"/>
      <c r="AA235" s="6"/>
      <c r="AB235" s="6"/>
      <c r="AC235" s="6"/>
    </row>
    <row r="236" spans="19:29" ht="15" thickBot="1" x14ac:dyDescent="0.35">
      <c r="S236" s="5"/>
      <c r="U236" s="6"/>
      <c r="V236" s="18"/>
      <c r="W236" s="9"/>
      <c r="X236" s="11"/>
      <c r="Y236" s="9"/>
      <c r="Z236" s="6"/>
      <c r="AA236" s="6"/>
      <c r="AB236" s="6"/>
      <c r="AC236" s="6"/>
    </row>
    <row r="237" spans="19:29" ht="15" thickBot="1" x14ac:dyDescent="0.35">
      <c r="S237" s="5"/>
      <c r="U237" s="6"/>
      <c r="V237" s="18"/>
      <c r="W237" s="9"/>
      <c r="X237" s="11"/>
      <c r="Y237" s="9"/>
      <c r="Z237" s="6"/>
      <c r="AA237" s="6"/>
      <c r="AB237" s="6"/>
      <c r="AC237" s="6"/>
    </row>
    <row r="238" spans="19:29" x14ac:dyDescent="0.3">
      <c r="S238" s="5"/>
      <c r="U238" s="6"/>
      <c r="V238" s="18"/>
      <c r="W238" s="9"/>
      <c r="X238" s="11"/>
      <c r="Y238" s="9"/>
      <c r="Z238" s="6"/>
      <c r="AA238" s="6"/>
      <c r="AB238" s="6"/>
      <c r="AC238" s="6"/>
    </row>
  </sheetData>
  <autoFilter ref="A1:AD219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17" sqref="E1:G17"/>
    </sheetView>
  </sheetViews>
  <sheetFormatPr baseColWidth="10" defaultRowHeight="14.4" x14ac:dyDescent="0.3"/>
  <sheetData>
    <row r="1" spans="1:7" x14ac:dyDescent="0.3">
      <c r="A1" t="s">
        <v>399</v>
      </c>
      <c r="E1" t="s">
        <v>10148</v>
      </c>
      <c r="F1" t="s">
        <v>10149</v>
      </c>
      <c r="G1">
        <v>1.03</v>
      </c>
    </row>
    <row r="2" spans="1:7" x14ac:dyDescent="0.3">
      <c r="A2" t="s">
        <v>828</v>
      </c>
      <c r="F2" t="s">
        <v>10150</v>
      </c>
      <c r="G2">
        <v>1</v>
      </c>
    </row>
    <row r="3" spans="1:7" x14ac:dyDescent="0.3">
      <c r="A3" t="s">
        <v>8639</v>
      </c>
      <c r="F3" t="s">
        <v>10151</v>
      </c>
      <c r="G3">
        <v>0.97</v>
      </c>
    </row>
    <row r="4" spans="1:7" x14ac:dyDescent="0.3">
      <c r="A4" t="s">
        <v>6572</v>
      </c>
      <c r="F4" t="s">
        <v>10152</v>
      </c>
      <c r="G4">
        <v>0.94</v>
      </c>
    </row>
    <row r="5" spans="1:7" x14ac:dyDescent="0.3">
      <c r="A5" t="s">
        <v>8630</v>
      </c>
      <c r="E5" t="s">
        <v>10153</v>
      </c>
      <c r="F5" t="s">
        <v>10149</v>
      </c>
      <c r="G5">
        <v>1</v>
      </c>
    </row>
    <row r="6" spans="1:7" x14ac:dyDescent="0.3">
      <c r="A6" t="s">
        <v>6319</v>
      </c>
      <c r="F6" t="s">
        <v>10150</v>
      </c>
      <c r="G6">
        <v>0.97</v>
      </c>
    </row>
    <row r="7" spans="1:7" x14ac:dyDescent="0.3">
      <c r="A7" t="s">
        <v>5500</v>
      </c>
      <c r="F7" t="s">
        <v>10151</v>
      </c>
      <c r="G7">
        <v>0.94</v>
      </c>
    </row>
    <row r="8" spans="1:7" x14ac:dyDescent="0.3">
      <c r="A8" t="s">
        <v>8645</v>
      </c>
      <c r="F8" t="s">
        <v>10152</v>
      </c>
      <c r="G8">
        <v>0.9</v>
      </c>
    </row>
    <row r="9" spans="1:7" x14ac:dyDescent="0.3">
      <c r="A9" t="s">
        <v>8620</v>
      </c>
      <c r="E9" t="s">
        <v>10154</v>
      </c>
      <c r="F9" t="s">
        <v>10149</v>
      </c>
      <c r="G9">
        <v>0.92</v>
      </c>
    </row>
    <row r="10" spans="1:7" x14ac:dyDescent="0.3">
      <c r="A10" t="s">
        <v>8618</v>
      </c>
      <c r="F10" t="s">
        <v>10150</v>
      </c>
      <c r="G10">
        <v>0.9</v>
      </c>
    </row>
    <row r="11" spans="1:7" x14ac:dyDescent="0.3">
      <c r="F11" t="s">
        <v>10151</v>
      </c>
      <c r="G11">
        <v>0.87</v>
      </c>
    </row>
    <row r="12" spans="1:7" x14ac:dyDescent="0.3">
      <c r="F12" t="s">
        <v>10152</v>
      </c>
      <c r="G12">
        <v>0.85</v>
      </c>
    </row>
    <row r="13" spans="1:7" x14ac:dyDescent="0.3">
      <c r="E13" t="s">
        <v>10155</v>
      </c>
      <c r="F13" t="s">
        <v>10149</v>
      </c>
    </row>
    <row r="14" spans="1:7" x14ac:dyDescent="0.3">
      <c r="F14" t="s">
        <v>10150</v>
      </c>
    </row>
    <row r="15" spans="1:7" x14ac:dyDescent="0.3">
      <c r="F15" t="s">
        <v>10151</v>
      </c>
    </row>
    <row r="16" spans="1:7" x14ac:dyDescent="0.3">
      <c r="F16" t="s">
        <v>10152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861"/>
  <sheetViews>
    <sheetView zoomScale="78" zoomScaleNormal="78" workbookViewId="0">
      <pane ySplit="1" topLeftCell="A1807" activePane="bottomLeft" state="frozen"/>
      <selection pane="bottomLeft" activeCell="B1851" sqref="B1851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5388</v>
      </c>
      <c r="B1" s="21" t="s">
        <v>4155</v>
      </c>
      <c r="C1" s="21" t="s">
        <v>4156</v>
      </c>
      <c r="D1" s="21" t="s">
        <v>5389</v>
      </c>
      <c r="E1" s="21" t="s">
        <v>5390</v>
      </c>
      <c r="F1" s="27" t="s">
        <v>5391</v>
      </c>
      <c r="G1" s="21" t="s">
        <v>5384</v>
      </c>
      <c r="H1" s="21" t="s">
        <v>5385</v>
      </c>
      <c r="I1" s="21" t="s">
        <v>5386</v>
      </c>
      <c r="J1" s="21" t="s">
        <v>5387</v>
      </c>
      <c r="K1" s="21" t="s">
        <v>5392</v>
      </c>
      <c r="L1" s="21" t="s">
        <v>4051</v>
      </c>
      <c r="M1" s="21" t="s">
        <v>5393</v>
      </c>
      <c r="N1" s="21" t="s">
        <v>5394</v>
      </c>
      <c r="O1" s="21" t="s">
        <v>5395</v>
      </c>
      <c r="P1" s="21" t="s">
        <v>5396</v>
      </c>
      <c r="R1" s="21" t="s">
        <v>10630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10148</v>
      </c>
      <c r="U2" t="s">
        <v>10149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215.46319444444089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10150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5397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10151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10152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10153</v>
      </c>
      <c r="U6" t="s">
        <v>10149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5398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10150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5398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10151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10152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10154</v>
      </c>
      <c r="U10" t="s">
        <v>10149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5398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213.50763888889196</v>
      </c>
      <c r="P11" t="str">
        <f t="shared" si="2"/>
        <v>SOBRE MERCADO</v>
      </c>
      <c r="R11" t="e">
        <f>VLOOKUP(A11,FORMULA!A:A,1,0)</f>
        <v>#N/A</v>
      </c>
      <c r="U11" t="s">
        <v>10150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213.2944444444438</v>
      </c>
      <c r="P12" t="str">
        <f t="shared" si="2"/>
        <v>SOBRE MERCADO</v>
      </c>
      <c r="R12" t="e">
        <f>VLOOKUP(A12,FORMULA!A:A,1,0)</f>
        <v>#N/A</v>
      </c>
      <c r="U12" t="s">
        <v>10151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10152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10155</v>
      </c>
      <c r="U14" t="s">
        <v>10149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10150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209.28680555555911</v>
      </c>
      <c r="P16" t="str">
        <f t="shared" si="2"/>
        <v>BAJO MERCADO</v>
      </c>
      <c r="R16" t="e">
        <f>VLOOKUP(A16,FORMULA!A:A,1,0)</f>
        <v>#N/A</v>
      </c>
      <c r="U16" t="s">
        <v>10151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5397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208.43611111111386</v>
      </c>
      <c r="P17" t="str">
        <f t="shared" si="2"/>
        <v>SOBRE MERCADO</v>
      </c>
      <c r="R17" t="e">
        <f>VLOOKUP(A17,FORMULA!A:A,1,0)</f>
        <v>#N/A</v>
      </c>
      <c r="U17" t="s">
        <v>10152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208.44930555555766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5397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49.302083333335759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77.296527777776646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5397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210.61527777777519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210.2944444444438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213.27152777777519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566.26111111111095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212.50972222222481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5397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5397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5397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5397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5397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209.28333333333285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5398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5398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5398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215.53888888889196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215.51249999999709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210.61111111110949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5397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210.50972222222481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5397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210.2861111111124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210.20694444444234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210.20625000000291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5397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209.61250000000291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209.27013888888905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208.59375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208.54513888889051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199.28125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208.44999999999709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215.51249999999709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5397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130.25833333333139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5397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210.30902777778101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200.21875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5397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5398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186.35555555555766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5397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5397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5398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5398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5397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161.3701388888876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5398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5398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189.50763888889196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5397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5398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30.43611111111386</v>
      </c>
      <c r="P85" t="str">
        <f t="shared" si="9"/>
        <v>BAJO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5398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5398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5398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221.31597222221899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276.33402777777519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217.25555555555911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220.24861111111386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220.2902777777781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217.55486111110804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5397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223.34375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188.50763888889196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195.28888888889196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5398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178.26249999999709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227.48750000000291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5397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234.25555555555911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230.26458333332994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230.20486111110949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5398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227.4909722222219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229.26388888889051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238.32986111110949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5397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194.20416666667006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5397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194.20694444444234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5398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194.20625000000291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189.2277777777781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5397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5398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5398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353.35416666666424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178.26944444444234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5398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199.28194444444671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201.60416666666424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195.28888888889196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5397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182.55208333333576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5397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191.49236111110804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193.25277777777956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5398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179.43819444444671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5398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5397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194.5402777777781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5398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189.20347222222335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1008.5472222222234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189.4868055555562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5398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5398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185.42638888888905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5397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179.29305555555766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179.29305555555766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5397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189.48263888889051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119.61250000000291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5397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178.2458333333343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5397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5397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178.54305555555766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5398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342.5666666666657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334.5583333333343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5398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300.38263888889196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185.47083333333285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5397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181.49375000000146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5397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244.31874999999854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5397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244.32083333333139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245.26527777777665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335.44722222222481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333.27569444444089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331.54791666667006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5397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243.27569444444089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5397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243.51111111111095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455.56041666666715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331.4111111111124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248.5625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273.49791666666715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5398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177.48750000000291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5398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5398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271.47638888889196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5397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5398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5398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186.29236111111095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836.2590277777781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188.3173611111124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5398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188.5576388888876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189.20347222222335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189.50763888889196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192.32986111110949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5398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5398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5398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5398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5398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5397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172.3173611111124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5397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5398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181.52152777777519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27.525000000001455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186.35555555555766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5397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5398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5398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5397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5397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5398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181.3166666666657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184.53680555555911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181.50138888888614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5397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182.32291666666424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181.52083333333576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5398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178.46041666666861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181.49375000000146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5398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5398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5398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186.35555555555766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5398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179.43680555555329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5397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5397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5398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5398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910.28263888888614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180.5222222222219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399.2854166666657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607.47708333333139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5398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5397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5397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174.53819444444525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178.59236111111386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172.2763888888876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5397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5397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173.35208333333139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5397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119.2763888888876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6283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5398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217.47569444444525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5399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5400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395.5625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5401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5397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5402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272.48611111110949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5398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856.49652777778101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5403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5404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5397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5405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5398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5406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179.55208333333576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5407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5408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5409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5410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5411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5412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5352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119.38958333332994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178.2458333333343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5413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5414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1225.320138888892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171.30486111110804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5415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5416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5398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5417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5398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5418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5381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5397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174.32847222222335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5419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5420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5421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5397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5422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5398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5423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5398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5424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88.186805555553292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5425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5397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5426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5397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5427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5428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5429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5430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5431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5432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5433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5434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5435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5398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5382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175.34722222221899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5436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5437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5438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5398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5398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69.350694444445253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5439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5398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5440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5441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5442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5443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166.33263888888905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5366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150.28333333333285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171.30694444444089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5444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5308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151.43819444444671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5445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5397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5446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5397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5447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5380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167.54305555555766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5448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5397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5449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152.4909722222219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5354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133.43194444444089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5361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5397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139.3125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5450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5397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5451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5452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5453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5398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5454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5455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5456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5360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5397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139.30555555555475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5457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5397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5311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5397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144.20486111110949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5458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5459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5398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5460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5461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5397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5462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5463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5464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5398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5465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5466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5467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5468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5397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124.4326388888876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5469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88.317361111112405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5470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5398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5471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5397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110.25624999999854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5472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5356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5397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137.28402777777956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5473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5398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5474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5475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5355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136.26249999999709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5363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146.22222222221899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5476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5477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5478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5397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5479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5480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5481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5313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133.5180555555562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5482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5397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5483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5397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5484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5485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5359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139.3034722222219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5486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5487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5398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5487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5398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5488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5312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140.2722222222219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5489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5490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5491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5398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5492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5397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5493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5494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6284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133.5180555555562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5495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5496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66.464583333334303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5493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5310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144.59652777777956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782.23472222222335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5497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5498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5499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5500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5398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47.586111111108039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5501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5502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5503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5504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5505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5398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5506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5507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5508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5509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5510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5511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5512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5475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5513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5514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5515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5516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5517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5518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5519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5520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5521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5397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5522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5397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5523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5397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5524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5397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5525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5526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5398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5527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5397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5357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137.30625000000146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5528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5397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5529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5530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5398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111.2861111111124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5531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5532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118.4423611111124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5533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5534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5535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118.32222222222481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5536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5537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5538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5539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5540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5541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5542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5542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5543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129.31874999999854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5544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5398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122.30277777777519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5545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5398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123.29861111110949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5546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5547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5548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244.20902777777519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5549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5550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5551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123.21736111111386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5552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5553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5397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5353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5397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133.43125000000146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5554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5398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122.30277777777519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5555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5398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90.575694444443798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119.61250000000291</v>
      </c>
      <c r="P499" t="str">
        <f t="shared" si="33"/>
        <v>BAJO MERCADO</v>
      </c>
      <c r="R499" t="e">
        <f>VLOOKUP(A499,FORMULA!A:A,1,0)</f>
        <v>#N/A</v>
      </c>
    </row>
    <row r="500" spans="1:18" x14ac:dyDescent="0.3">
      <c r="A500" t="s">
        <v>5556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5557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5558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5559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5560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5398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5561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5398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5562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5563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5564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5565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5566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5567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5568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5398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5569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5398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5351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5397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131.58819444444089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5570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5397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5571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5572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5573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5574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5350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5397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130.57916666667006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5575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5397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5577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5398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96.276388888887595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5578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5579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5580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5581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5398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5582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5398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5583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5398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5584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5398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5358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5398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138.52500000000146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5585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5397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123.52152777777519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5397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244.20902777777519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5586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5398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48.591666666667152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5587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5398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5588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5589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5590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5397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5591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129.34513888888614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5592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5397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5593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5397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5594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5397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5595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5596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5397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5597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5397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5544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5398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122.30277777777519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5587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5398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5598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5398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5599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5398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63.613888888889051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5600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5398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5601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5397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5602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5603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5398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119.33263888888905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5544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5398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122.30277777777519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5556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5398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5604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5397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5605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5606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111.24166666666861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5591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5397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129.34513888888614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5607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5397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5608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5397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5609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5397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5610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5397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5611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5612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5397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5613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5397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5614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5397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5615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5397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5616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5397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5617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5397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5618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5397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5619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5397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5606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5397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111.24166666666861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5620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5621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5622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5623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5397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5624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5625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5626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5398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915.54236111111095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5627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5397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39.438194444446708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5628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5397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5629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5398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61.450694444443798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5630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5397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5631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5397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5632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5397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5633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5397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217.4777777777781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6267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6268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6269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5398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6270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6271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6272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122.51944444444234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6273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91.58125000000291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5398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124.20416666667006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6274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6275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6276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6277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6278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6279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161.24027777777519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6280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5543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129.31874999999854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6281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167.57916666667006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5938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5398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125.51388888889051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5398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161.37152777778101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6285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6286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119.27361111110804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6287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5398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251.5180555555562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6288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5398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6289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5398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5398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186.34097222222044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5350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130.57916666667006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6290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5397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6291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5397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5500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5398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47.586111111108039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1076.2388888888891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150.25763888889196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399.2854166666657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6292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1459.3027777777752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6293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5398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118.20277777777665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6294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5397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6295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6296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118.47499999999854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6297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5398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119.39236111110949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6298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5398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6299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5398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116.32638888889051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6300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6301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6302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6303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6304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6301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6305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119.2680555555562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6306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125.55208333333576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6307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6308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5397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6309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6310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6311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5398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6312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5397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6313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5398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6314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118.31805555555911</v>
      </c>
      <c r="P648" t="str">
        <f t="shared" si="41"/>
        <v>BAJO MERCADO</v>
      </c>
      <c r="R648" t="e">
        <f>VLOOKUP(A648,FORMULA!A:A,1,0)</f>
        <v>#N/A</v>
      </c>
    </row>
    <row r="649" spans="1:18" x14ac:dyDescent="0.3">
      <c r="A649" t="s">
        <v>6315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5397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6316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5397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6317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5397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6151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5397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129.25763888889196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6318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5397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6319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5397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49.525694444440887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6320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5398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6321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5398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6322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5398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6323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119.21250000000146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6324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119.61527777777519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6325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6326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109.47986111111095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6327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119.5444444444438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6328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5398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122.4416666666657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6329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5397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5581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5397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5397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6330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5397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6331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5397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6332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5398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6333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5397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6334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5397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6335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5397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112.20902777777519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6336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5397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118.52013888888905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6337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5397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6338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5397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6339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5397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105.42222222222335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6340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5397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6341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5397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6342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5397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6343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5397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5576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5397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125.51388888889051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6344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5397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6345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5397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6346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5397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6346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5397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6347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5397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6348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5397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119.21180555555475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6349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5398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6350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5398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6351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5398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6352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5398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6353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6354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6355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6356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6357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6358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6359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5398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6360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5398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111.2854166666657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6361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5398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90.497916666667152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6362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5398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6363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5398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6364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5398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6365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5398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116.28333333333285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6366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5398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6367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5398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6344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5398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6368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5398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6369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5398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6370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5398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6371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5398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6372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5398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6373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5398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6374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5398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6236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5398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122.3215277777781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6375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5398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6376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5398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6377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5398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6378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5398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119.26666666667006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6379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6380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6381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6382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6383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6384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6385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5398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5530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5398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111.2861111111124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6386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5398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6387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5398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6388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5398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6389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5398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6390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5398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33.590277777781012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6391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5398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6392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5398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6393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5398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6394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5398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6395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5398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6396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5398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6397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5398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6398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5398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6399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5398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5398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30.43611111111386</v>
      </c>
      <c r="P742" t="str">
        <f t="shared" si="49"/>
        <v>BAJO MERCADO</v>
      </c>
      <c r="R742" t="e">
        <f>VLOOKUP(A742,FORMULA!A:A,1,0)</f>
        <v>#N/A</v>
      </c>
    </row>
    <row r="743" spans="1:18" x14ac:dyDescent="0.3">
      <c r="A743" t="s">
        <v>6400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5398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6401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5398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104.44097222221899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6402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5398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6402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5398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6403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5397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6404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5397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35.336805555554747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6405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5397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6406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5397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101.31944444444525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6407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5397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6408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5397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6409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5397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6410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5397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104.3166666666657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5397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857.6118055555562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6411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6412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5397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6413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5397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6414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5397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90.445833333331393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6415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5397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6416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6417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6418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6419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6420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105.48819444444234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970.2138888888876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6421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5397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6422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5397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6423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6424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6425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5397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6426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5397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95.275000000001455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6427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5397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6428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5397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6429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5397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6430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5397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105.42152777777665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6431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5397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6432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5397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6433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5397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6434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5397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6435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5397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6436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5397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6437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5398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97.289583333331393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6438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5398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6439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5398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6440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5398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6441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5398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6442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5398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6443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5398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6444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5398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6445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5398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6446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5398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102.25208333333285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6447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5398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6448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5398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6449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5398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6450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5398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6451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6452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6453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564.21736111111386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6454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5397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5397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324.4909722222219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5415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5397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6455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5397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6456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5397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6457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5397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6458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5397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105.46666666666715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6459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5397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6460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5397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6461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5397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6462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5397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6463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5397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6464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5397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6465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5397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6466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5397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6467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5397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5397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6468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5397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6469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5397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105.29374999999709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6470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5397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6471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5398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6472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6473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5398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38.581944444442343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5948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5398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97.509027777778101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6474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5398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105.42291666667006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6475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5398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6475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5398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6476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5398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6477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5398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6478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5398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6479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5398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6480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5398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6481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5397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102.33125000000291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5397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77.296527777776646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6482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6483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101.32708333332994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6484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6485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91.232638888890506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6486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97.290972222224809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5948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97.509027777778101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77.296527777776646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5976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97.254861111112405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6487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97.291666666664241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6488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6489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97.24861111111386</v>
      </c>
      <c r="P845" t="str">
        <f t="shared" si="53"/>
        <v>BAJO MERCADO</v>
      </c>
      <c r="R845" t="e">
        <f>VLOOKUP(A845,FORMULA!A:A,1,0)</f>
        <v>#N/A</v>
      </c>
    </row>
    <row r="846" spans="1:18" x14ac:dyDescent="0.3">
      <c r="A846" t="s">
        <v>6490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6471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6491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95.453472222223354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6492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6493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6494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6495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89.265972222223354</v>
      </c>
      <c r="P852" t="str">
        <f t="shared" si="57"/>
        <v>BAJO MERCADO</v>
      </c>
      <c r="R852" t="e">
        <f>VLOOKUP(A852,FORMULA!A:A,1,0)</f>
        <v>#N/A</v>
      </c>
    </row>
    <row r="853" spans="1:18" x14ac:dyDescent="0.3">
      <c r="A853" t="s">
        <v>6496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6497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6498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89.308333333334303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6499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5398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6500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6501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6502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6503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5397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6504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6505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6506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6507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5398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6508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5398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6509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5398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6401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5398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104.44097222221899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6510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5398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6511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5398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6512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5398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6513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6514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6515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6516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6517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6518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6519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101.33125000000291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6520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101.3305555555562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6521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544.33611111110804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6522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6523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6524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97.254166666665697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6513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5398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574.18958333333285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6525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5398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6526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5397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6527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5397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6528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5397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6529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5397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6530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5397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6531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5397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6532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5397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6533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5397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6534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5397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6535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5397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6536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5397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82.477083333331393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6537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5397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6538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5397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94.313194444446708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6539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5397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94.570138888891961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6540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5397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5397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1266.4895833333358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6541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5397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6542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5397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6543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5397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6544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5397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6545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5397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90.484722222223354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6546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5397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6547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5397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6548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5398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6549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5398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6550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5398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6551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5398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6552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5398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96.222222222218988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6553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5398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6554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5398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5352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5398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119.38958333332994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6555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6556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6557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6558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5397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6559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5397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95.245138888887595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6560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5397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6561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5397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6562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5397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5397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178.59236111111386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6555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6563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6564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6539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94.570138888891961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973.3388888888876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6565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6566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5397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94.25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6567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5397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6568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5397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6567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5397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6569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5397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6570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5397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6571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5397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6572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58.554861111108039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6573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6574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100.5666666666657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6575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96.584722222221899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6576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6577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6578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6579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6580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6581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91.588888888887595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6582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6583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6584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6585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5398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6586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5398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6587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5398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6588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5398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6589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5398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6590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5398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6591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5398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6592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5398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6513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5398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6593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5398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6594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5398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6595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5398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6596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5398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6597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6598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6599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6600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5398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6601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5397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6601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5397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6581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5397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91.588888888887595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6602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5397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6603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5397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6604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5397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6605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5424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88.186805555553292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6606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77.502083333332848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6607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6608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6609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6610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6611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6612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42.509027777778101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6613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6614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95.230555555557657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6579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6615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6616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6617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84.252083333332848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6361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90.497916666667152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6618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6619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5398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6620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5398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6621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5398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6622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5398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6623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5398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6408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5398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6624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5398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6625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5398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6626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5398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6627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5398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6628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5398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6629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5398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88.496527777781012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6630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5398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89.51875000000291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6631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5398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89.588888888887595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5398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1277.496527777781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6632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5398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91.229166666664241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6273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5398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91.58125000000291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6633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5398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6513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5398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5932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6634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6635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6636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6637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6638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62.239583333335759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6639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6640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819.54652777777665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6468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6641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6545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90.484722222223354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6642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6643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6644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6645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6646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5567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6647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6648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5398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6268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5398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6649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5398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70.301388888889051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6650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6649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70.301388888889051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6651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6652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77.297916666670062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6653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6654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6655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6656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56.306250000001455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6656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56.306250000001455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6657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6658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6659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6630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89.51875000000291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787.2055555555562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8797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8799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8802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8805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8809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8811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8337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80.435416666667152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8813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8815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8817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8819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8823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8647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75.581944444442343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8829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8831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8833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8836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8839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8841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5397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8843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5397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8845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8847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8849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8851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8647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75.581944444442343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8855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8857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5398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8859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790.34027777778101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8864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8703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5398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76.289583333331393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8870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8872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10135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5397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6216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5398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63.315972222218988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8878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5398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8692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5397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58.552777777775191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8883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5397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8886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5397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8888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5398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8891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8893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5398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8895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5398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8898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8901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8901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8904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8704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76.574305555557657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8908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8911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5398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5398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576.45486111110949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8618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5398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60.238194444442343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5398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1152.2347222222234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8918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5398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8923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8641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77.50138888888614</v>
      </c>
      <c r="P1105" t="str">
        <f t="shared" ref="P1105:P1168" si="73">IF(N1105="", "", IF(K1105 &gt; D1105, "SOBRE MERCADO", IF(K1105 &lt; D1105, "BAJO MERCADO", "ALINEADO")))</f>
        <v>BAJO MERCADO</v>
      </c>
      <c r="R1105" t="e">
        <f>VLOOKUP(A1105,FORMULA!A:A,1,0)</f>
        <v>#N/A</v>
      </c>
    </row>
    <row r="1106" spans="1:18" x14ac:dyDescent="0.3">
      <c r="A1106" t="s">
        <v>8925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5398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8927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5398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255.57708333332994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8705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80.23124999999709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8931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5398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8934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5398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8624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47.210416666668607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8940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8943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8700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5397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69.452083333329938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8641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5397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77.50138888888614</v>
      </c>
      <c r="P1116" t="str">
        <f t="shared" si="73"/>
        <v>BAJO MERCADO</v>
      </c>
      <c r="R1116" t="e">
        <f>VLOOKUP(A1116,FORMULA!A:A,1,0)</f>
        <v>#N/A</v>
      </c>
    </row>
    <row r="1117" spans="1:18" x14ac:dyDescent="0.3">
      <c r="A1117" t="s">
        <v>8948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8950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8952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5446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8954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8956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33.522916666668607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8959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8701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5397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69.46875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5397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5397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819.54652777777665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6270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8626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70.581944444442343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8968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8968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8970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8974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5397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5397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8972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5397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8977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5398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8974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5397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8980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5398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8982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5398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8984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5397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8986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5397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8988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5398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8993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8980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5398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8995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5397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8625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62.464583333334303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8999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5398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9001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9004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9007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5398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8687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46.354861111110949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9012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9014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9016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9019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9021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9023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9025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9030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9032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8921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9034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9038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9036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9041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1147.472222222219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9045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9047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9049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9054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5398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9056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8696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62.462500000001455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9060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9067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9069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5398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69.350694444445253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5446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335.53958333333139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8702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70.520833333335759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9079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6568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5397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9082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9084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8617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60.439583333332848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9088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9090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9092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5397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9095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5397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9095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5397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9097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5398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8739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5398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9102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5398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9104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5398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5398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286.57499999999709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9107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5397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5950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9111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9113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5398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9117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5398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9121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5398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9123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5398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9127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8823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8649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63.613194444442343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9129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9137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5397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9139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9142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5397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9144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5397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9147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5397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9149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5397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9153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5397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9155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5397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5929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5397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9158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5398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9160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5398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9163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5398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8682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5398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41.249305555553292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9167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5398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9170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9173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9177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119.2763888888876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9170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9180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8614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69.515277777776646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9182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9184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8977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5398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9186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5398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9188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5397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8699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5397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66.607638888890506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9193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9195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9198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5398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9201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5398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8620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5398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52.579861111109494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5398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822.60972222222335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5398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1550.4493055555577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10136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5398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9210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5398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5599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5398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63.613888888889051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9231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5397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9218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5398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9220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5397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9222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5397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9226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5398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9190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5398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8619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5398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58.56388888888614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8061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5397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9233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5397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9235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5397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5398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8644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62.60624999999709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8695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62.214583333334303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8698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66.271527777775191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9245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8697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64.280555555553292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9250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9252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9255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5398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9257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5398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9261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5398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9263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5398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5398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69.350694444445253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9265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9265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5398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69.350694444445253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9267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5397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9269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5397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8691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5397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54.427083333335759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8645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5397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59.474305555559113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9278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5398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6656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5398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56.306250000001455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6656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5398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56.306250000001455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9288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9290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5397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5427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5397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9293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5397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9295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5397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9297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9301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5398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9303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5398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9095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9309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5398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977.21041666666861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9312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5398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9314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5398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8681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5398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40.604166666664241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8694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5398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59.604861111110949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8693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5398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59.299305555556202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9322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5398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5398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361.24861111111386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9324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5398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9327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8748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9329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5397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8639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 t="str">
        <f>_xlfn.XLOOKUP(A1297,Rotación!$A:$A,Rotación!$P:$P,"",0,-1)</f>
        <v/>
      </c>
      <c r="L1297" s="25" t="e">
        <f t="shared" si="82"/>
        <v>#VALUE!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47.323611111110949</v>
      </c>
      <c r="P1297" t="str">
        <f t="shared" ref="P1297:P1360" si="85">IF(N1297="", "", IF(K1297 &gt; D1297, "SOBRE MERCADO", IF(K1297 &lt; D1297, "BAJO MERCADO", "ALINEADO")))</f>
        <v>SOBRE MERCADO</v>
      </c>
      <c r="R1297" t="str">
        <f>VLOOKUP(A1297,FORMULA!A:A,1,0)</f>
        <v>THHH77</v>
      </c>
    </row>
    <row r="1298" spans="1:18" x14ac:dyDescent="0.3">
      <c r="A1298" t="s">
        <v>9335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9337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9339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9342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9342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9344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5397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9346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5397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9332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5397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9301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5398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10137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5398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9349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5398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31.243750000001455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9351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5398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9355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5398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9363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5398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8756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5398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9370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5398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9372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5397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49.302083333335759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9375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5398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8688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5398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47.459722222221899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8628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5398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47.324305555557657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9385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5398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9387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5398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9390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5397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8689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5397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52.50138888888614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9392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9395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9397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9400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9402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9404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5398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9411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5398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9414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5398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5398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469.5270833333343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9418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9420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5397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9422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9425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5397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9427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5397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9429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5398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9432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9435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8630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58.408333333332848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9440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5398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10138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5398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9445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5398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5398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591.29513888889051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8790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5398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9449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5397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9451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5397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5397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1153.5013888888861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9456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5397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10139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9459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9461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9463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9465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9467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5398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9470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5398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5398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9474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5398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9476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5398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9478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9481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9483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8684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45.280555555553292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8632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55.240972222221899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8690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54.303472222221899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9491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5398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9494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5398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9496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5397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10140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5397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6554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5397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9502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33.331944444442343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9505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9511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9514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9516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9519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5398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9521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5397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9523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5397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9301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5397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9526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5397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5397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340.56388888888614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9531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5397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9533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5397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9535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5397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9542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5397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9545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9548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9551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726.25763888889196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8764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9555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9557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5489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9561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9563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1040.6180555555547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9570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9574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9577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9579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9581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9584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9586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5398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5627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5398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39.438194444446708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5627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5398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39.438194444446708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9590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5398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9592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5398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9595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5398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9597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5398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9601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5398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9603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5398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9603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5398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9605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5398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34.31388888888614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9608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5397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8686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5397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46.243750000001455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9611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5397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5397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557.2409722222219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9614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5397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9617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5397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5397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893.49722222222044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9621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5398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9623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5398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9626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5398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34.310416666667152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9629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5398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9632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5398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9634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9636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5397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9638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5397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9640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5397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37.50138888888614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9643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612.25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5595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9648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5397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9650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5397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9654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5398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9656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5397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10141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9659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9661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5398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40.33125000000291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8685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5398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46.230555555557657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10142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5398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6483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5398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101.32708333332994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9671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5398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9673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5397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8683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5397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45.265972222223354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9676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5397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9679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5397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5397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1712.1944444444453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9683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5397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9685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5397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9688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5397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9690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5397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9693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5398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9700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5581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5398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9704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5398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9706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9709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8715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9713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9716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9718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9721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9723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9725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5397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35.542361111110949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9727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5406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9730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9732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9734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35.27986111111386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9737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9739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9741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9743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38.586111111108039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9745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9502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33.331944444442343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557.2409722222219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9747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5398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9749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5398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9755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5398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9758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5398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32.547222222223354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9761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5398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9763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5398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9765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5398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9767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5398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9769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5398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9771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5398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33.547222222223354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9773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5398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9775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5398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27.337500000001455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9777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5398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9781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5398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9783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5398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9786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5398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5398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332.3034722222219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9789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5398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9791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5398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9793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9795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9800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5398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9802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5398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9795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5398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545.5673611111124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514.4958333333343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1516.2319444444438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1235.1972222222248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1284.5715277777781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5376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157.33750000000146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1190.3277777777766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284.20902777777519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5362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139.50972222222481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461.51180555555766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2322.2208333333328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423.27083333333576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5383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179.43888888888614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369.42708333333576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809.25763888889196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265.26041666666424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336.56458333333285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8633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10143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621.31180555555329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303.44513888889196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241.28888888889196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8640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10144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5378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164.29583333332994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364.56388888888614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242.33263888888905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300.27847222222044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6051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123.61319444444234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665.21527777778101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271.48263888889051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263.4333333333343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424.28958333333139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332.50833333333139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1593.5083333333314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320.44861111111095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307.61111111110949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8650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10144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222.50624999999854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8656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10144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5346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152.1916666666657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8608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10144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7191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5318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248.33680555555475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8660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10144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5369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150.40694444444671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5320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5343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5342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251.49375000000146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8662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10144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8601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7182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8513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8664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10144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8521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8666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10144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7195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8582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514.51527777777665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8519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8668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10144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343.29652777777665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8669</v>
      </c>
      <c r="B1576" s="13" t="str">
        <f>IFERROR(VLOOKUP(A1576,'Base ATP'!$1:$1048576,3,0),"")</f>
        <v/>
      </c>
      <c r="C1576" s="28" t="str">
        <f>IFERROR(VLOOKUP(A1576,'Base ATP'!$1:$1048576,4,0),"")</f>
        <v/>
      </c>
      <c r="D1576" s="13" t="s">
        <v>10144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8558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5316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307.46111111110804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8671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10144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8604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8607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5315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8673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8676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10144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8678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10144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8588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10145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8596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8592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216.51944444444234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5996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8679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10144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8570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5322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256.2680555555562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8593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10145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5325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8599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8595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285.29791666667006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8508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242.27013888888905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22">
        <f>IFERROR(VLOOKUP(A1616,'Base ATR'!$1:$1048576,2,0),"")</f>
        <v>46002.442361111112</v>
      </c>
      <c r="O1616" s="23">
        <f t="shared" ca="1" si="102"/>
        <v>228.5576388888876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8524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5830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10145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10338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33.581944444442343</v>
      </c>
      <c r="P1624" t="str">
        <f t="shared" si="107"/>
        <v>SOBRE MERCADO</v>
      </c>
      <c r="Q1624" s="13"/>
    </row>
    <row r="1625" spans="1:18" x14ac:dyDescent="0.3">
      <c r="A1625" s="13" t="s">
        <v>10518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10168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40.54374999999709</v>
      </c>
      <c r="P1627" t="str">
        <f t="shared" si="107"/>
        <v>BAJO MERCADO</v>
      </c>
      <c r="Q1627" s="13"/>
    </row>
    <row r="1628" spans="1:18" x14ac:dyDescent="0.3">
      <c r="A1628" s="13" t="s">
        <v>10158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MEDIA</v>
      </c>
      <c r="G1628" s="13">
        <f>IFERROR(IF($F1628="ALTA",$D1628*1.03,
IF($F1628="MEDIA",$D1628*1,
IF($F1628="BAJA",$D1628*0.92,
IF($F1628="LIQUIDAR",_xlfn.XLOOKUP(A1628,Rotación!$A:$A,Rotación!$O:$O,0,0,-1),"")))),"")</f>
        <v>14500000</v>
      </c>
      <c r="H1628" s="13">
        <f>IFERROR(IF($F1628="ALTA",$D1628*1,
IF($F1628="MEDIA",$D1628*0.97,
IF($F1628="BAJA",$D1628*0.9,
IF($F1628="LIQUIDAR",_xlfn.XLOOKUP(A1628,Rotación!$A:$A,Rotación!$O:$O,0,0,-1),"")))),"")</f>
        <v>14065000</v>
      </c>
      <c r="I1628" s="13">
        <f>IFERROR(IF($F1628="ALTA",$D1628*0.97,
IF($F1628="MEDIA",$D1628*0.94,
IF($F1628="BAJA",$D1628*0.87,
IF($F1628="LIQUIDAR",_xlfn.XLOOKUP(A1628,Rotación!$A:$A,Rotación!$O:$O,0,0,-1),"")))),"")</f>
        <v>13630000</v>
      </c>
      <c r="J1628" s="13">
        <f>IFERROR(IF($F1628="ALTA",$D1628*0.94,
IF($F1628="MEDIA",$D1628*0.9,
IF($F1628="BAJA",$D1628*0.85,
IF($F1628="LIQUIDAR",_xlfn.XLOOKUP(A1628,Rotación!$A:$A,Rotación!$O:$O,0,0,-1),"")))),"")</f>
        <v>13050000</v>
      </c>
      <c r="K1628" s="13">
        <f>_xlfn.XLOOKUP(A1628,Rotación!$A:$A,Rotación!$P:$P,"",0,-1)</f>
        <v>14490000</v>
      </c>
      <c r="L1628" s="25">
        <f t="shared" si="110"/>
        <v>-10000</v>
      </c>
      <c r="M1628" s="26">
        <f t="shared" si="111"/>
        <v>0.86291310344827588</v>
      </c>
      <c r="N1628" s="22">
        <f>IFERROR(VLOOKUP(A1628,'Base ATR'!$1:$1048576,2,0),"")</f>
        <v>46191.463888888888</v>
      </c>
      <c r="O1628" s="23">
        <f t="shared" ca="1" si="106"/>
        <v>39.536111111112405</v>
      </c>
      <c r="P1628" t="str">
        <f t="shared" si="107"/>
        <v>BAJO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697.45347222222335</v>
      </c>
      <c r="P1629" t="str">
        <f t="shared" si="107"/>
        <v>SOBRE MERCADO</v>
      </c>
      <c r="Q1629" s="13"/>
    </row>
    <row r="1630" spans="1:18" x14ac:dyDescent="0.3">
      <c r="A1630" s="13" t="s">
        <v>10166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MEDIA</v>
      </c>
      <c r="G1630" s="13">
        <f>IFERROR(IF($F1630="ALTA",$D1630*1.03,
IF($F1630="MEDIA",$D1630*1,
IF($F1630="BAJA",$D1630*0.92,
IF($F1630="LIQUIDAR",_xlfn.XLOOKUP(A1630,Rotación!$A:$A,Rotación!$O:$O,0,0,-1),"")))),"")</f>
        <v>18000000</v>
      </c>
      <c r="H1630" s="13">
        <f>IFERROR(IF($F1630="ALTA",$D1630*1,
IF($F1630="MEDIA",$D1630*0.97,
IF($F1630="BAJA",$D1630*0.9,
IF($F1630="LIQUIDAR",_xlfn.XLOOKUP(A1630,Rotación!$A:$A,Rotación!$O:$O,0,0,-1),"")))),"")</f>
        <v>17460000</v>
      </c>
      <c r="I1630" s="13">
        <f>IFERROR(IF($F1630="ALTA",$D1630*0.97,
IF($F1630="MEDIA",$D1630*0.94,
IF($F1630="BAJA",$D1630*0.87,
IF($F1630="LIQUIDAR",_xlfn.XLOOKUP(A1630,Rotación!$A:$A,Rotación!$O:$O,0,0,-1),"")))),"")</f>
        <v>16920000</v>
      </c>
      <c r="J1630" s="13">
        <f>IFERROR(IF($F1630="ALTA",$D1630*0.94,
IF($F1630="MEDIA",$D1630*0.9,
IF($F1630="BAJA",$D1630*0.85,
IF($F1630="LIQUIDAR",_xlfn.XLOOKUP(A1630,Rotación!$A:$A,Rotación!$O:$O,0,0,-1),"")))),"")</f>
        <v>16200000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35.54374999999709</v>
      </c>
      <c r="P1630" t="str">
        <f t="shared" si="107"/>
        <v>BAJO MERCADO</v>
      </c>
      <c r="Q1630" s="13"/>
    </row>
    <row r="1631" spans="1:18" x14ac:dyDescent="0.3">
      <c r="A1631" s="13" t="s">
        <v>10161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MEDIA</v>
      </c>
      <c r="G1631" s="13">
        <f>IFERROR(IF($F1631="ALTA",$D1631*1.03,
IF($F1631="MEDIA",$D1631*1,
IF($F1631="BAJA",$D1631*0.92,
IF($F1631="LIQUIDAR",_xlfn.XLOOKUP(A1631,Rotación!$A:$A,Rotación!$O:$O,0,0,-1),"")))),"")</f>
        <v>12100000</v>
      </c>
      <c r="H1631" s="13">
        <f>IFERROR(IF($F1631="ALTA",$D1631*1,
IF($F1631="MEDIA",$D1631*0.97,
IF($F1631="BAJA",$D1631*0.9,
IF($F1631="LIQUIDAR",_xlfn.XLOOKUP(A1631,Rotación!$A:$A,Rotación!$O:$O,0,0,-1),"")))),"")</f>
        <v>11737000</v>
      </c>
      <c r="I1631" s="13">
        <f>IFERROR(IF($F1631="ALTA",$D1631*0.97,
IF($F1631="MEDIA",$D1631*0.94,
IF($F1631="BAJA",$D1631*0.87,
IF($F1631="LIQUIDAR",_xlfn.XLOOKUP(A1631,Rotación!$A:$A,Rotación!$O:$O,0,0,-1),"")))),"")</f>
        <v>11374000</v>
      </c>
      <c r="J1631" s="13">
        <f>IFERROR(IF($F1631="ALTA",$D1631*0.94,
IF($F1631="MEDIA",$D1631*0.9,
IF($F1631="BAJA",$D1631*0.85,
IF($F1631="LIQUIDAR",_xlfn.XLOOKUP(A1631,Rotación!$A:$A,Rotación!$O:$O,0,0,-1),"")))),"")</f>
        <v>10890000</v>
      </c>
      <c r="K1631" s="13">
        <f>_xlfn.XLOOKUP(A1631,Rotación!$A:$A,Rotación!$P:$P,"",0,-1)</f>
        <v>12190000</v>
      </c>
      <c r="L1631" s="25">
        <f t="shared" si="110"/>
        <v>90000</v>
      </c>
      <c r="M1631" s="26">
        <f t="shared" si="111"/>
        <v>0.84952396694214871</v>
      </c>
      <c r="N1631" s="22">
        <f>IFERROR(VLOOKUP(A1631,'Base ATR'!$1:$1048576,2,0),"")</f>
        <v>46196.450694444444</v>
      </c>
      <c r="O1631" s="23">
        <f t="shared" ca="1" si="106"/>
        <v>34.549305555556202</v>
      </c>
      <c r="P1631" t="str">
        <f t="shared" si="107"/>
        <v>SOBRE MERCADO</v>
      </c>
      <c r="Q1631" s="13"/>
    </row>
    <row r="1632" spans="1:18" x14ac:dyDescent="0.3">
      <c r="A1632" t="s">
        <v>10543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10548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5397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27.525000000001455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5398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586.55972222222044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5398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503.21527777778101</v>
      </c>
      <c r="P1637" t="str">
        <f t="shared" si="115"/>
        <v>SOBRE MERCADO</v>
      </c>
    </row>
    <row r="1638" spans="1:16" x14ac:dyDescent="0.3">
      <c r="A1638" t="s">
        <v>10545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5398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10546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5397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10547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5397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10548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10549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10550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5398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10551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5398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10552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5398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10799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10553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5398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>
        <f>_xlfn.XLOOKUP(A1648,Rotación!$A:$A,Rotación!$P:$P,"",0,-1)</f>
        <v>10590000</v>
      </c>
      <c r="L1648" s="25">
        <f t="shared" si="112"/>
        <v>-710000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444.27500000000146</v>
      </c>
      <c r="P1648" t="str">
        <f t="shared" si="115"/>
        <v>BAJO MERCADO</v>
      </c>
    </row>
    <row r="1649" spans="1:16" x14ac:dyDescent="0.3">
      <c r="A1649" t="s">
        <v>10170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5397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>
        <f>_xlfn.XLOOKUP(A1649,Rotación!$A:$A,Rotación!$P:$P,"",0,-1)</f>
        <v>12990000</v>
      </c>
      <c r="L1649" s="25">
        <f t="shared" si="112"/>
        <v>-10000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27.336111111108039</v>
      </c>
      <c r="P1649" t="str">
        <f t="shared" si="115"/>
        <v>BAJO MERCADO</v>
      </c>
    </row>
    <row r="1650" spans="1:16" x14ac:dyDescent="0.3">
      <c r="A1650" t="s">
        <v>10554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5397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10555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5397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10556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5398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10557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10558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10534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27.175694444442343</v>
      </c>
      <c r="P1655" t="str">
        <f t="shared" si="115"/>
        <v>SOBRE MERCADO</v>
      </c>
    </row>
    <row r="1656" spans="1:16" x14ac:dyDescent="0.3">
      <c r="A1656" t="s">
        <v>10559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10560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10561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10562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5398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10563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5398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10564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5398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6462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5397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10565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5397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10566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5398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10645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5398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10647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5398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10361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5398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10649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5398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10651</v>
      </c>
      <c r="B1669" s="13" t="str">
        <f>IFERROR(VLOOKUP(A1669,'Base ATP'!$1:$1048576,3,0),"")</f>
        <v>FORD</v>
      </c>
      <c r="C1669" s="28" t="str">
        <f>IFERROR(VLOOKUP(A1669,'Base ATP'!$1:$1048576,4,0),"")</f>
        <v>TERRITORY</v>
      </c>
      <c r="D1669">
        <v>14700000</v>
      </c>
      <c r="E1669" s="13">
        <v>12000000</v>
      </c>
      <c r="F1669" t="s">
        <v>5398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10653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5398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10656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10658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10800</v>
      </c>
      <c r="B1673" s="13" t="str">
        <f>IFERROR(VLOOKUP(A1673,'Base ATP'!$1:$1048576,3,0),"")</f>
        <v/>
      </c>
      <c r="C1673" s="28" t="str">
        <f>IFERROR(VLOOKUP(A1673,'Base ATP'!$1:$1048576,4,0),"")</f>
        <v/>
      </c>
      <c r="D1673">
        <v>14700000</v>
      </c>
      <c r="E1673" s="13">
        <v>11000000</v>
      </c>
      <c r="F1673" t="s">
        <v>5398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10660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5398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>
        <f>_xlfn.XLOOKUP(A1674,Rotación!$A:$A,Rotación!$P:$P,"",0,-1)</f>
        <v>18890000</v>
      </c>
      <c r="L1674" s="25">
        <f t="shared" si="112"/>
        <v>-10000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10801</v>
      </c>
      <c r="B1675" s="13" t="str">
        <f>IFERROR(VLOOKUP(A1675,'Base ATP'!$1:$1048576,3,0),"")</f>
        <v/>
      </c>
      <c r="C1675" s="28" t="str">
        <f>IFERROR(VLOOKUP(A1675,'Base ATP'!$1:$1048576,4,0),"")</f>
        <v/>
      </c>
      <c r="D1675">
        <v>9400000</v>
      </c>
      <c r="E1675" s="13">
        <v>8000000</v>
      </c>
      <c r="F1675" t="s">
        <v>5398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10802</v>
      </c>
      <c r="B1676" s="13" t="str">
        <f>IFERROR(VLOOKUP(A1676,'Base ATP'!$1:$1048576,3,0),"")</f>
        <v/>
      </c>
      <c r="C1676" s="28" t="str">
        <f>IFERROR(VLOOKUP(A1676,'Base ATP'!$1:$1048576,4,0),"")</f>
        <v/>
      </c>
      <c r="D1676">
        <v>7200000</v>
      </c>
      <c r="E1676" s="13">
        <v>5600000</v>
      </c>
      <c r="F1676" t="s">
        <v>5398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10665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5398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10714</v>
      </c>
      <c r="B1678" s="13" t="str">
        <f>IFERROR(VLOOKUP(A1678,'Base ATP'!$1:$1048576,3,0),"")</f>
        <v/>
      </c>
      <c r="C1678" s="28" t="str">
        <f>IFERROR(VLOOKUP(A1678,'Base ATP'!$1:$1048576,4,0),"")</f>
        <v/>
      </c>
      <c r="D1678">
        <v>8600000</v>
      </c>
      <c r="E1678" s="13">
        <v>6500000</v>
      </c>
      <c r="F1678" t="s">
        <v>5398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>
        <f>_xlfn.XLOOKUP(A1678,Rotación!$A:$A,Rotación!$P:$P,"",0,-1)</f>
        <v>8290000</v>
      </c>
      <c r="L1678" s="25">
        <f t="shared" si="112"/>
        <v>-310000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5645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5398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6005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5398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10669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10671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9636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9636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10674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10803</v>
      </c>
      <c r="B1686" s="13" t="str">
        <f>IFERROR(VLOOKUP(A1686,'Base ATP'!$1:$1048576,3,0),"")</f>
        <v/>
      </c>
      <c r="C1686" s="28" t="str">
        <f>IFERROR(VLOOKUP(A1686,'Base ATP'!$1:$1048576,4,0),"")</f>
        <v/>
      </c>
      <c r="D1686">
        <v>8800000</v>
      </c>
      <c r="E1686" s="13">
        <v>7500000</v>
      </c>
      <c r="F1686" t="s">
        <v>5397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5397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>
        <f>_xlfn.XLOOKUP(A1687,Rotación!$A:$A,Rotación!$P:$P,"",0,-1)</f>
        <v>15990000</v>
      </c>
      <c r="L1687" s="25">
        <f t="shared" si="112"/>
        <v>-410000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30.43611111111386</v>
      </c>
      <c r="P1687" t="str">
        <f t="shared" si="115"/>
        <v>BAJO MERCADO</v>
      </c>
    </row>
    <row r="1688" spans="1:16" x14ac:dyDescent="0.3">
      <c r="A1688" t="s">
        <v>10676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5397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10678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5397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5896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5397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10683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5397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10804</v>
      </c>
      <c r="B1693" s="13" t="str">
        <f>IFERROR(VLOOKUP(A1693,'Base ATP'!$1:$1048576,3,0),"")</f>
        <v/>
      </c>
      <c r="C1693" s="28" t="str">
        <f>IFERROR(VLOOKUP(A1693,'Base ATP'!$1:$1048576,4,0),"")</f>
        <v/>
      </c>
      <c r="D1693">
        <v>9300000</v>
      </c>
      <c r="E1693" s="13">
        <v>7000000</v>
      </c>
      <c r="F1693" t="s">
        <v>5397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10805</v>
      </c>
      <c r="B1694" s="13" t="str">
        <f>IFERROR(VLOOKUP(A1694,'Base ATP'!$1:$1048576,3,0),"")</f>
        <v/>
      </c>
      <c r="C1694" s="28" t="str">
        <f>IFERROR(VLOOKUP(A1694,'Base ATP'!$1:$1048576,4,0),"")</f>
        <v/>
      </c>
      <c r="D1694">
        <v>12100000</v>
      </c>
      <c r="E1694" s="13">
        <v>9800000</v>
      </c>
      <c r="F1694" t="s">
        <v>5397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10806</v>
      </c>
      <c r="B1695" s="13" t="str">
        <f>IFERROR(VLOOKUP(A1695,'Base ATP'!$1:$1048576,3,0),"")</f>
        <v/>
      </c>
      <c r="C1695" s="28" t="str">
        <f>IFERROR(VLOOKUP(A1695,'Base ATP'!$1:$1048576,4,0),"")</f>
        <v/>
      </c>
      <c r="D1695">
        <v>13800000</v>
      </c>
      <c r="E1695" s="13">
        <v>11000000</v>
      </c>
      <c r="F1695" t="s">
        <v>5398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10807</v>
      </c>
      <c r="B1696" s="13" t="str">
        <f>IFERROR(VLOOKUP(A1696,'Base ATP'!$1:$1048576,3,0),"")</f>
        <v/>
      </c>
      <c r="C1696" s="28" t="str">
        <f>IFERROR(VLOOKUP(A1696,'Base ATP'!$1:$1048576,4,0),"")</f>
        <v/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10808</v>
      </c>
      <c r="B1697" s="13" t="str">
        <f>IFERROR(VLOOKUP(A1697,'Base ATP'!$1:$1048576,3,0),"")</f>
        <v/>
      </c>
      <c r="C1697" s="28" t="str">
        <f>IFERROR(VLOOKUP(A1697,'Base ATP'!$1:$1048576,4,0),"")</f>
        <v/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10809</v>
      </c>
      <c r="B1698" s="13" t="str">
        <f>IFERROR(VLOOKUP(A1698,'Base ATP'!$1:$1048576,3,0),"")</f>
        <v/>
      </c>
      <c r="C1698" s="28" t="str">
        <f>IFERROR(VLOOKUP(A1698,'Base ATP'!$1:$1048576,4,0),"")</f>
        <v/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10688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10809</v>
      </c>
      <c r="B1700" s="13" t="str">
        <f>IFERROR(VLOOKUP(A1700,'Base ATP'!$1:$1048576,3,0),"")</f>
        <v/>
      </c>
      <c r="C1700" s="28" t="str">
        <f>IFERROR(VLOOKUP(A1700,'Base ATP'!$1:$1048576,4,0),"")</f>
        <v/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10705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10810</v>
      </c>
      <c r="B1702" s="13" t="str">
        <f>IFERROR(VLOOKUP(A1702,'Base ATP'!$1:$1048576,3,0),"")</f>
        <v/>
      </c>
      <c r="C1702" s="28" t="str">
        <f>IFERROR(VLOOKUP(A1702,'Base ATP'!$1:$1048576,4,0),"")</f>
        <v/>
      </c>
      <c r="D1702">
        <v>10600000</v>
      </c>
      <c r="E1702" s="13">
        <v>7800000</v>
      </c>
      <c r="F1702" t="s">
        <v>5398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6579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5398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10811</v>
      </c>
      <c r="B1704" s="13" t="str">
        <f>IFERROR(VLOOKUP(A1704,'Base ATP'!$1:$1048576,3,0),"")</f>
        <v/>
      </c>
      <c r="C1704" s="28" t="str">
        <f>IFERROR(VLOOKUP(A1704,'Base ATP'!$1:$1048576,4,0),"")</f>
        <v/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10812</v>
      </c>
      <c r="B1705" s="13" t="str">
        <f>IFERROR(VLOOKUP(A1705,'Base ATP'!$1:$1048576,3,0),"")</f>
        <v/>
      </c>
      <c r="C1705" s="28" t="str">
        <f>IFERROR(VLOOKUP(A1705,'Base ATP'!$1:$1048576,4,0),"")</f>
        <v/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10813</v>
      </c>
      <c r="B1706" s="13" t="str">
        <f>IFERROR(VLOOKUP(A1706,'Base ATP'!$1:$1048576,3,0),"")</f>
        <v/>
      </c>
      <c r="C1706" s="28" t="str">
        <f>IFERROR(VLOOKUP(A1706,'Base ATP'!$1:$1048576,4,0),"")</f>
        <v/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10814</v>
      </c>
      <c r="B1707" s="13" t="str">
        <f>IFERROR(VLOOKUP(A1707,'Base ATP'!$1:$1048576,3,0),"")</f>
        <v/>
      </c>
      <c r="C1707" s="28" t="str">
        <f>IFERROR(VLOOKUP(A1707,'Base ATP'!$1:$1048576,4,0),"")</f>
        <v/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10815</v>
      </c>
      <c r="B1708" s="13" t="str">
        <f>IFERROR(VLOOKUP(A1708,'Base ATP'!$1:$1048576,3,0),"")</f>
        <v/>
      </c>
      <c r="C1708" s="28" t="str">
        <f>IFERROR(VLOOKUP(A1708,'Base ATP'!$1:$1048576,4,0),"")</f>
        <v/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10816</v>
      </c>
      <c r="B1709" s="13" t="str">
        <f>IFERROR(VLOOKUP(A1709,'Base ATP'!$1:$1048576,3,0),"")</f>
        <v/>
      </c>
      <c r="C1709" s="28" t="str">
        <f>IFERROR(VLOOKUP(A1709,'Base ATP'!$1:$1048576,4,0),"")</f>
        <v/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10817</v>
      </c>
      <c r="B1710" s="13" t="str">
        <f>IFERROR(VLOOKUP(A1710,'Base ATP'!$1:$1048576,3,0),"")</f>
        <v/>
      </c>
      <c r="C1710" s="28" t="str">
        <f>IFERROR(VLOOKUP(A1710,'Base ATP'!$1:$1048576,4,0),"")</f>
        <v/>
      </c>
      <c r="D1710">
        <v>37100000</v>
      </c>
      <c r="E1710" s="13">
        <v>28500000</v>
      </c>
      <c r="F1710" t="s">
        <v>5398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10818</v>
      </c>
      <c r="B1711" s="13" t="str">
        <f>IFERROR(VLOOKUP(A1711,'Base ATP'!$1:$1048576,3,0),"")</f>
        <v/>
      </c>
      <c r="C1711" s="28" t="str">
        <f>IFERROR(VLOOKUP(A1711,'Base ATP'!$1:$1048576,4,0),"")</f>
        <v/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10819</v>
      </c>
      <c r="B1712" s="13" t="str">
        <f>IFERROR(VLOOKUP(A1712,'Base ATP'!$1:$1048576,3,0),"")</f>
        <v/>
      </c>
      <c r="C1712" s="28" t="str">
        <f>IFERROR(VLOOKUP(A1712,'Base ATP'!$1:$1048576,4,0),"")</f>
        <v/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10820</v>
      </c>
      <c r="B1713" s="13" t="str">
        <f>IFERROR(VLOOKUP(A1713,'Base ATP'!$1:$1048576,3,0),"")</f>
        <v/>
      </c>
      <c r="C1713" s="28" t="str">
        <f>IFERROR(VLOOKUP(A1713,'Base ATP'!$1:$1048576,4,0),"")</f>
        <v/>
      </c>
      <c r="D1713">
        <v>13800000</v>
      </c>
      <c r="E1713" s="13">
        <v>10000000</v>
      </c>
      <c r="F1713" t="s">
        <v>5398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10811</v>
      </c>
      <c r="B1714" s="13" t="str">
        <f>IFERROR(VLOOKUP(A1714,'Base ATP'!$1:$1048576,3,0),"")</f>
        <v/>
      </c>
      <c r="C1714" s="28" t="str">
        <f>IFERROR(VLOOKUP(A1714,'Base ATP'!$1:$1048576,4,0),"")</f>
        <v/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6579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10821</v>
      </c>
      <c r="B1716" s="13" t="str">
        <f>IFERROR(VLOOKUP(A1716,'Base ATP'!$1:$1048576,3,0),"")</f>
        <v/>
      </c>
      <c r="C1716" s="28" t="str">
        <f>IFERROR(VLOOKUP(A1716,'Base ATP'!$1:$1048576,4,0),"")</f>
        <v/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10822</v>
      </c>
      <c r="B1717" s="13" t="str">
        <f>IFERROR(VLOOKUP(A1717,'Base ATP'!$1:$1048576,3,0),"")</f>
        <v/>
      </c>
      <c r="C1717" s="28" t="str">
        <f>IFERROR(VLOOKUP(A1717,'Base ATP'!$1:$1048576,4,0),"")</f>
        <v/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10823</v>
      </c>
      <c r="B1718" s="13" t="str">
        <f>IFERROR(VLOOKUP(A1718,'Base ATP'!$1:$1048576,3,0),"")</f>
        <v/>
      </c>
      <c r="C1718" s="28" t="str">
        <f>IFERROR(VLOOKUP(A1718,'Base ATP'!$1:$1048576,4,0),"")</f>
        <v/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10824</v>
      </c>
      <c r="B1719" s="13" t="str">
        <f>IFERROR(VLOOKUP(A1719,'Base ATP'!$1:$1048576,3,0),"")</f>
        <v/>
      </c>
      <c r="C1719" s="28" t="str">
        <f>IFERROR(VLOOKUP(A1719,'Base ATP'!$1:$1048576,4,0),"")</f>
        <v/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10691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10825</v>
      </c>
      <c r="B1721" s="13" t="str">
        <f>IFERROR(VLOOKUP(A1721,'Base ATP'!$1:$1048576,3,0),"")</f>
        <v/>
      </c>
      <c r="C1721" s="28" t="str">
        <f>IFERROR(VLOOKUP(A1721,'Base ATP'!$1:$1048576,4,0),"")</f>
        <v/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10770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241.29236111111095</v>
      </c>
      <c r="P1723" t="str">
        <f t="shared" si="119"/>
        <v>SOBRE MERCADO</v>
      </c>
    </row>
    <row r="1724" spans="1:16" x14ac:dyDescent="0.3">
      <c r="A1724" t="s">
        <v>10826</v>
      </c>
      <c r="B1724" s="13" t="str">
        <f>IFERROR(VLOOKUP(A1724,'Base ATP'!$1:$1048576,3,0),"")</f>
        <v/>
      </c>
      <c r="C1724" s="28" t="str">
        <f>IFERROR(VLOOKUP(A1724,'Base ATP'!$1:$1048576,4,0),"")</f>
        <v/>
      </c>
      <c r="D1724">
        <v>20200000</v>
      </c>
      <c r="E1724" s="13">
        <v>15800000</v>
      </c>
      <c r="F1724" t="s">
        <v>5398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10827</v>
      </c>
      <c r="B1725" s="13" t="str">
        <f>IFERROR(VLOOKUP(A1725,'Base ATP'!$1:$1048576,3,0),"")</f>
        <v/>
      </c>
      <c r="C1725" s="28" t="str">
        <f>IFERROR(VLOOKUP(A1725,'Base ATP'!$1:$1048576,4,0),"")</f>
        <v/>
      </c>
      <c r="D1725">
        <v>46700000</v>
      </c>
      <c r="E1725" s="13">
        <v>35000000</v>
      </c>
      <c r="F1725" t="s">
        <v>5398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10828</v>
      </c>
      <c r="B1726" s="13" t="str">
        <f>IFERROR(VLOOKUP(A1726,'Base ATP'!$1:$1048576,3,0),"")</f>
        <v/>
      </c>
      <c r="C1726" s="28" t="str">
        <f>IFERROR(VLOOKUP(A1726,'Base ATP'!$1:$1048576,4,0),"")</f>
        <v/>
      </c>
      <c r="D1726">
        <v>21400000</v>
      </c>
      <c r="E1726" s="13">
        <v>16800000</v>
      </c>
      <c r="F1726" t="s">
        <v>5398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10829</v>
      </c>
      <c r="B1727" s="13" t="str">
        <f>IFERROR(VLOOKUP(A1727,'Base ATP'!$1:$1048576,3,0),"")</f>
        <v/>
      </c>
      <c r="C1727" s="28" t="str">
        <f>IFERROR(VLOOKUP(A1727,'Base ATP'!$1:$1048576,4,0),"")</f>
        <v/>
      </c>
      <c r="D1727">
        <v>17400000</v>
      </c>
      <c r="E1727" s="13">
        <v>14000000</v>
      </c>
      <c r="F1727" t="s">
        <v>5398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10830</v>
      </c>
      <c r="B1728" s="13" t="str">
        <f>IFERROR(VLOOKUP(A1728,'Base ATP'!$1:$1048576,3,0),"")</f>
        <v/>
      </c>
      <c r="C1728" s="28" t="str">
        <f>IFERROR(VLOOKUP(A1728,'Base ATP'!$1:$1048576,4,0),"")</f>
        <v/>
      </c>
      <c r="D1728">
        <v>12000000</v>
      </c>
      <c r="E1728" s="13">
        <v>9300000</v>
      </c>
      <c r="F1728" t="s">
        <v>5398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6367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5398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10831</v>
      </c>
      <c r="B1730" s="13" t="str">
        <f>IFERROR(VLOOKUP(A1730,'Base ATP'!$1:$1048576,3,0),"")</f>
        <v/>
      </c>
      <c r="C1730" s="28" t="str">
        <f>IFERROR(VLOOKUP(A1730,'Base ATP'!$1:$1048576,4,0),"")</f>
        <v/>
      </c>
      <c r="D1730">
        <v>7700000</v>
      </c>
      <c r="E1730" s="13">
        <v>6200000</v>
      </c>
      <c r="F1730" t="s">
        <v>5398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10832</v>
      </c>
      <c r="B1731" s="13" t="str">
        <f>IFERROR(VLOOKUP(A1731,'Base ATP'!$1:$1048576,3,0),"")</f>
        <v/>
      </c>
      <c r="C1731" s="28" t="str">
        <f>IFERROR(VLOOKUP(A1731,'Base ATP'!$1:$1048576,4,0),"")</f>
        <v/>
      </c>
      <c r="D1731">
        <v>21000000</v>
      </c>
      <c r="E1731" s="13">
        <v>15800000</v>
      </c>
      <c r="F1731" t="s">
        <v>5398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10833</v>
      </c>
      <c r="B1732" s="13" t="str">
        <f>IFERROR(VLOOKUP(A1732,'Base ATP'!$1:$1048576,3,0),"")</f>
        <v/>
      </c>
      <c r="C1732" s="28" t="str">
        <f>IFERROR(VLOOKUP(A1732,'Base ATP'!$1:$1048576,4,0),"")</f>
        <v/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10834</v>
      </c>
      <c r="B1733" s="13" t="str">
        <f>IFERROR(VLOOKUP(A1733,'Base ATP'!$1:$1048576,3,0),"")</f>
        <v/>
      </c>
      <c r="C1733" s="28" t="str">
        <f>IFERROR(VLOOKUP(A1733,'Base ATP'!$1:$1048576,4,0),"")</f>
        <v/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10835</v>
      </c>
      <c r="B1734" s="13" t="str">
        <f>IFERROR(VLOOKUP(A1734,'Base ATP'!$1:$1048576,3,0),"")</f>
        <v/>
      </c>
      <c r="C1734" s="28" t="str">
        <f>IFERROR(VLOOKUP(A1734,'Base ATP'!$1:$1048576,4,0),"")</f>
        <v/>
      </c>
      <c r="D1734">
        <v>15900000</v>
      </c>
      <c r="E1734" s="13">
        <v>12600000</v>
      </c>
      <c r="F1734" t="s">
        <v>5398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10836</v>
      </c>
      <c r="B1735" s="13" t="str">
        <f>IFERROR(VLOOKUP(A1735,'Base ATP'!$1:$1048576,3,0),"")</f>
        <v/>
      </c>
      <c r="C1735" s="28" t="str">
        <f>IFERROR(VLOOKUP(A1735,'Base ATP'!$1:$1048576,4,0),"")</f>
        <v/>
      </c>
      <c r="D1735">
        <v>12000000</v>
      </c>
      <c r="E1735" s="13">
        <v>9800000</v>
      </c>
      <c r="F1735" t="s">
        <v>5397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10837</v>
      </c>
      <c r="B1736" s="13" t="str">
        <f>IFERROR(VLOOKUP(A1736,'Base ATP'!$1:$1048576,3,0),"")</f>
        <v/>
      </c>
      <c r="C1736" s="28" t="str">
        <f>IFERROR(VLOOKUP(A1736,'Base ATP'!$1:$1048576,4,0),"")</f>
        <v/>
      </c>
      <c r="D1736">
        <v>10200000</v>
      </c>
      <c r="E1736" s="13">
        <v>7900000</v>
      </c>
      <c r="F1736" t="s">
        <v>5397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10838</v>
      </c>
      <c r="B1737" s="13" t="str">
        <f>IFERROR(VLOOKUP(A1737,'Base ATP'!$1:$1048576,3,0),"")</f>
        <v/>
      </c>
      <c r="C1737" s="28" t="str">
        <f>IFERROR(VLOOKUP(A1737,'Base ATP'!$1:$1048576,4,0),"")</f>
        <v/>
      </c>
      <c r="D1737">
        <v>7300000</v>
      </c>
      <c r="E1737" s="13">
        <v>6000000</v>
      </c>
      <c r="F1737" t="s">
        <v>5397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5398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523.24375000000146</v>
      </c>
      <c r="P1738" t="str">
        <f t="shared" si="119"/>
        <v>SOBRE MERCADO</v>
      </c>
    </row>
    <row r="1739" spans="1:16" x14ac:dyDescent="0.3">
      <c r="A1739" t="s">
        <v>10839</v>
      </c>
      <c r="B1739" s="13" t="str">
        <f>IFERROR(VLOOKUP(A1739,'Base ATP'!$1:$1048576,3,0),"")</f>
        <v/>
      </c>
      <c r="C1739" s="28" t="str">
        <f>IFERROR(VLOOKUP(A1739,'Base ATP'!$1:$1048576,4,0),"")</f>
        <v/>
      </c>
      <c r="D1739">
        <v>8900000</v>
      </c>
      <c r="E1739" s="13">
        <v>7000000</v>
      </c>
      <c r="F1739" t="s">
        <v>5398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10840</v>
      </c>
      <c r="B1740" s="13" t="str">
        <f>IFERROR(VLOOKUP(A1740,'Base ATP'!$1:$1048576,3,0),"")</f>
        <v/>
      </c>
      <c r="C1740" s="28" t="str">
        <f>IFERROR(VLOOKUP(A1740,'Base ATP'!$1:$1048576,4,0),"")</f>
        <v/>
      </c>
      <c r="D1740">
        <v>8200000</v>
      </c>
      <c r="E1740" s="13">
        <v>6300000</v>
      </c>
      <c r="F1740" t="s">
        <v>5398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6524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97.254166666665697</v>
      </c>
      <c r="P1741" t="str">
        <f t="shared" si="119"/>
        <v>SOBRE MERCADO</v>
      </c>
    </row>
    <row r="1742" spans="1:16" x14ac:dyDescent="0.3">
      <c r="A1742" t="s">
        <v>10841</v>
      </c>
      <c r="B1742" s="13" t="str">
        <f>IFERROR(VLOOKUP(A1742,'Base ATP'!$1:$1048576,3,0),"")</f>
        <v/>
      </c>
      <c r="C1742" s="28" t="str">
        <f>IFERROR(VLOOKUP(A1742,'Base ATP'!$1:$1048576,4,0),"")</f>
        <v/>
      </c>
      <c r="D1742">
        <v>16300000</v>
      </c>
      <c r="E1742" s="13">
        <v>12900000</v>
      </c>
      <c r="F1742" t="s">
        <v>5398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10842</v>
      </c>
      <c r="B1743" s="13" t="str">
        <f>IFERROR(VLOOKUP(A1743,'Base ATP'!$1:$1048576,3,0),"")</f>
        <v/>
      </c>
      <c r="C1743" s="28" t="str">
        <f>IFERROR(VLOOKUP(A1743,'Base ATP'!$1:$1048576,4,0),"")</f>
        <v/>
      </c>
      <c r="D1743">
        <v>6790000</v>
      </c>
      <c r="E1743" s="13">
        <v>5300000</v>
      </c>
      <c r="F1743" t="s">
        <v>5398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10843</v>
      </c>
      <c r="B1744" s="13" t="str">
        <f>IFERROR(VLOOKUP(A1744,'Base ATP'!$1:$1048576,3,0),"")</f>
        <v/>
      </c>
      <c r="C1744" s="28" t="str">
        <f>IFERROR(VLOOKUP(A1744,'Base ATP'!$1:$1048576,4,0),"")</f>
        <v/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10844</v>
      </c>
      <c r="B1745" s="13" t="str">
        <f>IFERROR(VLOOKUP(A1745,'Base ATP'!$1:$1048576,3,0),"")</f>
        <v/>
      </c>
      <c r="C1745" s="28" t="str">
        <f>IFERROR(VLOOKUP(A1745,'Base ATP'!$1:$1048576,4,0),"")</f>
        <v/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10845</v>
      </c>
      <c r="B1746" s="13" t="str">
        <f>IFERROR(VLOOKUP(A1746,'Base ATP'!$1:$1048576,3,0),"")</f>
        <v/>
      </c>
      <c r="C1746" s="28" t="str">
        <f>IFERROR(VLOOKUP(A1746,'Base ATP'!$1:$1048576,4,0),"")</f>
        <v/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9193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10450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10846</v>
      </c>
      <c r="B1749" s="13" t="str">
        <f>IFERROR(VLOOKUP(A1749,'Base ATP'!$1:$1048576,3,0),"")</f>
        <v/>
      </c>
      <c r="C1749" s="28" t="str">
        <f>IFERROR(VLOOKUP(A1749,'Base ATP'!$1:$1048576,4,0),"")</f>
        <v/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10847</v>
      </c>
      <c r="B1750" s="13" t="str">
        <f>IFERROR(VLOOKUP(A1750,'Base ATP'!$1:$1048576,3,0),"")</f>
        <v/>
      </c>
      <c r="C1750" s="28" t="str">
        <f>IFERROR(VLOOKUP(A1750,'Base ATP'!$1:$1048576,4,0),"")</f>
        <v/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10848</v>
      </c>
      <c r="B1751" s="13" t="str">
        <f>IFERROR(VLOOKUP(A1751,'Base ATP'!$1:$1048576,3,0),"")</f>
        <v/>
      </c>
      <c r="C1751" s="28" t="str">
        <f>IFERROR(VLOOKUP(A1751,'Base ATP'!$1:$1048576,4,0),"")</f>
        <v/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10849</v>
      </c>
      <c r="B1752" s="13" t="str">
        <f>IFERROR(VLOOKUP(A1752,'Base ATP'!$1:$1048576,3,0),"")</f>
        <v/>
      </c>
      <c r="C1752" s="28" t="str">
        <f>IFERROR(VLOOKUP(A1752,'Base ATP'!$1:$1048576,4,0),"")</f>
        <v/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8190000</v>
      </c>
      <c r="L1752" s="25">
        <f t="shared" si="116"/>
        <v>-10000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10716</v>
      </c>
      <c r="B1753" s="13" t="str">
        <f>IFERROR(VLOOKUP(A1753,'Base ATP'!$1:$1048576,3,0),"")</f>
        <v/>
      </c>
      <c r="C1753" s="28" t="str">
        <f>IFERROR(VLOOKUP(A1753,'Base ATP'!$1:$1048576,4,0),"")</f>
        <v/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10850</v>
      </c>
      <c r="B1754" s="13" t="str">
        <f>IFERROR(VLOOKUP(A1754,'Base ATP'!$1:$1048576,3,0),"")</f>
        <v/>
      </c>
      <c r="C1754" s="28" t="str">
        <f>IFERROR(VLOOKUP(A1754,'Base ATP'!$1:$1048576,4,0),"")</f>
        <v/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/>
      </c>
      <c r="C1755" s="28" t="str">
        <f>IFERROR(VLOOKUP(A1755,'Base ATP'!$1:$1048576,4,0),"")</f>
        <v/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1375.2409722222219</v>
      </c>
      <c r="P1755" t="str">
        <f t="shared" si="119"/>
        <v>SOBRE MERCADO</v>
      </c>
    </row>
    <row r="1756" spans="1:16" x14ac:dyDescent="0.3">
      <c r="A1756" t="s">
        <v>10851</v>
      </c>
      <c r="B1756" s="13" t="str">
        <f>IFERROR(VLOOKUP(A1756,'Base ATP'!$1:$1048576,3,0),"")</f>
        <v/>
      </c>
      <c r="C1756" s="28" t="str">
        <f>IFERROR(VLOOKUP(A1756,'Base ATP'!$1:$1048576,4,0),"")</f>
        <v/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/>
      </c>
      <c r="C1757" s="28" t="str">
        <f>IFERROR(VLOOKUP(A1757,'Base ATP'!$1:$1048576,4,0),"")</f>
        <v/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1308.4375</v>
      </c>
      <c r="P1757" t="str">
        <f t="shared" si="119"/>
        <v>SOBRE MERCADO</v>
      </c>
    </row>
    <row r="1758" spans="1:16" x14ac:dyDescent="0.3">
      <c r="A1758" t="s">
        <v>10398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5398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10852</v>
      </c>
      <c r="B1759" s="13" t="str">
        <f>IFERROR(VLOOKUP(A1759,'Base ATP'!$1:$1048576,3,0),"")</f>
        <v/>
      </c>
      <c r="C1759" s="28" t="str">
        <f>IFERROR(VLOOKUP(A1759,'Base ATP'!$1:$1048576,4,0),"")</f>
        <v/>
      </c>
      <c r="D1759">
        <v>22500000</v>
      </c>
      <c r="E1759" s="13">
        <v>17000000</v>
      </c>
      <c r="F1759" t="s">
        <v>5398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10853</v>
      </c>
      <c r="B1760" s="13" t="str">
        <f>IFERROR(VLOOKUP(A1760,'Base ATP'!$1:$1048576,3,0),"")</f>
        <v/>
      </c>
      <c r="C1760" s="28" t="str">
        <f>IFERROR(VLOOKUP(A1760,'Base ATP'!$1:$1048576,4,0),"")</f>
        <v/>
      </c>
      <c r="D1760">
        <v>13600000</v>
      </c>
      <c r="E1760" s="13">
        <v>10400000</v>
      </c>
      <c r="F1760" t="s">
        <v>5398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10854</v>
      </c>
      <c r="B1761" s="13" t="str">
        <f>IFERROR(VLOOKUP(A1761,'Base ATP'!$1:$1048576,3,0),"")</f>
        <v/>
      </c>
      <c r="C1761" s="28" t="str">
        <f>IFERROR(VLOOKUP(A1761,'Base ATP'!$1:$1048576,4,0),"")</f>
        <v/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10855</v>
      </c>
      <c r="B1762" s="13" t="str">
        <f>IFERROR(VLOOKUP(A1762,'Base ATP'!$1:$1048576,3,0),"")</f>
        <v/>
      </c>
      <c r="C1762" s="28" t="str">
        <f>IFERROR(VLOOKUP(A1762,'Base ATP'!$1:$1048576,4,0),"")</f>
        <v/>
      </c>
      <c r="D1762">
        <v>12600000</v>
      </c>
      <c r="E1762" s="13">
        <v>9600000</v>
      </c>
      <c r="F1762" t="s">
        <v>5397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10856</v>
      </c>
      <c r="B1763" s="13" t="str">
        <f>IFERROR(VLOOKUP(A1763,'Base ATP'!$1:$1048576,3,0),"")</f>
        <v/>
      </c>
      <c r="C1763" s="28" t="str">
        <f>IFERROR(VLOOKUP(A1763,'Base ATP'!$1:$1048576,4,0),"")</f>
        <v/>
      </c>
      <c r="D1763">
        <v>12000000</v>
      </c>
      <c r="E1763" s="13">
        <v>9200000</v>
      </c>
      <c r="F1763" t="s">
        <v>5397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10857</v>
      </c>
      <c r="B1764" s="13" t="str">
        <f>IFERROR(VLOOKUP(A1764,'Base ATP'!$1:$1048576,3,0),"")</f>
        <v/>
      </c>
      <c r="C1764" s="28" t="str">
        <f>IFERROR(VLOOKUP(A1764,'Base ATP'!$1:$1048576,4,0),"")</f>
        <v/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10858</v>
      </c>
      <c r="B1765" s="13" t="str">
        <f>IFERROR(VLOOKUP(A1765,'Base ATP'!$1:$1048576,3,0),"")</f>
        <v/>
      </c>
      <c r="C1765" s="28" t="str">
        <f>IFERROR(VLOOKUP(A1765,'Base ATP'!$1:$1048576,4,0),"")</f>
        <v/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10859</v>
      </c>
      <c r="B1766" s="13" t="str">
        <f>IFERROR(VLOOKUP(A1766,'Base ATP'!$1:$1048576,3,0),"")</f>
        <v/>
      </c>
      <c r="C1766" s="28" t="str">
        <f>IFERROR(VLOOKUP(A1766,'Base ATP'!$1:$1048576,4,0),"")</f>
        <v/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10860</v>
      </c>
      <c r="B1767" s="13" t="str">
        <f>IFERROR(VLOOKUP(A1767,'Base ATP'!$1:$1048576,3,0),"")</f>
        <v/>
      </c>
      <c r="C1767" s="28" t="str">
        <f>IFERROR(VLOOKUP(A1767,'Base ATP'!$1:$1048576,4,0),"")</f>
        <v/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10852</v>
      </c>
      <c r="B1768" s="13" t="str">
        <f>IFERROR(VLOOKUP(A1768,'Base ATP'!$1:$1048576,3,0),"")</f>
        <v/>
      </c>
      <c r="C1768" s="28" t="str">
        <f>IFERROR(VLOOKUP(A1768,'Base ATP'!$1:$1048576,4,0),"")</f>
        <v/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10861</v>
      </c>
      <c r="B1769" s="13" t="str">
        <f>IFERROR(VLOOKUP(A1769,'Base ATP'!$1:$1048576,3,0),"")</f>
        <v/>
      </c>
      <c r="C1769" s="28" t="str">
        <f>IFERROR(VLOOKUP(A1769,'Base ATP'!$1:$1048576,4,0),"")</f>
        <v/>
      </c>
      <c r="D1769">
        <v>32300000</v>
      </c>
      <c r="E1769" s="13">
        <v>24800000</v>
      </c>
      <c r="F1769" t="s">
        <v>5398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/>
      </c>
      <c r="C1770" s="28" t="str">
        <f>IFERROR(VLOOKUP(A1770,'Base ATP'!$1:$1048576,4,0),"")</f>
        <v/>
      </c>
      <c r="D1770">
        <v>13500000</v>
      </c>
      <c r="E1770" s="13">
        <v>10000000</v>
      </c>
      <c r="F1770" t="s">
        <v>5398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546.34097222222044</v>
      </c>
      <c r="P1770" t="str">
        <f t="shared" si="123"/>
        <v>SOBRE MERCADO</v>
      </c>
    </row>
    <row r="1771" spans="1:16" x14ac:dyDescent="0.3">
      <c r="A1771" t="s">
        <v>10862</v>
      </c>
      <c r="B1771" s="13" t="str">
        <f>IFERROR(VLOOKUP(A1771,'Base ATP'!$1:$1048576,3,0),"")</f>
        <v/>
      </c>
      <c r="C1771" s="28" t="str">
        <f>IFERROR(VLOOKUP(A1771,'Base ATP'!$1:$1048576,4,0),"")</f>
        <v/>
      </c>
      <c r="D1771">
        <v>15900000</v>
      </c>
      <c r="E1771" s="13">
        <v>12500000</v>
      </c>
      <c r="F1771" t="s">
        <v>5398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5523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10863</v>
      </c>
      <c r="B1773" s="13" t="str">
        <f>IFERROR(VLOOKUP(A1773,'Base ATP'!$1:$1048576,3,0),"")</f>
        <v/>
      </c>
      <c r="C1773" s="28" t="str">
        <f>IFERROR(VLOOKUP(A1773,'Base ATP'!$1:$1048576,4,0),"")</f>
        <v/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10864</v>
      </c>
      <c r="B1774" s="13" t="str">
        <f>IFERROR(VLOOKUP(A1774,'Base ATP'!$1:$1048576,3,0),"")</f>
        <v/>
      </c>
      <c r="C1774" s="28" t="str">
        <f>IFERROR(VLOOKUP(A1774,'Base ATP'!$1:$1048576,4,0),"")</f>
        <v/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10865</v>
      </c>
      <c r="B1775" s="13" t="str">
        <f>IFERROR(VLOOKUP(A1775,'Base ATP'!$1:$1048576,3,0),"")</f>
        <v/>
      </c>
      <c r="C1775" s="28" t="str">
        <f>IFERROR(VLOOKUP(A1775,'Base ATP'!$1:$1048576,4,0),"")</f>
        <v/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10866</v>
      </c>
      <c r="B1776" s="13" t="str">
        <f>IFERROR(VLOOKUP(A1776,'Base ATP'!$1:$1048576,3,0),"")</f>
        <v/>
      </c>
      <c r="C1776" s="28" t="str">
        <f>IFERROR(VLOOKUP(A1776,'Base ATP'!$1:$1048576,4,0),"")</f>
        <v/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8346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10867</v>
      </c>
      <c r="B1778" s="13" t="str">
        <f>IFERROR(VLOOKUP(A1778,'Base ATP'!$1:$1048576,3,0),"")</f>
        <v/>
      </c>
      <c r="C1778" s="28" t="str">
        <f>IFERROR(VLOOKUP(A1778,'Base ATP'!$1:$1048576,4,0),"")</f>
        <v/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10868</v>
      </c>
      <c r="B1779" s="13" t="str">
        <f>IFERROR(VLOOKUP(A1779,'Base ATP'!$1:$1048576,3,0),"")</f>
        <v/>
      </c>
      <c r="C1779" s="28" t="str">
        <f>IFERROR(VLOOKUP(A1779,'Base ATP'!$1:$1048576,4,0),"")</f>
        <v/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/>
      </c>
      <c r="C1780" s="28" t="str">
        <f>IFERROR(VLOOKUP(A1780,'Base ATP'!$1:$1048576,4,0),"")</f>
        <v/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 t="str">
        <f>_xlfn.XLOOKUP(A1780,Rotación!$A:$A,Rotación!$P:$P,"",0,-1)</f>
        <v/>
      </c>
      <c r="L1780" s="25" t="e">
        <f t="shared" si="120"/>
        <v>#VALUE!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887.3076388888876</v>
      </c>
      <c r="P1780" t="str">
        <f t="shared" si="123"/>
        <v>SOBRE MERCADO</v>
      </c>
    </row>
    <row r="1781" spans="1:16" x14ac:dyDescent="0.3">
      <c r="A1781" t="s">
        <v>10869</v>
      </c>
      <c r="B1781" s="13" t="str">
        <f>IFERROR(VLOOKUP(A1781,'Base ATP'!$1:$1048576,3,0),"")</f>
        <v/>
      </c>
      <c r="C1781" s="28" t="str">
        <f>IFERROR(VLOOKUP(A1781,'Base ATP'!$1:$1048576,4,0),"")</f>
        <v/>
      </c>
      <c r="D1781">
        <v>28800000</v>
      </c>
      <c r="E1781" s="13">
        <v>23500000</v>
      </c>
      <c r="F1781" t="s">
        <v>5398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10870</v>
      </c>
      <c r="B1782" s="13" t="str">
        <f>IFERROR(VLOOKUP(A1782,'Base ATP'!$1:$1048576,3,0),"")</f>
        <v/>
      </c>
      <c r="C1782" s="28" t="str">
        <f>IFERROR(VLOOKUP(A1782,'Base ATP'!$1:$1048576,4,0),"")</f>
        <v/>
      </c>
      <c r="D1782">
        <v>8600000</v>
      </c>
      <c r="E1782" s="13">
        <v>6900000</v>
      </c>
      <c r="F1782" t="s">
        <v>5398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10871</v>
      </c>
      <c r="B1783" s="13" t="str">
        <f>IFERROR(VLOOKUP(A1783,'Base ATP'!$1:$1048576,3,0),"")</f>
        <v/>
      </c>
      <c r="C1783" s="28" t="str">
        <f>IFERROR(VLOOKUP(A1783,'Base ATP'!$1:$1048576,4,0),"")</f>
        <v/>
      </c>
      <c r="D1783">
        <v>11800000</v>
      </c>
      <c r="E1783" s="13">
        <v>9000000</v>
      </c>
      <c r="F1783" t="s">
        <v>5398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8346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5398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5398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173.35208333333139</v>
      </c>
      <c r="P1785" t="str">
        <f t="shared" si="123"/>
        <v>SOBRE MERCADO</v>
      </c>
    </row>
    <row r="1786" spans="1:16" x14ac:dyDescent="0.3">
      <c r="A1786" t="s">
        <v>10872</v>
      </c>
      <c r="B1786" s="13" t="str">
        <f>IFERROR(VLOOKUP(A1786,'Base ATP'!$1:$1048576,3,0),"")</f>
        <v/>
      </c>
      <c r="C1786" s="28" t="str">
        <f>IFERROR(VLOOKUP(A1786,'Base ATP'!$1:$1048576,4,0),"")</f>
        <v/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10873</v>
      </c>
      <c r="B1787" s="13" t="str">
        <f>IFERROR(VLOOKUP(A1787,'Base ATP'!$1:$1048576,3,0),"")</f>
        <v/>
      </c>
      <c r="C1787" s="28" t="str">
        <f>IFERROR(VLOOKUP(A1787,'Base ATP'!$1:$1048576,4,0),"")</f>
        <v/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10874</v>
      </c>
      <c r="B1788" s="13" t="str">
        <f>IFERROR(VLOOKUP(A1788,'Base ATP'!$1:$1048576,3,0),"")</f>
        <v/>
      </c>
      <c r="C1788" s="28" t="str">
        <f>IFERROR(VLOOKUP(A1788,'Base ATP'!$1:$1048576,4,0),"")</f>
        <v/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10875</v>
      </c>
      <c r="B1789" s="13" t="str">
        <f>IFERROR(VLOOKUP(A1789,'Base ATP'!$1:$1048576,3,0),"")</f>
        <v/>
      </c>
      <c r="C1789" s="28" t="str">
        <f>IFERROR(VLOOKUP(A1789,'Base ATP'!$1:$1048576,4,0),"")</f>
        <v/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10876</v>
      </c>
      <c r="B1790" s="13" t="str">
        <f>IFERROR(VLOOKUP(A1790,'Base ATP'!$1:$1048576,3,0),"")</f>
        <v/>
      </c>
      <c r="C1790" s="28" t="str">
        <f>IFERROR(VLOOKUP(A1790,'Base ATP'!$1:$1048576,4,0),"")</f>
        <v/>
      </c>
      <c r="D1790">
        <v>36200000</v>
      </c>
      <c r="E1790" s="13">
        <v>28000000</v>
      </c>
      <c r="F1790" t="s">
        <v>5398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10877</v>
      </c>
      <c r="B1791" s="13" t="str">
        <f>IFERROR(VLOOKUP(A1791,'Base ATP'!$1:$1048576,3,0),"")</f>
        <v/>
      </c>
      <c r="C1791" s="28" t="str">
        <f>IFERROR(VLOOKUP(A1791,'Base ATP'!$1:$1048576,4,0),"")</f>
        <v/>
      </c>
      <c r="D1791">
        <v>7390000</v>
      </c>
      <c r="E1791" s="13">
        <v>6000000</v>
      </c>
      <c r="F1791" t="s">
        <v>5398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10878</v>
      </c>
      <c r="B1792" s="13" t="str">
        <f>IFERROR(VLOOKUP(A1792,'Base ATP'!$1:$1048576,3,0),"")</f>
        <v/>
      </c>
      <c r="C1792" s="28" t="str">
        <f>IFERROR(VLOOKUP(A1792,'Base ATP'!$1:$1048576,4,0),"")</f>
        <v/>
      </c>
      <c r="D1792">
        <v>11100000</v>
      </c>
      <c r="E1792" s="13">
        <v>9000000</v>
      </c>
      <c r="F1792" t="s">
        <v>5398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10879</v>
      </c>
      <c r="B1793" s="13" t="str">
        <f>IFERROR(VLOOKUP(A1793,'Base ATP'!$1:$1048576,3,0),"")</f>
        <v/>
      </c>
      <c r="C1793" s="28" t="str">
        <f>IFERROR(VLOOKUP(A1793,'Base ATP'!$1:$1048576,4,0),"")</f>
        <v/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10880</v>
      </c>
      <c r="B1794" s="13" t="str">
        <f>IFERROR(VLOOKUP(A1794,'Base ATP'!$1:$1048576,3,0),"")</f>
        <v/>
      </c>
      <c r="C1794" s="28" t="str">
        <f>IFERROR(VLOOKUP(A1794,'Base ATP'!$1:$1048576,4,0),"")</f>
        <v/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10881</v>
      </c>
      <c r="B1795" s="13" t="str">
        <f>IFERROR(VLOOKUP(A1795,'Base ATP'!$1:$1048576,3,0),"")</f>
        <v/>
      </c>
      <c r="C1795" s="28" t="str">
        <f>IFERROR(VLOOKUP(A1795,'Base ATP'!$1:$1048576,4,0),"")</f>
        <v/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10882</v>
      </c>
      <c r="B1796" s="13" t="str">
        <f>IFERROR(VLOOKUP(A1796,'Base ATP'!$1:$1048576,3,0),"")</f>
        <v/>
      </c>
      <c r="C1796" s="28" t="str">
        <f>IFERROR(VLOOKUP(A1796,'Base ATP'!$1:$1048576,4,0),"")</f>
        <v/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10883</v>
      </c>
      <c r="B1797" s="13" t="str">
        <f>IFERROR(VLOOKUP(A1797,'Base ATP'!$1:$1048576,3,0),"")</f>
        <v/>
      </c>
      <c r="C1797" s="28" t="str">
        <f>IFERROR(VLOOKUP(A1797,'Base ATP'!$1:$1048576,4,0),"")</f>
        <v/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10884</v>
      </c>
      <c r="B1798" s="13" t="str">
        <f>IFERROR(VLOOKUP(A1798,'Base ATP'!$1:$1048576,3,0),"")</f>
        <v/>
      </c>
      <c r="C1798" s="28" t="str">
        <f>IFERROR(VLOOKUP(A1798,'Base ATP'!$1:$1048576,4,0),"")</f>
        <v/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10885</v>
      </c>
      <c r="B1799" s="13" t="str">
        <f>IFERROR(VLOOKUP(A1799,'Base ATP'!$1:$1048576,3,0),"")</f>
        <v/>
      </c>
      <c r="C1799" s="28" t="str">
        <f>IFERROR(VLOOKUP(A1799,'Base ATP'!$1:$1048576,4,0),"")</f>
        <v/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10886</v>
      </c>
      <c r="B1800" s="13" t="str">
        <f>IFERROR(VLOOKUP(A1800,'Base ATP'!$1:$1048576,3,0),"")</f>
        <v/>
      </c>
      <c r="C1800" s="28" t="str">
        <f>IFERROR(VLOOKUP(A1800,'Base ATP'!$1:$1048576,4,0),"")</f>
        <v/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8736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10887</v>
      </c>
      <c r="B1802" s="13" t="str">
        <f>IFERROR(VLOOKUP(A1802,'Base ATP'!$1:$1048576,3,0),"")</f>
        <v/>
      </c>
      <c r="C1802" s="28" t="str">
        <f>IFERROR(VLOOKUP(A1802,'Base ATP'!$1:$1048576,4,0),"")</f>
        <v/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10888</v>
      </c>
      <c r="B1803" s="13" t="str">
        <f>IFERROR(VLOOKUP(A1803,'Base ATP'!$1:$1048576,3,0),"")</f>
        <v/>
      </c>
      <c r="C1803" s="28" t="str">
        <f>IFERROR(VLOOKUP(A1803,'Base ATP'!$1:$1048576,4,0),"")</f>
        <v/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5398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10889</v>
      </c>
      <c r="B1805" s="13" t="str">
        <f>IFERROR(VLOOKUP(A1805,'Base ATP'!$1:$1048576,3,0),"")</f>
        <v/>
      </c>
      <c r="C1805" s="28" t="str">
        <f>IFERROR(VLOOKUP(A1805,'Base ATP'!$1:$1048576,4,0),"")</f>
        <v/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10890</v>
      </c>
      <c r="B1806" s="13" t="str">
        <f>IFERROR(VLOOKUP(A1806,'Base ATP'!$1:$1048576,3,0),"")</f>
        <v/>
      </c>
      <c r="C1806" s="28" t="str">
        <f>IFERROR(VLOOKUP(A1806,'Base ATP'!$1:$1048576,4,0),"")</f>
        <v/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10891</v>
      </c>
      <c r="B1807" s="13" t="str">
        <f>IFERROR(VLOOKUP(A1807,'Base ATP'!$1:$1048576,3,0),"")</f>
        <v/>
      </c>
      <c r="C1807" s="28" t="str">
        <f>IFERROR(VLOOKUP(A1807,'Base ATP'!$1:$1048576,4,0),"")</f>
        <v/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10892</v>
      </c>
      <c r="B1808" s="13" t="str">
        <f>IFERROR(VLOOKUP(A1808,'Base ATP'!$1:$1048576,3,0),"")</f>
        <v/>
      </c>
      <c r="C1808" s="28" t="str">
        <f>IFERROR(VLOOKUP(A1808,'Base ATP'!$1:$1048576,4,0),"")</f>
        <v/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10893</v>
      </c>
      <c r="B1809" s="13" t="str">
        <f>IFERROR(VLOOKUP(A1809,'Base ATP'!$1:$1048576,3,0),"")</f>
        <v/>
      </c>
      <c r="C1809" s="28" t="str">
        <f>IFERROR(VLOOKUP(A1809,'Base ATP'!$1:$1048576,4,0),"")</f>
        <v/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/>
      </c>
      <c r="C1810" s="28" t="str">
        <f>IFERROR(VLOOKUP(A1810,'Base ATP'!$1:$1048576,4,0),"")</f>
        <v/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 t="str">
        <f>_xlfn.XLOOKUP(A1810,Rotación!$A:$A,Rotación!$P:$P,"",0,-1)</f>
        <v/>
      </c>
      <c r="L1810" s="25" t="e">
        <f t="shared" si="120"/>
        <v>#VALUE!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1356.5486111111095</v>
      </c>
      <c r="P1810" t="str">
        <f t="shared" si="123"/>
        <v>SOBRE MERCADO</v>
      </c>
    </row>
    <row r="1811" spans="1:16" x14ac:dyDescent="0.3">
      <c r="A1811" t="s">
        <v>9319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10894</v>
      </c>
      <c r="B1812" s="13" t="str">
        <f>IFERROR(VLOOKUP(A1812,'Base ATP'!$1:$1048576,3,0),"")</f>
        <v/>
      </c>
      <c r="C1812" s="28" t="str">
        <f>IFERROR(VLOOKUP(A1812,'Base ATP'!$1:$1048576,4,0),"")</f>
        <v/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10894</v>
      </c>
      <c r="B1813" s="13" t="str">
        <f>IFERROR(VLOOKUP(A1813,'Base ATP'!$1:$1048576,3,0),"")</f>
        <v/>
      </c>
      <c r="C1813" s="28" t="str">
        <f>IFERROR(VLOOKUP(A1813,'Base ATP'!$1:$1048576,4,0),"")</f>
        <v/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10817</v>
      </c>
      <c r="B1814" s="13" t="str">
        <f>IFERROR(VLOOKUP(A1814,'Base ATP'!$1:$1048576,3,0),"")</f>
        <v/>
      </c>
      <c r="C1814" s="28" t="str">
        <f>IFERROR(VLOOKUP(A1814,'Base ATP'!$1:$1048576,4,0),"")</f>
        <v/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10895</v>
      </c>
      <c r="B1815" s="13" t="str">
        <f>IFERROR(VLOOKUP(A1815,'Base ATP'!$1:$1048576,3,0),"")</f>
        <v/>
      </c>
      <c r="C1815" s="28" t="str">
        <f>IFERROR(VLOOKUP(A1815,'Base ATP'!$1:$1048576,4,0),"")</f>
        <v/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9683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5398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10896</v>
      </c>
      <c r="B1817" s="13" t="str">
        <f>IFERROR(VLOOKUP(A1817,'Base ATP'!$1:$1048576,3,0),"")</f>
        <v/>
      </c>
      <c r="C1817" s="28" t="str">
        <f>IFERROR(VLOOKUP(A1817,'Base ATP'!$1:$1048576,4,0),"")</f>
        <v/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10897</v>
      </c>
      <c r="B1818" s="13" t="str">
        <f>IFERROR(VLOOKUP(A1818,'Base ATP'!$1:$1048576,3,0),"")</f>
        <v/>
      </c>
      <c r="C1818" s="28" t="str">
        <f>IFERROR(VLOOKUP(A1818,'Base ATP'!$1:$1048576,4,0),"")</f>
        <v/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10898</v>
      </c>
      <c r="B1819" s="13" t="str">
        <f>IFERROR(VLOOKUP(A1819,'Base ATP'!$1:$1048576,3,0),"")</f>
        <v/>
      </c>
      <c r="C1819" s="28" t="str">
        <f>IFERROR(VLOOKUP(A1819,'Base ATP'!$1:$1048576,4,0),"")</f>
        <v/>
      </c>
      <c r="D1819">
        <v>15300000</v>
      </c>
      <c r="E1819" s="13">
        <v>12000000</v>
      </c>
      <c r="F1819" t="s">
        <v>5398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10899</v>
      </c>
      <c r="B1820" s="13" t="str">
        <f>IFERROR(VLOOKUP(A1820,'Base ATP'!$1:$1048576,3,0),"")</f>
        <v/>
      </c>
      <c r="C1820" s="28" t="str">
        <f>IFERROR(VLOOKUP(A1820,'Base ATP'!$1:$1048576,4,0),"")</f>
        <v/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10710</v>
      </c>
      <c r="B1821" s="13" t="str">
        <f>IFERROR(VLOOKUP(A1821,'Base ATP'!$1:$1048576,3,0),"")</f>
        <v/>
      </c>
      <c r="C1821" s="28" t="str">
        <f>IFERROR(VLOOKUP(A1821,'Base ATP'!$1:$1048576,4,0),"")</f>
        <v/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8404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5398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10900</v>
      </c>
      <c r="B1823" s="13" t="str">
        <f>IFERROR(VLOOKUP(A1823,'Base ATP'!$1:$1048576,3,0),"")</f>
        <v/>
      </c>
      <c r="C1823" s="28" t="str">
        <f>IFERROR(VLOOKUP(A1823,'Base ATP'!$1:$1048576,4,0),"")</f>
        <v/>
      </c>
      <c r="D1823">
        <v>13500000</v>
      </c>
      <c r="E1823" s="13">
        <v>10400000</v>
      </c>
      <c r="F1823" t="s">
        <v>5398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6302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5398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10901</v>
      </c>
      <c r="B1825" s="13" t="str">
        <f>IFERROR(VLOOKUP(A1825,'Base ATP'!$1:$1048576,3,0),"")</f>
        <v/>
      </c>
      <c r="C1825" s="28" t="str">
        <f>IFERROR(VLOOKUP(A1825,'Base ATP'!$1:$1048576,4,0),"")</f>
        <v/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10902</v>
      </c>
      <c r="B1827" s="13" t="str">
        <f>IFERROR(VLOOKUP(A1827,'Base ATP'!$1:$1048576,3,0),"")</f>
        <v/>
      </c>
      <c r="C1827" s="28" t="str">
        <f>IFERROR(VLOOKUP(A1827,'Base ATP'!$1:$1048576,4,0),"")</f>
        <v/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10903</v>
      </c>
      <c r="B1828" s="13" t="str">
        <f>IFERROR(VLOOKUP(A1828,'Base ATP'!$1:$1048576,3,0),"")</f>
        <v/>
      </c>
      <c r="C1828" s="28" t="str">
        <f>IFERROR(VLOOKUP(A1828,'Base ATP'!$1:$1048576,4,0),"")</f>
        <v/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10904</v>
      </c>
      <c r="B1829" s="13" t="str">
        <f>IFERROR(VLOOKUP(A1829,'Base ATP'!$1:$1048576,3,0),"")</f>
        <v/>
      </c>
      <c r="C1829" s="28" t="str">
        <f>IFERROR(VLOOKUP(A1829,'Base ATP'!$1:$1048576,4,0),"")</f>
        <v/>
      </c>
      <c r="D1829">
        <v>18200000</v>
      </c>
      <c r="E1829" s="13">
        <v>14250000</v>
      </c>
      <c r="F1829" t="s">
        <v>5398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10905</v>
      </c>
      <c r="B1830" s="13" t="str">
        <f>IFERROR(VLOOKUP(A1830,'Base ATP'!$1:$1048576,3,0),"")</f>
        <v/>
      </c>
      <c r="C1830" s="28" t="str">
        <f>IFERROR(VLOOKUP(A1830,'Base ATP'!$1:$1048576,4,0),"")</f>
        <v/>
      </c>
      <c r="D1830">
        <v>9000000</v>
      </c>
      <c r="E1830" s="13">
        <v>6500000</v>
      </c>
      <c r="F1830" t="s">
        <v>5398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10906</v>
      </c>
      <c r="B1831" s="13" t="str">
        <f>IFERROR(VLOOKUP(A1831,'Base ATP'!$1:$1048576,3,0),"")</f>
        <v/>
      </c>
      <c r="C1831" s="28" t="str">
        <f>IFERROR(VLOOKUP(A1831,'Base ATP'!$1:$1048576,4,0),"")</f>
        <v/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/>
      </c>
      <c r="C1832" s="28" t="str">
        <f>IFERROR(VLOOKUP(A1832,'Base ATP'!$1:$1048576,4,0),"")</f>
        <v/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334.4909722222219</v>
      </c>
      <c r="P1832" t="str">
        <f t="shared" si="127"/>
        <v>SOBRE MERCADO</v>
      </c>
    </row>
    <row r="1833" spans="1:16" x14ac:dyDescent="0.3">
      <c r="A1833" t="s">
        <v>10907</v>
      </c>
      <c r="B1833" s="13" t="str">
        <f>IFERROR(VLOOKUP(A1833,'Base ATP'!$1:$1048576,3,0),"")</f>
        <v/>
      </c>
      <c r="C1833" s="28" t="str">
        <f>IFERROR(VLOOKUP(A1833,'Base ATP'!$1:$1048576,4,0),"")</f>
        <v/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10908</v>
      </c>
      <c r="B1835" s="13" t="str">
        <f>IFERROR(VLOOKUP(A1835,'Base ATP'!$1:$1048576,3,0),"")</f>
        <v/>
      </c>
      <c r="C1835" s="28" t="str">
        <f>IFERROR(VLOOKUP(A1835,'Base ATP'!$1:$1048576,4,0),"")</f>
        <v/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10909</v>
      </c>
      <c r="B1836" s="13" t="str">
        <f>IFERROR(VLOOKUP(A1836,'Base ATP'!$1:$1048576,3,0),"")</f>
        <v/>
      </c>
      <c r="C1836" s="28" t="str">
        <f>IFERROR(VLOOKUP(A1836,'Base ATP'!$1:$1048576,4,0),"")</f>
        <v/>
      </c>
      <c r="D1836">
        <v>10900000</v>
      </c>
      <c r="E1836" s="13">
        <v>9000000</v>
      </c>
      <c r="F1836" t="s">
        <v>5397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10910</v>
      </c>
      <c r="B1837" s="13" t="str">
        <f>IFERROR(VLOOKUP(A1837,'Base ATP'!$1:$1048576,3,0),"")</f>
        <v/>
      </c>
      <c r="C1837" s="28" t="str">
        <f>IFERROR(VLOOKUP(A1837,'Base ATP'!$1:$1048576,4,0),"")</f>
        <v/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10911</v>
      </c>
      <c r="B1838" s="13" t="str">
        <f>IFERROR(VLOOKUP(A1838,'Base ATP'!$1:$1048576,3,0),"")</f>
        <v/>
      </c>
      <c r="C1838" s="28" t="str">
        <f>IFERROR(VLOOKUP(A1838,'Base ATP'!$1:$1048576,4,0),"")</f>
        <v/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10912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10885</v>
      </c>
      <c r="B1840" s="13" t="str">
        <f>IFERROR(VLOOKUP(A1840,'Base ATP'!$1:$1048576,3,0),"")</f>
        <v/>
      </c>
      <c r="C1840" s="28" t="str">
        <f>IFERROR(VLOOKUP(A1840,'Base ATP'!$1:$1048576,4,0),"")</f>
        <v/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10913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10914</v>
      </c>
      <c r="B1842" s="13" t="str">
        <f>IFERROR(VLOOKUP(A1842,'Base ATP'!$1:$1048576,3,0),"")</f>
        <v/>
      </c>
      <c r="C1842" s="28" t="str">
        <f>IFERROR(VLOOKUP(A1842,'Base ATP'!$1:$1048576,4,0),"")</f>
        <v/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10915</v>
      </c>
      <c r="B1843" s="13" t="str">
        <f>IFERROR(VLOOKUP(A1843,'Base ATP'!$1:$1048576,3,0),"")</f>
        <v/>
      </c>
      <c r="C1843" s="28" t="str">
        <f>IFERROR(VLOOKUP(A1843,'Base ATP'!$1:$1048576,4,0),"")</f>
        <v/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10916</v>
      </c>
      <c r="B1844" s="13" t="str">
        <f>IFERROR(VLOOKUP(A1844,'Base ATP'!$1:$1048576,3,0),"")</f>
        <v/>
      </c>
      <c r="C1844" s="28" t="str">
        <f>IFERROR(VLOOKUP(A1844,'Base ATP'!$1:$1048576,4,0),"")</f>
        <v/>
      </c>
      <c r="D1844">
        <v>24400000</v>
      </c>
      <c r="E1844" s="13">
        <v>18000000</v>
      </c>
      <c r="F1844" t="s">
        <v>5398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10917</v>
      </c>
      <c r="B1845" s="13" t="str">
        <f>IFERROR(VLOOKUP(A1845,'Base ATP'!$1:$1048576,3,0),"")</f>
        <v/>
      </c>
      <c r="C1845" s="28" t="str">
        <f>IFERROR(VLOOKUP(A1845,'Base ATP'!$1:$1048576,4,0),"")</f>
        <v/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6410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104.3166666666657</v>
      </c>
      <c r="P1846" t="str">
        <f t="shared" si="127"/>
        <v>SOBRE MERCADO</v>
      </c>
    </row>
    <row r="1847" spans="1:16" x14ac:dyDescent="0.3">
      <c r="A1847" t="s">
        <v>6582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10918</v>
      </c>
      <c r="B1848" s="13" t="str">
        <f>IFERROR(VLOOKUP(A1848,'Base ATP'!$1:$1048576,3,0),"")</f>
        <v/>
      </c>
      <c r="C1848" s="28" t="str">
        <f>IFERROR(VLOOKUP(A1848,'Base ATP'!$1:$1048576,4,0),"")</f>
        <v/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5398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486.29166666666424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5398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 t="str">
        <f>_xlfn.XLOOKUP(A1850,Rotación!$A:$A,Rotación!$P:$P,"",0,-1)</f>
        <v/>
      </c>
      <c r="L1850" s="25" t="e">
        <f t="shared" si="124"/>
        <v>#VALUE!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276.4333333333343</v>
      </c>
      <c r="P1850" t="str">
        <f t="shared" si="127"/>
        <v>SOBRE MERCADO</v>
      </c>
    </row>
    <row r="1851" spans="1:16" x14ac:dyDescent="0.3">
      <c r="A1851" t="s">
        <v>10546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5398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10919</v>
      </c>
      <c r="B1852" s="13" t="str">
        <f>IFERROR(VLOOKUP(A1852,'Base ATP'!$1:$1048576,3,0),"")</f>
        <v/>
      </c>
      <c r="C1852" s="28" t="str">
        <f>IFERROR(VLOOKUP(A1852,'Base ATP'!$1:$1048576,4,0),"")</f>
        <v/>
      </c>
      <c r="D1852">
        <v>15300000</v>
      </c>
      <c r="E1852" s="13">
        <v>12000000</v>
      </c>
      <c r="F1852" t="s">
        <v>5398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 t="str">
        <f>_xlfn.XLOOKUP(A1852,Rotación!$A:$A,Rotación!$P:$P,"",0,-1)</f>
        <v/>
      </c>
      <c r="L1852" s="25" t="e">
        <f t="shared" si="124"/>
        <v>#VALUE!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10920</v>
      </c>
      <c r="B1853" s="13" t="str">
        <f>IFERROR(VLOOKUP(A1853,'Base ATP'!$1:$1048576,3,0),"")</f>
        <v/>
      </c>
      <c r="C1853" s="28" t="str">
        <f>IFERROR(VLOOKUP(A1853,'Base ATP'!$1:$1048576,4,0),"")</f>
        <v/>
      </c>
      <c r="D1853">
        <v>10700000</v>
      </c>
      <c r="E1853" s="13">
        <v>8500000</v>
      </c>
      <c r="F1853" t="s">
        <v>5398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10921</v>
      </c>
      <c r="B1854" s="13" t="str">
        <f>IFERROR(VLOOKUP(A1854,'Base ATP'!$1:$1048576,3,0),"")</f>
        <v/>
      </c>
      <c r="C1854" s="28" t="str">
        <f>IFERROR(VLOOKUP(A1854,'Base ATP'!$1:$1048576,4,0),"")</f>
        <v/>
      </c>
      <c r="D1854">
        <v>8500000</v>
      </c>
      <c r="E1854" s="13">
        <v>6500000</v>
      </c>
      <c r="F1854" t="s">
        <v>5398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10922</v>
      </c>
      <c r="B1855" s="13" t="str">
        <f>IFERROR(VLOOKUP(A1855,'Base ATP'!$1:$1048576,3,0),"")</f>
        <v/>
      </c>
      <c r="C1855" s="28" t="str">
        <f>IFERROR(VLOOKUP(A1855,'Base ATP'!$1:$1048576,4,0),"")</f>
        <v/>
      </c>
      <c r="D1855">
        <v>14400000</v>
      </c>
      <c r="E1855" s="13">
        <v>11000000</v>
      </c>
      <c r="F1855" t="s">
        <v>5398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5398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173.35208333333139</v>
      </c>
      <c r="P1856" t="str">
        <f t="shared" si="127"/>
        <v>SOBRE MERCADO</v>
      </c>
    </row>
    <row r="1857" spans="1:16" x14ac:dyDescent="0.3">
      <c r="A1857" t="s">
        <v>10920</v>
      </c>
      <c r="B1857" s="13" t="str">
        <f>IFERROR(VLOOKUP(A1857,'Base ATP'!$1:$1048576,3,0),"")</f>
        <v/>
      </c>
      <c r="C1857" s="28" t="str">
        <f>IFERROR(VLOOKUP(A1857,'Base ATP'!$1:$1048576,4,0),"")</f>
        <v/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10923</v>
      </c>
      <c r="B1858" s="13" t="str">
        <f>IFERROR(VLOOKUP(A1858,'Base ATP'!$1:$1048576,3,0),"")</f>
        <v/>
      </c>
      <c r="C1858" s="28" t="str">
        <f>IFERROR(VLOOKUP(A1858,'Base ATP'!$1:$1048576,4,0),"")</f>
        <v/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10924</v>
      </c>
      <c r="B1859" s="13" t="str">
        <f>IFERROR(VLOOKUP(A1859,'Base ATP'!$1:$1048576,3,0),"")</f>
        <v/>
      </c>
      <c r="C1859" s="28" t="str">
        <f>IFERROR(VLOOKUP(A1859,'Base ATP'!$1:$1048576,4,0),"")</f>
        <v/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/>
      </c>
      <c r="C1860" s="28" t="str">
        <f>IFERROR(VLOOKUP(A1860,'Base ATP'!$1:$1048576,4,0),"")</f>
        <v/>
      </c>
      <c r="D1860">
        <v>22400000</v>
      </c>
      <c r="E1860" s="13">
        <v>17300000</v>
      </c>
      <c r="F1860" t="s">
        <v>5398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1488.4534722222234</v>
      </c>
      <c r="P1860" t="str">
        <f t="shared" si="127"/>
        <v>SOBRE MERCADO</v>
      </c>
    </row>
    <row r="1861" spans="1:16" x14ac:dyDescent="0.3">
      <c r="A1861" t="s">
        <v>10925</v>
      </c>
      <c r="B1861" s="13" t="str">
        <f>IFERROR(VLOOKUP(A1861,'Base ATP'!$1:$1048576,3,0),"")</f>
        <v/>
      </c>
      <c r="C1861" s="28" t="str">
        <f>IFERROR(VLOOKUP(A1861,'Base ATP'!$1:$1048576,4,0),"")</f>
        <v/>
      </c>
      <c r="D1861">
        <v>11100000</v>
      </c>
      <c r="E1861" s="13">
        <v>8500000</v>
      </c>
      <c r="F1861" t="s">
        <v>5398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 t="str">
        <f>_xlfn.XLOOKUP(A1861,Rotación!$A:$A,Rotación!$P:$P,"",0,-1)</f>
        <v/>
      </c>
      <c r="L1861" s="25" t="e">
        <f t="shared" si="124"/>
        <v>#VALUE!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</sheetData>
  <autoFilter ref="A1:V1623" xr:uid="{31CE338C-48A3-4B77-8472-52D8183B38F0}"/>
  <conditionalFormatting sqref="A2:P2 L2:M1861 A3:A65 D3:F65 K3:M65 B3:C1861 G3:J1861 N3:P1861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87"/>
  <sheetViews>
    <sheetView zoomScale="77" zoomScaleNormal="77" workbookViewId="0">
      <pane ySplit="1" topLeftCell="A2863" activePane="bottomLeft" state="frozen"/>
      <selection pane="bottomLeft" activeCell="D2889" sqref="D2889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10723</v>
      </c>
      <c r="B2">
        <v>2010</v>
      </c>
      <c r="C2" t="s">
        <v>4184</v>
      </c>
      <c r="D2" t="s">
        <v>10724</v>
      </c>
      <c r="E2" t="s">
        <v>10725</v>
      </c>
      <c r="F2" t="s">
        <v>161</v>
      </c>
      <c r="G2">
        <v>180000</v>
      </c>
      <c r="H2" t="s">
        <v>4180</v>
      </c>
      <c r="I2">
        <v>5820000</v>
      </c>
      <c r="J2" t="s">
        <v>10726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10727</v>
      </c>
    </row>
    <row r="3" spans="1:16" x14ac:dyDescent="0.3">
      <c r="A3" t="s">
        <v>10732</v>
      </c>
      <c r="B3">
        <v>2018</v>
      </c>
      <c r="C3" t="s">
        <v>24</v>
      </c>
      <c r="D3" t="s">
        <v>4369</v>
      </c>
      <c r="E3" t="s">
        <v>5659</v>
      </c>
      <c r="F3" t="s">
        <v>60</v>
      </c>
      <c r="G3">
        <v>125000</v>
      </c>
      <c r="H3" t="s">
        <v>4180</v>
      </c>
      <c r="I3">
        <v>27800000</v>
      </c>
      <c r="J3" t="s">
        <v>10726</v>
      </c>
      <c r="K3">
        <v>26400000</v>
      </c>
      <c r="L3">
        <v>29200000</v>
      </c>
      <c r="M3">
        <v>22</v>
      </c>
      <c r="N3" t="s">
        <v>6086</v>
      </c>
      <c r="O3">
        <v>81</v>
      </c>
      <c r="P3" t="s">
        <v>10733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10741</v>
      </c>
      <c r="F4" t="s">
        <v>4172</v>
      </c>
      <c r="G4">
        <v>85000</v>
      </c>
      <c r="H4" t="s">
        <v>4180</v>
      </c>
      <c r="I4">
        <v>15400000</v>
      </c>
      <c r="J4" t="s">
        <v>10726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10742</v>
      </c>
    </row>
    <row r="5" spans="1:16" x14ac:dyDescent="0.3">
      <c r="A5" t="s">
        <v>10753</v>
      </c>
      <c r="B5">
        <v>2022</v>
      </c>
      <c r="C5" t="s">
        <v>182</v>
      </c>
      <c r="D5" t="s">
        <v>5866</v>
      </c>
      <c r="E5" t="s">
        <v>5867</v>
      </c>
      <c r="F5" t="s">
        <v>4172</v>
      </c>
      <c r="G5" t="s">
        <v>4172</v>
      </c>
      <c r="H5" t="s">
        <v>4172</v>
      </c>
      <c r="I5">
        <v>18000000</v>
      </c>
      <c r="J5" t="s">
        <v>10726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10754</v>
      </c>
    </row>
    <row r="6" spans="1:16" x14ac:dyDescent="0.3">
      <c r="A6" t="s">
        <v>10763</v>
      </c>
      <c r="B6">
        <v>2022</v>
      </c>
      <c r="C6" t="s">
        <v>36</v>
      </c>
      <c r="D6" t="s">
        <v>4511</v>
      </c>
      <c r="E6" t="s">
        <v>10764</v>
      </c>
      <c r="F6" t="s">
        <v>4172</v>
      </c>
      <c r="G6" t="s">
        <v>4172</v>
      </c>
      <c r="H6" t="s">
        <v>4172</v>
      </c>
      <c r="I6">
        <v>14100000</v>
      </c>
      <c r="J6" t="s">
        <v>10726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10765</v>
      </c>
    </row>
    <row r="7" spans="1:16" x14ac:dyDescent="0.3">
      <c r="A7" t="s">
        <v>10767</v>
      </c>
      <c r="B7">
        <v>2023</v>
      </c>
      <c r="C7" t="s">
        <v>50</v>
      </c>
      <c r="D7">
        <v>500</v>
      </c>
      <c r="E7" t="s">
        <v>10768</v>
      </c>
      <c r="F7" t="s">
        <v>4172</v>
      </c>
      <c r="G7">
        <v>15000</v>
      </c>
      <c r="H7" t="s">
        <v>4180</v>
      </c>
      <c r="I7">
        <v>8800000</v>
      </c>
      <c r="J7" t="s">
        <v>10726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10769</v>
      </c>
    </row>
    <row r="8" spans="1:16" x14ac:dyDescent="0.3">
      <c r="A8" t="s">
        <v>10772</v>
      </c>
      <c r="B8">
        <v>2023</v>
      </c>
      <c r="C8" t="s">
        <v>24</v>
      </c>
      <c r="D8" t="s">
        <v>4369</v>
      </c>
      <c r="E8" t="s">
        <v>5717</v>
      </c>
      <c r="F8" t="s">
        <v>4172</v>
      </c>
      <c r="G8">
        <v>43000</v>
      </c>
      <c r="H8" t="s">
        <v>4180</v>
      </c>
      <c r="I8">
        <v>43800000</v>
      </c>
      <c r="J8" t="s">
        <v>10726</v>
      </c>
      <c r="K8">
        <v>42200000</v>
      </c>
      <c r="L8">
        <v>45400000</v>
      </c>
      <c r="M8">
        <v>4</v>
      </c>
      <c r="N8" t="s">
        <v>8066</v>
      </c>
      <c r="O8">
        <v>81.599999999999994</v>
      </c>
      <c r="P8" t="s">
        <v>10773</v>
      </c>
    </row>
    <row r="9" spans="1:16" x14ac:dyDescent="0.3">
      <c r="A9" t="s">
        <v>10774</v>
      </c>
      <c r="B9">
        <v>2023</v>
      </c>
      <c r="C9" t="s">
        <v>24</v>
      </c>
      <c r="D9" t="s">
        <v>4190</v>
      </c>
      <c r="E9" t="s">
        <v>10775</v>
      </c>
      <c r="F9" t="s">
        <v>4172</v>
      </c>
      <c r="G9">
        <v>23000</v>
      </c>
      <c r="H9" t="s">
        <v>4180</v>
      </c>
      <c r="I9">
        <v>16400000</v>
      </c>
      <c r="J9" t="s">
        <v>10726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10776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10726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10777</v>
      </c>
    </row>
    <row r="11" spans="1:16" x14ac:dyDescent="0.3">
      <c r="A11" t="s">
        <v>10781</v>
      </c>
      <c r="B11">
        <v>2023</v>
      </c>
      <c r="C11" t="s">
        <v>50</v>
      </c>
      <c r="D11">
        <v>580</v>
      </c>
      <c r="E11" t="s">
        <v>10782</v>
      </c>
      <c r="F11" t="s">
        <v>4172</v>
      </c>
      <c r="G11">
        <v>12000</v>
      </c>
      <c r="H11" t="s">
        <v>4180</v>
      </c>
      <c r="I11">
        <v>12700000</v>
      </c>
      <c r="J11" t="s">
        <v>10726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10783</v>
      </c>
    </row>
    <row r="12" spans="1:16" x14ac:dyDescent="0.3">
      <c r="A12" t="s">
        <v>10738</v>
      </c>
      <c r="B12">
        <v>2019</v>
      </c>
      <c r="C12" t="s">
        <v>137</v>
      </c>
      <c r="D12" t="s">
        <v>5766</v>
      </c>
      <c r="E12" t="s">
        <v>8062</v>
      </c>
      <c r="F12" t="s">
        <v>43</v>
      </c>
      <c r="G12">
        <v>62000</v>
      </c>
      <c r="H12" t="s">
        <v>4180</v>
      </c>
      <c r="I12">
        <v>11800000</v>
      </c>
      <c r="J12" t="s">
        <v>10739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10740</v>
      </c>
    </row>
    <row r="13" spans="1:16" x14ac:dyDescent="0.3">
      <c r="A13" t="s">
        <v>10761</v>
      </c>
      <c r="B13">
        <v>2022</v>
      </c>
      <c r="C13" t="s">
        <v>92</v>
      </c>
      <c r="D13" t="s">
        <v>4824</v>
      </c>
      <c r="E13" t="s">
        <v>5720</v>
      </c>
      <c r="F13" t="s">
        <v>4172</v>
      </c>
      <c r="G13">
        <v>20000</v>
      </c>
      <c r="H13" t="s">
        <v>4180</v>
      </c>
      <c r="I13">
        <v>13400000</v>
      </c>
      <c r="J13" t="s">
        <v>10739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10762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8706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8707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5634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6849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5722</v>
      </c>
      <c r="F16" t="s">
        <v>43</v>
      </c>
      <c r="G16">
        <v>58000</v>
      </c>
      <c r="H16" t="s">
        <v>4180</v>
      </c>
      <c r="I16">
        <v>20200000</v>
      </c>
      <c r="J16" t="s">
        <v>5634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6835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5721</v>
      </c>
      <c r="F17" t="s">
        <v>43</v>
      </c>
      <c r="G17">
        <v>40000</v>
      </c>
      <c r="H17" t="s">
        <v>4180</v>
      </c>
      <c r="I17">
        <v>15000000</v>
      </c>
      <c r="J17" t="s">
        <v>5634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6834</v>
      </c>
    </row>
    <row r="18" spans="1:16" x14ac:dyDescent="0.3">
      <c r="A18" t="s">
        <v>263</v>
      </c>
      <c r="B18">
        <v>2020</v>
      </c>
      <c r="C18" t="s">
        <v>199</v>
      </c>
      <c r="D18" t="s">
        <v>5653</v>
      </c>
      <c r="E18" t="s">
        <v>5654</v>
      </c>
      <c r="F18" t="s">
        <v>43</v>
      </c>
      <c r="G18">
        <v>96150</v>
      </c>
      <c r="H18" t="s">
        <v>4180</v>
      </c>
      <c r="I18">
        <v>13500000</v>
      </c>
      <c r="J18" t="s">
        <v>5634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6680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5634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6676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5634</v>
      </c>
      <c r="K20">
        <v>43500000</v>
      </c>
      <c r="L20">
        <v>47100000</v>
      </c>
      <c r="M20">
        <v>23</v>
      </c>
      <c r="N20" t="s">
        <v>5637</v>
      </c>
      <c r="O20">
        <v>84</v>
      </c>
      <c r="P20" t="s">
        <v>6662</v>
      </c>
    </row>
    <row r="21" spans="1:16" x14ac:dyDescent="0.3">
      <c r="A21" t="s">
        <v>4172</v>
      </c>
      <c r="B21">
        <v>2025</v>
      </c>
      <c r="C21" t="s">
        <v>24</v>
      </c>
      <c r="D21" t="s">
        <v>6827</v>
      </c>
      <c r="E21" t="s">
        <v>6828</v>
      </c>
      <c r="F21" t="s">
        <v>4172</v>
      </c>
      <c r="G21">
        <v>20000</v>
      </c>
      <c r="H21" t="s">
        <v>4180</v>
      </c>
      <c r="I21">
        <v>48700000</v>
      </c>
      <c r="J21" t="s">
        <v>5634</v>
      </c>
      <c r="K21">
        <v>47000000</v>
      </c>
      <c r="L21">
        <v>51000000</v>
      </c>
      <c r="M21">
        <v>12</v>
      </c>
      <c r="N21" t="s">
        <v>6829</v>
      </c>
      <c r="O21">
        <v>84</v>
      </c>
      <c r="P21" t="s">
        <v>6830</v>
      </c>
    </row>
    <row r="22" spans="1:16" x14ac:dyDescent="0.3">
      <c r="A22" t="s">
        <v>5375</v>
      </c>
      <c r="B22">
        <v>2021</v>
      </c>
      <c r="C22" t="s">
        <v>62</v>
      </c>
      <c r="D22" t="s">
        <v>4207</v>
      </c>
      <c r="E22" t="s">
        <v>5727</v>
      </c>
      <c r="F22" t="s">
        <v>143</v>
      </c>
      <c r="G22">
        <v>66000</v>
      </c>
      <c r="H22" t="s">
        <v>4180</v>
      </c>
      <c r="I22">
        <v>15200000</v>
      </c>
      <c r="J22" t="s">
        <v>5634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6841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5634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6843</v>
      </c>
    </row>
    <row r="24" spans="1:16" x14ac:dyDescent="0.3">
      <c r="A24" t="s">
        <v>5736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5634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6853</v>
      </c>
    </row>
    <row r="25" spans="1:16" x14ac:dyDescent="0.3">
      <c r="A25" t="s">
        <v>324</v>
      </c>
      <c r="B25">
        <v>2021</v>
      </c>
      <c r="C25" t="s">
        <v>36</v>
      </c>
      <c r="D25" t="s">
        <v>5635</v>
      </c>
      <c r="E25" t="s">
        <v>5636</v>
      </c>
      <c r="F25" t="s">
        <v>173</v>
      </c>
      <c r="G25">
        <v>40095</v>
      </c>
      <c r="H25" t="s">
        <v>4180</v>
      </c>
      <c r="I25">
        <v>8400000</v>
      </c>
      <c r="J25" t="s">
        <v>5634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6661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5726</v>
      </c>
      <c r="F26" t="s">
        <v>173</v>
      </c>
      <c r="G26">
        <v>58000</v>
      </c>
      <c r="H26" t="s">
        <v>4180</v>
      </c>
      <c r="I26">
        <v>8200000</v>
      </c>
      <c r="J26" t="s">
        <v>5634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6840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5719</v>
      </c>
      <c r="F27" t="s">
        <v>143</v>
      </c>
      <c r="G27">
        <v>41000</v>
      </c>
      <c r="H27" t="s">
        <v>4180</v>
      </c>
      <c r="I27">
        <v>10500000</v>
      </c>
      <c r="J27" t="s">
        <v>5634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6832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5634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6838</v>
      </c>
    </row>
    <row r="29" spans="1:16" x14ac:dyDescent="0.3">
      <c r="A29" t="s">
        <v>5737</v>
      </c>
      <c r="B29">
        <v>2022</v>
      </c>
      <c r="C29" t="s">
        <v>4530</v>
      </c>
      <c r="D29" t="s">
        <v>5738</v>
      </c>
      <c r="E29" t="s">
        <v>5739</v>
      </c>
      <c r="F29" t="s">
        <v>43</v>
      </c>
      <c r="G29">
        <v>30000</v>
      </c>
      <c r="H29" t="s">
        <v>4180</v>
      </c>
      <c r="I29">
        <v>5270000</v>
      </c>
      <c r="J29" t="s">
        <v>5634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6856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5634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6677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5643</v>
      </c>
      <c r="F31" t="s">
        <v>43</v>
      </c>
      <c r="G31">
        <v>97000</v>
      </c>
      <c r="H31" t="s">
        <v>4180</v>
      </c>
      <c r="I31">
        <v>18100000</v>
      </c>
      <c r="J31" t="s">
        <v>5634</v>
      </c>
      <c r="K31">
        <v>17400000</v>
      </c>
      <c r="L31">
        <v>18700000</v>
      </c>
      <c r="M31">
        <v>10</v>
      </c>
      <c r="N31" t="s">
        <v>5644</v>
      </c>
      <c r="O31">
        <v>64.7</v>
      </c>
      <c r="P31" t="s">
        <v>6667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5634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6660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5731</v>
      </c>
      <c r="F33" t="s">
        <v>43</v>
      </c>
      <c r="G33">
        <v>52000</v>
      </c>
      <c r="H33" t="s">
        <v>4180</v>
      </c>
      <c r="I33">
        <v>23300000</v>
      </c>
      <c r="J33" t="s">
        <v>5634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6845</v>
      </c>
    </row>
    <row r="34" spans="1:16" x14ac:dyDescent="0.3">
      <c r="A34" t="s">
        <v>5735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5634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6851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5720</v>
      </c>
      <c r="F35" t="s">
        <v>143</v>
      </c>
      <c r="G35">
        <v>33500</v>
      </c>
      <c r="H35" t="s">
        <v>4180</v>
      </c>
      <c r="I35">
        <v>11000000</v>
      </c>
      <c r="J35" t="s">
        <v>5634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6833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5634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6847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5732</v>
      </c>
      <c r="F37" t="s">
        <v>43</v>
      </c>
      <c r="G37">
        <v>33892</v>
      </c>
      <c r="H37" t="s">
        <v>4180</v>
      </c>
      <c r="I37">
        <v>31400000</v>
      </c>
      <c r="J37" t="s">
        <v>5634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6846</v>
      </c>
    </row>
    <row r="38" spans="1:16" x14ac:dyDescent="0.3">
      <c r="A38" t="s">
        <v>205</v>
      </c>
      <c r="B38">
        <v>2023</v>
      </c>
      <c r="C38" t="s">
        <v>4097</v>
      </c>
      <c r="D38" t="s">
        <v>5724</v>
      </c>
      <c r="E38" t="s">
        <v>5725</v>
      </c>
      <c r="F38" t="s">
        <v>43</v>
      </c>
      <c r="G38">
        <v>34890</v>
      </c>
      <c r="H38" t="s">
        <v>4180</v>
      </c>
      <c r="I38">
        <v>6780000</v>
      </c>
      <c r="J38" t="s">
        <v>5634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6837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5634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6673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5648</v>
      </c>
      <c r="F40" t="s">
        <v>143</v>
      </c>
      <c r="G40">
        <v>37000</v>
      </c>
      <c r="H40" t="s">
        <v>4180</v>
      </c>
      <c r="I40">
        <v>15600000</v>
      </c>
      <c r="J40" t="s">
        <v>5634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6674</v>
      </c>
    </row>
    <row r="41" spans="1:16" x14ac:dyDescent="0.3">
      <c r="A41" t="s">
        <v>5434</v>
      </c>
      <c r="B41">
        <v>2023</v>
      </c>
      <c r="C41" t="s">
        <v>62</v>
      </c>
      <c r="D41" t="s">
        <v>4434</v>
      </c>
      <c r="E41" t="s">
        <v>5665</v>
      </c>
      <c r="F41" t="s">
        <v>43</v>
      </c>
      <c r="G41">
        <v>79079</v>
      </c>
      <c r="H41" t="s">
        <v>4180</v>
      </c>
      <c r="I41">
        <v>23700000</v>
      </c>
      <c r="J41" t="s">
        <v>5634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6854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5634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6831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5634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6669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5634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6844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5638</v>
      </c>
      <c r="F45" t="s">
        <v>43</v>
      </c>
      <c r="G45">
        <v>50900</v>
      </c>
      <c r="H45" t="s">
        <v>4180</v>
      </c>
      <c r="I45">
        <v>16900000</v>
      </c>
      <c r="J45" t="s">
        <v>5634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6664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5642</v>
      </c>
      <c r="F46" t="s">
        <v>4172</v>
      </c>
      <c r="G46">
        <v>34500</v>
      </c>
      <c r="H46" t="s">
        <v>4180</v>
      </c>
      <c r="I46">
        <v>26400000</v>
      </c>
      <c r="J46" t="s">
        <v>5634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6666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5634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6852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5634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6857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5717</v>
      </c>
      <c r="F49" t="s">
        <v>43</v>
      </c>
      <c r="G49">
        <v>15400</v>
      </c>
      <c r="H49" t="s">
        <v>4180</v>
      </c>
      <c r="I49">
        <v>43400000</v>
      </c>
      <c r="J49" t="s">
        <v>5634</v>
      </c>
      <c r="K49">
        <v>41900000</v>
      </c>
      <c r="L49">
        <v>44900000</v>
      </c>
      <c r="M49">
        <v>19</v>
      </c>
      <c r="N49" t="s">
        <v>5718</v>
      </c>
      <c r="O49">
        <v>70.7</v>
      </c>
      <c r="P49" t="s">
        <v>6826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5717</v>
      </c>
      <c r="F50" t="s">
        <v>43</v>
      </c>
      <c r="G50">
        <v>15400</v>
      </c>
      <c r="H50" t="s">
        <v>4180</v>
      </c>
      <c r="I50">
        <v>43400000</v>
      </c>
      <c r="J50" t="s">
        <v>5634</v>
      </c>
      <c r="K50">
        <v>41900000</v>
      </c>
      <c r="L50">
        <v>44900000</v>
      </c>
      <c r="M50">
        <v>19</v>
      </c>
      <c r="N50" t="s">
        <v>5718</v>
      </c>
      <c r="O50">
        <v>70.7</v>
      </c>
      <c r="P50" t="s">
        <v>6915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5634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6672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5652</v>
      </c>
      <c r="F52" t="s">
        <v>173</v>
      </c>
      <c r="G52">
        <v>16427</v>
      </c>
      <c r="H52" t="s">
        <v>4180</v>
      </c>
      <c r="I52">
        <v>12300000</v>
      </c>
      <c r="J52" t="s">
        <v>5634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6678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5634</v>
      </c>
      <c r="K53">
        <v>41500000</v>
      </c>
      <c r="L53">
        <v>44500000</v>
      </c>
      <c r="M53">
        <v>2</v>
      </c>
      <c r="N53" t="s">
        <v>5723</v>
      </c>
      <c r="O53">
        <v>86</v>
      </c>
      <c r="P53" t="s">
        <v>6836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5634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6679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5734</v>
      </c>
      <c r="F55" t="s">
        <v>143</v>
      </c>
      <c r="G55">
        <v>14989</v>
      </c>
      <c r="H55" t="s">
        <v>4180</v>
      </c>
      <c r="I55">
        <v>25800000</v>
      </c>
      <c r="J55" t="s">
        <v>5634</v>
      </c>
      <c r="K55">
        <v>24900000</v>
      </c>
      <c r="L55">
        <v>26700000</v>
      </c>
      <c r="M55">
        <v>6</v>
      </c>
      <c r="N55" t="s">
        <v>5644</v>
      </c>
      <c r="O55">
        <v>82.6</v>
      </c>
      <c r="P55" t="s">
        <v>6850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5733</v>
      </c>
      <c r="F56" t="s">
        <v>43</v>
      </c>
      <c r="G56">
        <v>23276</v>
      </c>
      <c r="H56" t="s">
        <v>4180</v>
      </c>
      <c r="I56">
        <v>14700000</v>
      </c>
      <c r="J56" t="s">
        <v>5634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6848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5634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6681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5634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6855</v>
      </c>
    </row>
    <row r="59" spans="1:16" x14ac:dyDescent="0.3">
      <c r="A59" t="s">
        <v>97</v>
      </c>
      <c r="B59">
        <v>2025</v>
      </c>
      <c r="C59" t="s">
        <v>3981</v>
      </c>
      <c r="D59" t="s">
        <v>5646</v>
      </c>
      <c r="E59" t="s">
        <v>5647</v>
      </c>
      <c r="F59" t="s">
        <v>4172</v>
      </c>
      <c r="G59">
        <v>14676</v>
      </c>
      <c r="H59" t="s">
        <v>4180</v>
      </c>
      <c r="I59">
        <v>12700000</v>
      </c>
      <c r="J59" t="s">
        <v>5634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6671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5634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6668</v>
      </c>
    </row>
    <row r="61" spans="1:16" x14ac:dyDescent="0.3">
      <c r="A61" t="s">
        <v>29</v>
      </c>
      <c r="B61">
        <v>2025</v>
      </c>
      <c r="C61" t="s">
        <v>24</v>
      </c>
      <c r="D61" t="s">
        <v>5639</v>
      </c>
      <c r="E61" t="s">
        <v>5640</v>
      </c>
      <c r="F61" t="s">
        <v>4172</v>
      </c>
      <c r="G61">
        <v>9918</v>
      </c>
      <c r="H61" t="s">
        <v>4180</v>
      </c>
      <c r="I61">
        <v>49700000</v>
      </c>
      <c r="J61" t="s">
        <v>5634</v>
      </c>
      <c r="K61">
        <v>48000000</v>
      </c>
      <c r="L61">
        <v>51000000</v>
      </c>
      <c r="M61">
        <v>2</v>
      </c>
      <c r="N61" t="s">
        <v>5641</v>
      </c>
      <c r="O61">
        <v>82</v>
      </c>
      <c r="P61" t="s">
        <v>6665</v>
      </c>
    </row>
    <row r="62" spans="1:16" x14ac:dyDescent="0.3">
      <c r="A62" t="s">
        <v>5645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5634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6670</v>
      </c>
    </row>
    <row r="63" spans="1:16" x14ac:dyDescent="0.3">
      <c r="A63" t="s">
        <v>5649</v>
      </c>
      <c r="B63">
        <v>2025</v>
      </c>
      <c r="C63" t="s">
        <v>62</v>
      </c>
      <c r="D63" t="s">
        <v>5650</v>
      </c>
      <c r="E63" t="s">
        <v>5651</v>
      </c>
      <c r="F63" t="s">
        <v>4172</v>
      </c>
      <c r="G63">
        <v>10000</v>
      </c>
      <c r="H63" t="s">
        <v>4180</v>
      </c>
      <c r="I63">
        <v>20500000</v>
      </c>
      <c r="J63" t="s">
        <v>5634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6675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5634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6663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5634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6839</v>
      </c>
    </row>
    <row r="66" spans="1:16" x14ac:dyDescent="0.3">
      <c r="A66" t="s">
        <v>5264</v>
      </c>
      <c r="B66">
        <v>2025</v>
      </c>
      <c r="C66" t="s">
        <v>24</v>
      </c>
      <c r="D66" t="s">
        <v>5728</v>
      </c>
      <c r="E66" t="s">
        <v>5729</v>
      </c>
      <c r="F66" t="s">
        <v>4172</v>
      </c>
      <c r="G66">
        <v>13430</v>
      </c>
      <c r="H66" t="s">
        <v>4180</v>
      </c>
      <c r="I66">
        <v>45800000</v>
      </c>
      <c r="J66" t="s">
        <v>5634</v>
      </c>
      <c r="K66">
        <v>44100000</v>
      </c>
      <c r="L66">
        <v>47400000</v>
      </c>
      <c r="M66">
        <v>13</v>
      </c>
      <c r="N66" t="s">
        <v>5730</v>
      </c>
      <c r="O66">
        <v>83.3</v>
      </c>
      <c r="P66" t="s">
        <v>6842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5655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6769</v>
      </c>
    </row>
    <row r="68" spans="1:16" x14ac:dyDescent="0.3">
      <c r="A68" t="s">
        <v>302</v>
      </c>
      <c r="B68">
        <v>2015</v>
      </c>
      <c r="C68" t="s">
        <v>182</v>
      </c>
      <c r="D68" t="s">
        <v>5693</v>
      </c>
      <c r="E68" t="s">
        <v>5694</v>
      </c>
      <c r="F68" t="s">
        <v>94</v>
      </c>
      <c r="G68">
        <v>169000</v>
      </c>
      <c r="H68" t="s">
        <v>4180</v>
      </c>
      <c r="I68">
        <v>8300000</v>
      </c>
      <c r="J68" t="s">
        <v>5655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6734</v>
      </c>
    </row>
    <row r="69" spans="1:16" x14ac:dyDescent="0.3">
      <c r="A69" t="s">
        <v>5781</v>
      </c>
      <c r="B69">
        <v>2015</v>
      </c>
      <c r="C69" t="s">
        <v>4184</v>
      </c>
      <c r="D69" t="s">
        <v>4185</v>
      </c>
      <c r="E69" t="s">
        <v>5782</v>
      </c>
      <c r="F69" t="s">
        <v>43</v>
      </c>
      <c r="G69">
        <v>54000</v>
      </c>
      <c r="H69" t="s">
        <v>4180</v>
      </c>
      <c r="I69">
        <v>4670000</v>
      </c>
      <c r="J69" t="s">
        <v>5655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6897</v>
      </c>
    </row>
    <row r="70" spans="1:16" x14ac:dyDescent="0.3">
      <c r="A70" t="s">
        <v>5768</v>
      </c>
      <c r="B70">
        <v>2015</v>
      </c>
      <c r="C70" t="s">
        <v>191</v>
      </c>
      <c r="D70" t="s">
        <v>5769</v>
      </c>
      <c r="E70" t="s">
        <v>5753</v>
      </c>
      <c r="F70" t="s">
        <v>143</v>
      </c>
      <c r="G70">
        <v>89000</v>
      </c>
      <c r="H70" t="s">
        <v>4180</v>
      </c>
      <c r="I70">
        <v>8200000</v>
      </c>
      <c r="J70" t="s">
        <v>5655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6884</v>
      </c>
    </row>
    <row r="71" spans="1:16" x14ac:dyDescent="0.3">
      <c r="A71" t="s">
        <v>5754</v>
      </c>
      <c r="B71">
        <v>2017</v>
      </c>
      <c r="C71" t="s">
        <v>89</v>
      </c>
      <c r="D71" t="s">
        <v>5755</v>
      </c>
      <c r="E71" t="s">
        <v>5756</v>
      </c>
      <c r="F71" t="s">
        <v>161</v>
      </c>
      <c r="G71">
        <v>92800</v>
      </c>
      <c r="H71" t="s">
        <v>4180</v>
      </c>
      <c r="I71">
        <v>6600000</v>
      </c>
      <c r="J71" t="s">
        <v>5655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6872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5655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6733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5655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6773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5655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6776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5761</v>
      </c>
      <c r="F75" t="s">
        <v>60</v>
      </c>
      <c r="G75">
        <v>96000</v>
      </c>
      <c r="H75" t="s">
        <v>4180</v>
      </c>
      <c r="I75">
        <v>12000000</v>
      </c>
      <c r="J75" t="s">
        <v>5655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6876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5655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6698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5758</v>
      </c>
      <c r="F77" t="s">
        <v>143</v>
      </c>
      <c r="G77">
        <v>56000</v>
      </c>
      <c r="H77" t="s">
        <v>4180</v>
      </c>
      <c r="I77">
        <v>11200000</v>
      </c>
      <c r="J77" t="s">
        <v>5655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6874</v>
      </c>
    </row>
    <row r="78" spans="1:16" x14ac:dyDescent="0.3">
      <c r="A78" t="s">
        <v>5269</v>
      </c>
      <c r="B78">
        <v>2018</v>
      </c>
      <c r="C78" t="s">
        <v>85</v>
      </c>
      <c r="D78" t="s">
        <v>5771</v>
      </c>
      <c r="E78" t="s">
        <v>5772</v>
      </c>
      <c r="F78" t="s">
        <v>43</v>
      </c>
      <c r="G78">
        <v>82000</v>
      </c>
      <c r="H78" t="s">
        <v>4180</v>
      </c>
      <c r="I78">
        <v>8300000</v>
      </c>
      <c r="J78" t="s">
        <v>5655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6887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5655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6757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5655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6775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5753</v>
      </c>
      <c r="F81" t="s">
        <v>143</v>
      </c>
      <c r="G81">
        <v>54000</v>
      </c>
      <c r="H81" t="s">
        <v>4180</v>
      </c>
      <c r="I81">
        <v>11700000</v>
      </c>
      <c r="J81" t="s">
        <v>5655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6871</v>
      </c>
    </row>
    <row r="82" spans="1:16" x14ac:dyDescent="0.3">
      <c r="A82" t="s">
        <v>5267</v>
      </c>
      <c r="B82">
        <v>2019</v>
      </c>
      <c r="C82" t="s">
        <v>137</v>
      </c>
      <c r="D82" t="s">
        <v>5766</v>
      </c>
      <c r="E82" t="s">
        <v>5767</v>
      </c>
      <c r="F82" t="s">
        <v>161</v>
      </c>
      <c r="G82">
        <v>96514</v>
      </c>
      <c r="H82" t="s">
        <v>4180</v>
      </c>
      <c r="I82">
        <v>12100000</v>
      </c>
      <c r="J82" t="s">
        <v>5655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6882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5655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6730</v>
      </c>
    </row>
    <row r="84" spans="1:16" x14ac:dyDescent="0.3">
      <c r="A84" t="s">
        <v>5714</v>
      </c>
      <c r="B84">
        <v>2019</v>
      </c>
      <c r="C84" t="s">
        <v>89</v>
      </c>
      <c r="D84" t="s">
        <v>4779</v>
      </c>
      <c r="E84" t="s">
        <v>5715</v>
      </c>
      <c r="F84" t="s">
        <v>43</v>
      </c>
      <c r="G84">
        <v>102000</v>
      </c>
      <c r="H84" t="s">
        <v>4180</v>
      </c>
      <c r="I84">
        <v>7780000</v>
      </c>
      <c r="J84" t="s">
        <v>5655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6899</v>
      </c>
    </row>
    <row r="85" spans="1:16" x14ac:dyDescent="0.3">
      <c r="A85" t="s">
        <v>5262</v>
      </c>
      <c r="B85">
        <v>2019</v>
      </c>
      <c r="C85" t="s">
        <v>4097</v>
      </c>
      <c r="D85" t="s">
        <v>5759</v>
      </c>
      <c r="E85" t="s">
        <v>5760</v>
      </c>
      <c r="F85" t="s">
        <v>4636</v>
      </c>
      <c r="G85">
        <v>53000</v>
      </c>
      <c r="H85" t="s">
        <v>4180</v>
      </c>
      <c r="I85">
        <v>9400000</v>
      </c>
      <c r="J85" t="s">
        <v>5655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6875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5655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6742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5655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6735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5655</v>
      </c>
      <c r="K88">
        <v>40600000</v>
      </c>
      <c r="L88">
        <v>44200000</v>
      </c>
      <c r="M88">
        <v>23</v>
      </c>
      <c r="N88" t="s">
        <v>5667</v>
      </c>
      <c r="O88">
        <v>78.7</v>
      </c>
      <c r="P88" t="s">
        <v>6700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5655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6758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5708</v>
      </c>
      <c r="F90" t="s">
        <v>60</v>
      </c>
      <c r="G90">
        <v>95000</v>
      </c>
      <c r="H90" t="s">
        <v>4180</v>
      </c>
      <c r="I90">
        <v>9500000</v>
      </c>
      <c r="J90" t="s">
        <v>5655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6770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5655</v>
      </c>
      <c r="K91">
        <v>18400000</v>
      </c>
      <c r="L91">
        <v>19900000</v>
      </c>
      <c r="M91">
        <v>12</v>
      </c>
      <c r="N91" t="s">
        <v>5662</v>
      </c>
      <c r="O91">
        <v>76.2</v>
      </c>
      <c r="P91" t="s">
        <v>6731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5655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6763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5655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6753</v>
      </c>
    </row>
    <row r="94" spans="1:16" x14ac:dyDescent="0.3">
      <c r="A94" t="s">
        <v>5272</v>
      </c>
      <c r="B94">
        <v>2021</v>
      </c>
      <c r="C94" t="s">
        <v>250</v>
      </c>
      <c r="D94" t="s">
        <v>5783</v>
      </c>
      <c r="E94" t="s">
        <v>5784</v>
      </c>
      <c r="F94" t="s">
        <v>143</v>
      </c>
      <c r="G94">
        <v>89000</v>
      </c>
      <c r="H94" t="s">
        <v>4180</v>
      </c>
      <c r="I94">
        <v>16600000</v>
      </c>
      <c r="J94" t="s">
        <v>5655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6898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5655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6732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5655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6878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5655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6712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5670</v>
      </c>
      <c r="F98" t="s">
        <v>161</v>
      </c>
      <c r="G98">
        <v>111255</v>
      </c>
      <c r="H98" t="s">
        <v>4180</v>
      </c>
      <c r="I98">
        <v>29800000</v>
      </c>
      <c r="J98" t="s">
        <v>5655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6708</v>
      </c>
    </row>
    <row r="99" spans="1:16" x14ac:dyDescent="0.3">
      <c r="A99" t="s">
        <v>185</v>
      </c>
      <c r="B99">
        <v>2021</v>
      </c>
      <c r="C99" t="s">
        <v>131</v>
      </c>
      <c r="D99" t="s">
        <v>5681</v>
      </c>
      <c r="E99" t="s">
        <v>5764</v>
      </c>
      <c r="F99" t="s">
        <v>43</v>
      </c>
      <c r="G99">
        <v>28500</v>
      </c>
      <c r="H99" t="s">
        <v>4180</v>
      </c>
      <c r="I99">
        <v>18300000</v>
      </c>
      <c r="J99" t="s">
        <v>5655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6880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5655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6774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5655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6706</v>
      </c>
    </row>
    <row r="102" spans="1:16" x14ac:dyDescent="0.3">
      <c r="A102" t="s">
        <v>168</v>
      </c>
      <c r="B102">
        <v>2021</v>
      </c>
      <c r="C102" t="s">
        <v>166</v>
      </c>
      <c r="D102" t="s">
        <v>5691</v>
      </c>
      <c r="E102" t="s">
        <v>5692</v>
      </c>
      <c r="F102" t="s">
        <v>161</v>
      </c>
      <c r="G102">
        <v>48014</v>
      </c>
      <c r="H102" t="s">
        <v>4180</v>
      </c>
      <c r="I102">
        <v>19000000</v>
      </c>
      <c r="J102" t="s">
        <v>5655</v>
      </c>
      <c r="K102">
        <v>18300000</v>
      </c>
      <c r="L102">
        <v>19600000</v>
      </c>
      <c r="M102">
        <v>2</v>
      </c>
      <c r="N102" t="s">
        <v>5662</v>
      </c>
      <c r="O102">
        <v>70.400000000000006</v>
      </c>
      <c r="P102" t="s">
        <v>6729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5655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6891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5669</v>
      </c>
      <c r="F104" t="s">
        <v>43</v>
      </c>
      <c r="G104">
        <v>98100</v>
      </c>
      <c r="H104" t="s">
        <v>4180</v>
      </c>
      <c r="I104">
        <v>13800000</v>
      </c>
      <c r="J104" t="s">
        <v>5655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6705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5655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6696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5705</v>
      </c>
      <c r="F106" t="s">
        <v>143</v>
      </c>
      <c r="G106">
        <v>45000</v>
      </c>
      <c r="H106" t="s">
        <v>4180</v>
      </c>
      <c r="I106">
        <v>11100000</v>
      </c>
      <c r="J106" t="s">
        <v>5655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6744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5655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6693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5751</v>
      </c>
      <c r="E108" t="s">
        <v>5752</v>
      </c>
      <c r="F108" t="s">
        <v>143</v>
      </c>
      <c r="G108">
        <v>53400</v>
      </c>
      <c r="H108" t="s">
        <v>4180</v>
      </c>
      <c r="I108">
        <v>8600000</v>
      </c>
      <c r="J108" t="s">
        <v>5655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6870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5776</v>
      </c>
      <c r="E109" t="s">
        <v>5777</v>
      </c>
      <c r="F109" t="s">
        <v>161</v>
      </c>
      <c r="G109">
        <v>35000</v>
      </c>
      <c r="H109" t="s">
        <v>4180</v>
      </c>
      <c r="I109">
        <v>10700000</v>
      </c>
      <c r="J109" t="s">
        <v>5655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6892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5655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6877</v>
      </c>
    </row>
    <row r="111" spans="1:16" x14ac:dyDescent="0.3">
      <c r="A111" t="s">
        <v>409</v>
      </c>
      <c r="B111">
        <v>2022</v>
      </c>
      <c r="C111" t="s">
        <v>92</v>
      </c>
      <c r="D111" t="s">
        <v>5748</v>
      </c>
      <c r="E111" t="s">
        <v>5749</v>
      </c>
      <c r="F111" t="s">
        <v>94</v>
      </c>
      <c r="G111">
        <v>87403</v>
      </c>
      <c r="H111" t="s">
        <v>4180</v>
      </c>
      <c r="I111">
        <v>24600000</v>
      </c>
      <c r="J111" t="s">
        <v>5655</v>
      </c>
      <c r="K111">
        <v>23200000</v>
      </c>
      <c r="L111">
        <v>26000000</v>
      </c>
      <c r="M111">
        <v>2</v>
      </c>
      <c r="N111" t="s">
        <v>5750</v>
      </c>
      <c r="O111">
        <v>78.099999999999994</v>
      </c>
      <c r="P111" t="s">
        <v>6867</v>
      </c>
    </row>
    <row r="112" spans="1:16" x14ac:dyDescent="0.3">
      <c r="A112" t="s">
        <v>149</v>
      </c>
      <c r="B112">
        <v>2022</v>
      </c>
      <c r="C112" t="s">
        <v>145</v>
      </c>
      <c r="D112" t="s">
        <v>5679</v>
      </c>
      <c r="E112" t="s">
        <v>5713</v>
      </c>
      <c r="F112" t="s">
        <v>43</v>
      </c>
      <c r="G112">
        <v>33000</v>
      </c>
      <c r="H112" t="s">
        <v>4173</v>
      </c>
      <c r="I112">
        <v>6480000</v>
      </c>
      <c r="J112" t="s">
        <v>5655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6787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5655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6883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5717</v>
      </c>
      <c r="F114" t="s">
        <v>43</v>
      </c>
      <c r="G114">
        <v>83740</v>
      </c>
      <c r="H114" t="s">
        <v>4180</v>
      </c>
      <c r="I114">
        <v>34200000</v>
      </c>
      <c r="J114" t="s">
        <v>5655</v>
      </c>
      <c r="K114">
        <v>32500000</v>
      </c>
      <c r="L114">
        <v>35900000</v>
      </c>
      <c r="M114">
        <v>53</v>
      </c>
      <c r="N114" t="s">
        <v>5774</v>
      </c>
      <c r="O114">
        <v>68.3</v>
      </c>
      <c r="P114" t="s">
        <v>6889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5655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6863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5655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6777</v>
      </c>
    </row>
    <row r="117" spans="1:16" x14ac:dyDescent="0.3">
      <c r="A117" t="s">
        <v>304</v>
      </c>
      <c r="B117">
        <v>2022</v>
      </c>
      <c r="C117" t="s">
        <v>191</v>
      </c>
      <c r="D117" t="s">
        <v>5697</v>
      </c>
      <c r="E117" t="s">
        <v>5698</v>
      </c>
      <c r="F117" t="s">
        <v>161</v>
      </c>
      <c r="G117">
        <v>61000</v>
      </c>
      <c r="H117" t="s">
        <v>4180</v>
      </c>
      <c r="I117">
        <v>15000000</v>
      </c>
      <c r="J117" t="s">
        <v>5655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6739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5661</v>
      </c>
      <c r="F118" t="s">
        <v>43</v>
      </c>
      <c r="G118">
        <v>38011</v>
      </c>
      <c r="H118" t="s">
        <v>4180</v>
      </c>
      <c r="I118">
        <v>20700000</v>
      </c>
      <c r="J118" t="s">
        <v>5655</v>
      </c>
      <c r="K118">
        <v>20000000</v>
      </c>
      <c r="L118">
        <v>21500000</v>
      </c>
      <c r="M118">
        <v>4</v>
      </c>
      <c r="N118" t="s">
        <v>5662</v>
      </c>
      <c r="O118">
        <v>69</v>
      </c>
      <c r="P118" t="s">
        <v>6689</v>
      </c>
    </row>
    <row r="119" spans="1:16" x14ac:dyDescent="0.3">
      <c r="A119" t="s">
        <v>144</v>
      </c>
      <c r="B119">
        <v>2022</v>
      </c>
      <c r="C119" t="s">
        <v>145</v>
      </c>
      <c r="D119" t="s">
        <v>5679</v>
      </c>
      <c r="E119" t="s">
        <v>5680</v>
      </c>
      <c r="F119" t="s">
        <v>161</v>
      </c>
      <c r="G119">
        <v>33300</v>
      </c>
      <c r="H119" t="s">
        <v>4180</v>
      </c>
      <c r="I119">
        <v>6640000</v>
      </c>
      <c r="J119" t="s">
        <v>5655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6719</v>
      </c>
    </row>
    <row r="120" spans="1:16" x14ac:dyDescent="0.3">
      <c r="A120" t="s">
        <v>248</v>
      </c>
      <c r="B120">
        <v>2022</v>
      </c>
      <c r="C120" t="s">
        <v>5326</v>
      </c>
      <c r="D120" t="s">
        <v>5657</v>
      </c>
      <c r="E120" t="s">
        <v>5658</v>
      </c>
      <c r="F120" t="s">
        <v>43</v>
      </c>
      <c r="G120">
        <v>25000</v>
      </c>
      <c r="H120" t="s">
        <v>4180</v>
      </c>
      <c r="I120">
        <v>8800000</v>
      </c>
      <c r="J120" t="s">
        <v>5655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6687</v>
      </c>
    </row>
    <row r="121" spans="1:16" x14ac:dyDescent="0.3">
      <c r="A121" t="s">
        <v>285</v>
      </c>
      <c r="B121">
        <v>2022</v>
      </c>
      <c r="C121" t="s">
        <v>188</v>
      </c>
      <c r="D121" t="s">
        <v>5706</v>
      </c>
      <c r="E121" t="s">
        <v>5707</v>
      </c>
      <c r="F121" t="s">
        <v>43</v>
      </c>
      <c r="G121">
        <v>28000</v>
      </c>
      <c r="H121" t="s">
        <v>4180</v>
      </c>
      <c r="I121">
        <v>23900000</v>
      </c>
      <c r="J121" t="s">
        <v>5655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6752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5655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6764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5695</v>
      </c>
      <c r="F123" t="s">
        <v>161</v>
      </c>
      <c r="G123">
        <v>61500</v>
      </c>
      <c r="H123" t="s">
        <v>4180</v>
      </c>
      <c r="I123">
        <v>11800000</v>
      </c>
      <c r="J123" t="s">
        <v>5655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6736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5655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6778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5655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6737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5655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6695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5643</v>
      </c>
      <c r="F127" t="s">
        <v>43</v>
      </c>
      <c r="G127">
        <v>39330</v>
      </c>
      <c r="H127" t="s">
        <v>4180</v>
      </c>
      <c r="I127">
        <v>22000000</v>
      </c>
      <c r="J127" t="s">
        <v>5655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6714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5655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6756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5655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6704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5665</v>
      </c>
      <c r="F130" t="s">
        <v>43</v>
      </c>
      <c r="G130">
        <v>66999</v>
      </c>
      <c r="H130" t="s">
        <v>4180</v>
      </c>
      <c r="I130">
        <v>23600000</v>
      </c>
      <c r="J130" t="s">
        <v>5655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6697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5687</v>
      </c>
      <c r="F131" t="s">
        <v>43</v>
      </c>
      <c r="G131">
        <v>45000</v>
      </c>
      <c r="H131" t="s">
        <v>4180</v>
      </c>
      <c r="I131">
        <v>17400000</v>
      </c>
      <c r="J131" t="s">
        <v>5655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6725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5655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6895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5773</v>
      </c>
      <c r="F133" t="s">
        <v>143</v>
      </c>
      <c r="G133">
        <v>97500</v>
      </c>
      <c r="H133" t="s">
        <v>4180</v>
      </c>
      <c r="I133">
        <v>13800000</v>
      </c>
      <c r="J133" t="s">
        <v>5655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6888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5655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6760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5655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6761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5668</v>
      </c>
      <c r="F136" t="s">
        <v>43</v>
      </c>
      <c r="G136">
        <v>67000</v>
      </c>
      <c r="H136" t="s">
        <v>4180</v>
      </c>
      <c r="I136">
        <v>15300000</v>
      </c>
      <c r="J136" t="s">
        <v>5655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6702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5655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6754</v>
      </c>
    </row>
    <row r="138" spans="1:16" x14ac:dyDescent="0.3">
      <c r="A138" t="s">
        <v>274</v>
      </c>
      <c r="B138">
        <v>2023</v>
      </c>
      <c r="C138" t="s">
        <v>131</v>
      </c>
      <c r="D138" t="s">
        <v>5681</v>
      </c>
      <c r="E138" t="s">
        <v>5682</v>
      </c>
      <c r="F138" t="s">
        <v>143</v>
      </c>
      <c r="G138">
        <v>55000</v>
      </c>
      <c r="H138" t="s">
        <v>4180</v>
      </c>
      <c r="I138">
        <v>16800000</v>
      </c>
      <c r="J138" t="s">
        <v>5655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6720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5655</v>
      </c>
      <c r="K139">
        <v>45800000</v>
      </c>
      <c r="L139">
        <v>49200000</v>
      </c>
      <c r="M139">
        <v>47</v>
      </c>
      <c r="N139" t="s">
        <v>5666</v>
      </c>
      <c r="O139">
        <v>75.2</v>
      </c>
      <c r="P139" t="s">
        <v>6699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5655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6684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5655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6682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5655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6718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5656</v>
      </c>
      <c r="F143" t="s">
        <v>43</v>
      </c>
      <c r="G143">
        <v>9000</v>
      </c>
      <c r="H143" t="s">
        <v>4180</v>
      </c>
      <c r="I143">
        <v>18400000</v>
      </c>
      <c r="J143" t="s">
        <v>5655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6686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5655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6865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5655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6751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5655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6703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5655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6692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5655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6762</v>
      </c>
    </row>
    <row r="149" spans="1:16" x14ac:dyDescent="0.3">
      <c r="A149" t="s">
        <v>581</v>
      </c>
      <c r="B149">
        <v>2023</v>
      </c>
      <c r="C149" t="s">
        <v>250</v>
      </c>
      <c r="D149" t="s">
        <v>5703</v>
      </c>
      <c r="E149" t="s">
        <v>5704</v>
      </c>
      <c r="F149" t="s">
        <v>173</v>
      </c>
      <c r="G149">
        <v>38000</v>
      </c>
      <c r="H149" t="s">
        <v>4180</v>
      </c>
      <c r="I149">
        <v>29500000</v>
      </c>
      <c r="J149" t="s">
        <v>5655</v>
      </c>
      <c r="K149">
        <v>28500000</v>
      </c>
      <c r="L149">
        <v>30600000</v>
      </c>
      <c r="M149">
        <v>5</v>
      </c>
      <c r="N149" t="s">
        <v>5678</v>
      </c>
      <c r="O149">
        <v>75.7</v>
      </c>
      <c r="P149" t="s">
        <v>6743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5655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6768</v>
      </c>
    </row>
    <row r="151" spans="1:16" x14ac:dyDescent="0.3">
      <c r="A151" t="s">
        <v>330</v>
      </c>
      <c r="B151">
        <v>2023</v>
      </c>
      <c r="C151" t="s">
        <v>92</v>
      </c>
      <c r="D151" t="s">
        <v>5676</v>
      </c>
      <c r="E151" t="s">
        <v>5677</v>
      </c>
      <c r="F151" t="s">
        <v>60</v>
      </c>
      <c r="G151">
        <v>62213</v>
      </c>
      <c r="H151" t="s">
        <v>4180</v>
      </c>
      <c r="I151">
        <v>9900000</v>
      </c>
      <c r="J151" t="s">
        <v>5655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6716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5696</v>
      </c>
      <c r="F152" t="s">
        <v>43</v>
      </c>
      <c r="G152">
        <v>20000</v>
      </c>
      <c r="H152" t="s">
        <v>4180</v>
      </c>
      <c r="I152">
        <v>28500000</v>
      </c>
      <c r="J152" t="s">
        <v>5655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6738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5696</v>
      </c>
      <c r="F153" t="s">
        <v>43</v>
      </c>
      <c r="G153">
        <v>20000</v>
      </c>
      <c r="H153" t="s">
        <v>4180</v>
      </c>
      <c r="I153">
        <v>28500000</v>
      </c>
      <c r="J153" t="s">
        <v>5655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6885</v>
      </c>
    </row>
    <row r="154" spans="1:16" x14ac:dyDescent="0.3">
      <c r="A154" t="s">
        <v>5741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5655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6859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5655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6772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5655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6749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5655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6750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5655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6685</v>
      </c>
    </row>
    <row r="159" spans="1:16" x14ac:dyDescent="0.3">
      <c r="A159" t="s">
        <v>5740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5655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6858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5655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6701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5690</v>
      </c>
      <c r="F161" t="s">
        <v>43</v>
      </c>
      <c r="G161">
        <v>28000</v>
      </c>
      <c r="H161" t="s">
        <v>4180</v>
      </c>
      <c r="I161">
        <v>27600000</v>
      </c>
      <c r="J161" t="s">
        <v>5655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6728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5655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6723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5655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6707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5655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6782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5671</v>
      </c>
      <c r="F165" t="s">
        <v>143</v>
      </c>
      <c r="G165">
        <v>55000</v>
      </c>
      <c r="H165" t="s">
        <v>4180</v>
      </c>
      <c r="I165">
        <v>18800000</v>
      </c>
      <c r="J165" t="s">
        <v>5655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6710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5675</v>
      </c>
      <c r="F166" t="s">
        <v>143</v>
      </c>
      <c r="G166">
        <v>97500</v>
      </c>
      <c r="H166" t="s">
        <v>4180</v>
      </c>
      <c r="I166">
        <v>18700000</v>
      </c>
      <c r="J166" t="s">
        <v>5655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6715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5762</v>
      </c>
      <c r="E167" t="s">
        <v>5763</v>
      </c>
      <c r="F167" t="s">
        <v>60</v>
      </c>
      <c r="G167">
        <v>21000</v>
      </c>
      <c r="H167" t="s">
        <v>4180</v>
      </c>
      <c r="I167">
        <v>12400000</v>
      </c>
      <c r="J167" t="s">
        <v>5655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6879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5655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6747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5655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6767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5655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6746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5655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6724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6868</v>
      </c>
      <c r="F172" t="s">
        <v>4172</v>
      </c>
      <c r="G172">
        <v>10054</v>
      </c>
      <c r="H172" t="s">
        <v>4180</v>
      </c>
      <c r="I172">
        <v>11800000</v>
      </c>
      <c r="J172" t="s">
        <v>5655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6869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5655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6866</v>
      </c>
    </row>
    <row r="174" spans="1:16" x14ac:dyDescent="0.3">
      <c r="A174" t="s">
        <v>5742</v>
      </c>
      <c r="B174">
        <v>2024</v>
      </c>
      <c r="C174" t="s">
        <v>4641</v>
      </c>
      <c r="D174" t="s">
        <v>4642</v>
      </c>
      <c r="E174" t="s">
        <v>5743</v>
      </c>
      <c r="F174" t="s">
        <v>143</v>
      </c>
      <c r="G174">
        <v>25000</v>
      </c>
      <c r="H174" t="s">
        <v>4180</v>
      </c>
      <c r="I174">
        <v>9800000</v>
      </c>
      <c r="J174" t="s">
        <v>5655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6860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5655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6894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5655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6759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5757</v>
      </c>
      <c r="F177" t="s">
        <v>60</v>
      </c>
      <c r="G177">
        <v>30000</v>
      </c>
      <c r="H177" t="s">
        <v>4180</v>
      </c>
      <c r="I177">
        <v>14100000</v>
      </c>
      <c r="J177" t="s">
        <v>5655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6873</v>
      </c>
    </row>
    <row r="178" spans="1:16" x14ac:dyDescent="0.3">
      <c r="A178" t="s">
        <v>198</v>
      </c>
      <c r="B178">
        <v>2024</v>
      </c>
      <c r="C178" t="s">
        <v>199</v>
      </c>
      <c r="D178" t="s">
        <v>5653</v>
      </c>
      <c r="E178" t="s">
        <v>5770</v>
      </c>
      <c r="F178" t="s">
        <v>143</v>
      </c>
      <c r="G178">
        <v>21178</v>
      </c>
      <c r="H178" t="s">
        <v>4180</v>
      </c>
      <c r="I178">
        <v>18800000</v>
      </c>
      <c r="J178" t="s">
        <v>5655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6886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5655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6755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5655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6709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5686</v>
      </c>
      <c r="F181" t="s">
        <v>43</v>
      </c>
      <c r="G181">
        <v>13000</v>
      </c>
      <c r="H181" t="s">
        <v>4180</v>
      </c>
      <c r="I181">
        <v>17400000</v>
      </c>
      <c r="J181" t="s">
        <v>5655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6722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5699</v>
      </c>
      <c r="F182" t="s">
        <v>94</v>
      </c>
      <c r="G182">
        <v>44000</v>
      </c>
      <c r="H182" t="s">
        <v>4180</v>
      </c>
      <c r="I182">
        <v>44800000</v>
      </c>
      <c r="J182" t="s">
        <v>5655</v>
      </c>
      <c r="K182">
        <v>43100000</v>
      </c>
      <c r="L182">
        <v>46500000</v>
      </c>
      <c r="M182">
        <v>14</v>
      </c>
      <c r="N182" t="s">
        <v>5700</v>
      </c>
      <c r="O182">
        <v>79.099999999999994</v>
      </c>
      <c r="P182" t="s">
        <v>6740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5655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6727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5655</v>
      </c>
      <c r="K184">
        <v>29400000</v>
      </c>
      <c r="L184">
        <v>31400000</v>
      </c>
      <c r="M184" t="s">
        <v>4175</v>
      </c>
      <c r="N184" t="s">
        <v>5672</v>
      </c>
      <c r="O184">
        <v>92.1</v>
      </c>
      <c r="P184" t="s">
        <v>6711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5655</v>
      </c>
      <c r="K185">
        <v>35000000</v>
      </c>
      <c r="L185">
        <v>37700000</v>
      </c>
      <c r="M185">
        <v>23</v>
      </c>
      <c r="N185" t="s">
        <v>5678</v>
      </c>
      <c r="O185">
        <v>73.5</v>
      </c>
      <c r="P185" t="s">
        <v>6765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5655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6766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5655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6748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5663</v>
      </c>
      <c r="E188" t="s">
        <v>5664</v>
      </c>
      <c r="F188" t="s">
        <v>43</v>
      </c>
      <c r="G188">
        <v>42958</v>
      </c>
      <c r="H188" t="s">
        <v>4180</v>
      </c>
      <c r="I188">
        <v>19400000</v>
      </c>
      <c r="J188" t="s">
        <v>5655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6690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5673</v>
      </c>
      <c r="E189" t="s">
        <v>5775</v>
      </c>
      <c r="F189" t="s">
        <v>161</v>
      </c>
      <c r="G189">
        <v>58500</v>
      </c>
      <c r="H189" t="s">
        <v>4180</v>
      </c>
      <c r="I189">
        <v>28400000</v>
      </c>
      <c r="J189" t="s">
        <v>5655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6890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5655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6745</v>
      </c>
    </row>
    <row r="191" spans="1:16" x14ac:dyDescent="0.3">
      <c r="A191" t="s">
        <v>5778</v>
      </c>
      <c r="B191">
        <v>2024</v>
      </c>
      <c r="C191" t="s">
        <v>36</v>
      </c>
      <c r="D191" t="s">
        <v>4400</v>
      </c>
      <c r="E191" t="s">
        <v>5779</v>
      </c>
      <c r="F191" t="s">
        <v>43</v>
      </c>
      <c r="G191">
        <v>24000</v>
      </c>
      <c r="H191" t="s">
        <v>4180</v>
      </c>
      <c r="I191">
        <v>9200000</v>
      </c>
      <c r="J191" t="s">
        <v>5655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6893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5659</v>
      </c>
      <c r="F192" t="s">
        <v>143</v>
      </c>
      <c r="G192">
        <v>21000</v>
      </c>
      <c r="H192" t="s">
        <v>4180</v>
      </c>
      <c r="I192">
        <v>49800000</v>
      </c>
      <c r="J192" t="s">
        <v>5655</v>
      </c>
      <c r="K192">
        <v>47900000</v>
      </c>
      <c r="L192">
        <v>52000000</v>
      </c>
      <c r="M192">
        <v>19</v>
      </c>
      <c r="N192" t="s">
        <v>5660</v>
      </c>
      <c r="O192">
        <v>75.8</v>
      </c>
      <c r="P192" t="s">
        <v>6688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5747</v>
      </c>
      <c r="F193" t="s">
        <v>43</v>
      </c>
      <c r="G193">
        <v>32700</v>
      </c>
      <c r="H193" t="s">
        <v>4180</v>
      </c>
      <c r="I193">
        <v>21900000</v>
      </c>
      <c r="J193" t="s">
        <v>5655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6864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5655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6694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5655</v>
      </c>
      <c r="K195">
        <v>34900000</v>
      </c>
      <c r="L195">
        <v>37600000</v>
      </c>
      <c r="M195">
        <v>23</v>
      </c>
      <c r="N195" t="s">
        <v>5678</v>
      </c>
      <c r="O195">
        <v>73.099999999999994</v>
      </c>
      <c r="P195" t="s">
        <v>6717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5655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6788</v>
      </c>
    </row>
    <row r="197" spans="1:16" x14ac:dyDescent="0.3">
      <c r="A197" t="s">
        <v>345</v>
      </c>
      <c r="B197">
        <v>2025</v>
      </c>
      <c r="C197" t="s">
        <v>62</v>
      </c>
      <c r="D197" t="s">
        <v>5711</v>
      </c>
      <c r="E197" t="s">
        <v>5712</v>
      </c>
      <c r="F197" t="s">
        <v>43</v>
      </c>
      <c r="G197">
        <v>12600</v>
      </c>
      <c r="H197" t="s">
        <v>4180</v>
      </c>
      <c r="I197">
        <v>17200000</v>
      </c>
      <c r="J197" t="s">
        <v>5655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6786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5655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6779</v>
      </c>
    </row>
    <row r="199" spans="1:16" x14ac:dyDescent="0.3">
      <c r="A199" t="s">
        <v>249</v>
      </c>
      <c r="B199">
        <v>2025</v>
      </c>
      <c r="C199" t="s">
        <v>250</v>
      </c>
      <c r="D199" t="s">
        <v>5683</v>
      </c>
      <c r="E199" t="s">
        <v>5684</v>
      </c>
      <c r="F199" t="s">
        <v>4172</v>
      </c>
      <c r="G199">
        <v>19678</v>
      </c>
      <c r="H199" t="s">
        <v>4180</v>
      </c>
      <c r="I199">
        <v>40700000</v>
      </c>
      <c r="J199" t="s">
        <v>5655</v>
      </c>
      <c r="K199">
        <v>39200000</v>
      </c>
      <c r="L199">
        <v>42100000</v>
      </c>
      <c r="M199">
        <v>4</v>
      </c>
      <c r="N199" t="s">
        <v>5685</v>
      </c>
      <c r="O199">
        <v>84.8</v>
      </c>
      <c r="P199" t="s">
        <v>6721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5699</v>
      </c>
      <c r="F200" t="s">
        <v>143</v>
      </c>
      <c r="G200">
        <v>16000</v>
      </c>
      <c r="H200" t="s">
        <v>4180</v>
      </c>
      <c r="I200">
        <v>49500000</v>
      </c>
      <c r="J200" t="s">
        <v>5655</v>
      </c>
      <c r="K200">
        <v>47700000</v>
      </c>
      <c r="L200">
        <v>51000000</v>
      </c>
      <c r="M200">
        <v>14</v>
      </c>
      <c r="N200" t="s">
        <v>5746</v>
      </c>
      <c r="O200">
        <v>84.1</v>
      </c>
      <c r="P200" t="s">
        <v>6862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5655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6691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5655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6781</v>
      </c>
    </row>
    <row r="203" spans="1:16" x14ac:dyDescent="0.3">
      <c r="A203" t="s">
        <v>153</v>
      </c>
      <c r="B203">
        <v>2025</v>
      </c>
      <c r="C203" t="s">
        <v>154</v>
      </c>
      <c r="D203" t="s">
        <v>5688</v>
      </c>
      <c r="E203" t="s">
        <v>5689</v>
      </c>
      <c r="F203" t="s">
        <v>4172</v>
      </c>
      <c r="G203">
        <v>7500</v>
      </c>
      <c r="H203" t="s">
        <v>4180</v>
      </c>
      <c r="I203">
        <v>24400000</v>
      </c>
      <c r="J203" t="s">
        <v>5655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6726</v>
      </c>
    </row>
    <row r="204" spans="1:16" x14ac:dyDescent="0.3">
      <c r="A204" t="s">
        <v>319</v>
      </c>
      <c r="B204">
        <v>2025</v>
      </c>
      <c r="C204" t="s">
        <v>188</v>
      </c>
      <c r="D204" t="s">
        <v>5673</v>
      </c>
      <c r="E204" t="s">
        <v>5674</v>
      </c>
      <c r="F204" t="s">
        <v>4172</v>
      </c>
      <c r="G204">
        <v>17000</v>
      </c>
      <c r="H204" t="s">
        <v>4180</v>
      </c>
      <c r="I204">
        <v>32100000</v>
      </c>
      <c r="J204" t="s">
        <v>5655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6713</v>
      </c>
    </row>
    <row r="205" spans="1:16" x14ac:dyDescent="0.3">
      <c r="A205" t="s">
        <v>5256</v>
      </c>
      <c r="B205">
        <v>2025</v>
      </c>
      <c r="C205" t="s">
        <v>36</v>
      </c>
      <c r="D205" t="s">
        <v>5744</v>
      </c>
      <c r="E205" t="s">
        <v>5745</v>
      </c>
      <c r="F205" t="s">
        <v>4172</v>
      </c>
      <c r="G205">
        <v>13343</v>
      </c>
      <c r="H205" t="s">
        <v>4180</v>
      </c>
      <c r="I205">
        <v>9100000</v>
      </c>
      <c r="J205" t="s">
        <v>5655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6861</v>
      </c>
    </row>
    <row r="206" spans="1:16" x14ac:dyDescent="0.3">
      <c r="A206" t="s">
        <v>5780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5655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6896</v>
      </c>
    </row>
    <row r="207" spans="1:16" x14ac:dyDescent="0.3">
      <c r="A207" t="s">
        <v>65</v>
      </c>
      <c r="B207">
        <v>2025</v>
      </c>
      <c r="C207" t="s">
        <v>62</v>
      </c>
      <c r="D207" t="s">
        <v>5650</v>
      </c>
      <c r="E207" t="s">
        <v>5651</v>
      </c>
      <c r="F207" t="s">
        <v>4172</v>
      </c>
      <c r="G207">
        <v>7651</v>
      </c>
      <c r="H207" t="s">
        <v>4180</v>
      </c>
      <c r="I207">
        <v>20600000</v>
      </c>
      <c r="J207" t="s">
        <v>5655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6683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5655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6783</v>
      </c>
    </row>
    <row r="209" spans="1:16" x14ac:dyDescent="0.3">
      <c r="A209" t="s">
        <v>48</v>
      </c>
      <c r="B209">
        <v>2025</v>
      </c>
      <c r="C209" t="s">
        <v>50</v>
      </c>
      <c r="D209" t="s">
        <v>5701</v>
      </c>
      <c r="E209" t="s">
        <v>5702</v>
      </c>
      <c r="F209" t="s">
        <v>4172</v>
      </c>
      <c r="G209">
        <v>300</v>
      </c>
      <c r="H209" t="s">
        <v>4180</v>
      </c>
      <c r="I209">
        <v>7280000</v>
      </c>
      <c r="J209" t="s">
        <v>5655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6741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5655</v>
      </c>
      <c r="K210">
        <v>28100000</v>
      </c>
      <c r="L210">
        <v>30100000</v>
      </c>
      <c r="M210">
        <v>7</v>
      </c>
      <c r="N210" t="s">
        <v>5709</v>
      </c>
      <c r="O210">
        <v>84.4</v>
      </c>
      <c r="P210" t="s">
        <v>6771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5765</v>
      </c>
      <c r="F211" t="s">
        <v>4172</v>
      </c>
      <c r="G211">
        <v>5100</v>
      </c>
      <c r="H211" t="s">
        <v>4180</v>
      </c>
      <c r="I211">
        <v>11300000</v>
      </c>
      <c r="J211" t="s">
        <v>5655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6881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5655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6784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5655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6785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5655</v>
      </c>
      <c r="K214">
        <v>10300000</v>
      </c>
      <c r="L214">
        <v>11100000</v>
      </c>
      <c r="M214">
        <v>3</v>
      </c>
      <c r="N214" t="s">
        <v>5710</v>
      </c>
      <c r="O214">
        <v>95</v>
      </c>
      <c r="P214" t="s">
        <v>6780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6911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5714</v>
      </c>
      <c r="B225">
        <v>2019</v>
      </c>
      <c r="C225" t="s">
        <v>89</v>
      </c>
      <c r="D225" t="s">
        <v>4779</v>
      </c>
      <c r="E225" t="s">
        <v>5715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6789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5793</v>
      </c>
      <c r="E226" t="s">
        <v>5794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6905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5716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6824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5799</v>
      </c>
      <c r="B239">
        <v>2021</v>
      </c>
      <c r="C239" t="s">
        <v>62</v>
      </c>
      <c r="D239">
        <v>3008</v>
      </c>
      <c r="E239" t="s">
        <v>5800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6912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5791</v>
      </c>
      <c r="B244">
        <v>2022</v>
      </c>
      <c r="C244" t="s">
        <v>24</v>
      </c>
      <c r="D244" t="s">
        <v>4658</v>
      </c>
      <c r="E244" t="s">
        <v>5792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6903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5796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6909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5383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6825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6904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5801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6913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6813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6791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6817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6819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6799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6796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6803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5797</v>
      </c>
      <c r="E282" t="s">
        <v>5798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6910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6798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6914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6802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6808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5699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5785</v>
      </c>
      <c r="O289">
        <v>78.900000000000006</v>
      </c>
      <c r="P289" t="s">
        <v>6900</v>
      </c>
    </row>
    <row r="290" spans="1:16" x14ac:dyDescent="0.3">
      <c r="A290" t="s">
        <v>5786</v>
      </c>
      <c r="B290">
        <v>2024</v>
      </c>
      <c r="C290" t="s">
        <v>5787</v>
      </c>
      <c r="D290" t="s">
        <v>5788</v>
      </c>
      <c r="E290" t="s">
        <v>5789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6901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6818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6820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6821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6790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6822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6807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6823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6816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6908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6801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6794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5779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6906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6812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6797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6795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6811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6793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6806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5790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6902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6809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6815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6916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6810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5795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6907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6804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6805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6792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6814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6800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8419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6056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7239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7243</v>
      </c>
    </row>
    <row r="349" spans="1:16" x14ac:dyDescent="0.3">
      <c r="A349" t="s">
        <v>4172</v>
      </c>
      <c r="B349">
        <v>2025</v>
      </c>
      <c r="C349" t="s">
        <v>392</v>
      </c>
      <c r="D349" t="s">
        <v>7230</v>
      </c>
      <c r="E349" t="s">
        <v>7231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7232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7228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7233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7229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7241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7234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7235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6917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7242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8420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7238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7237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7236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7240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7272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7259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7267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7293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7265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7278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5818</v>
      </c>
      <c r="O465">
        <v>80.099999999999994</v>
      </c>
      <c r="P465" t="s">
        <v>7289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7264</v>
      </c>
    </row>
    <row r="468" spans="1:16" x14ac:dyDescent="0.3">
      <c r="A468" t="s">
        <v>4172</v>
      </c>
      <c r="B468">
        <v>2019</v>
      </c>
      <c r="C468" t="s">
        <v>92</v>
      </c>
      <c r="D468" t="s">
        <v>7250</v>
      </c>
      <c r="E468" t="s">
        <v>7251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7252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7247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5790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7254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7284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7299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7244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7245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7246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7245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7249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7290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7297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7302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7279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7266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7269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7270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7286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7296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7262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7292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7303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7258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7301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7288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7282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7281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7257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7274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7294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7291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7273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7271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7256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7096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7283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7276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7300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7298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7280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7287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7253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7261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7275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7277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7295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6918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6919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7248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7255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7268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7260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7263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7285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7312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7330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7336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7339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7319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7334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7329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7327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7308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7359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7313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7316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7358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6922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6057</v>
      </c>
      <c r="E594" t="s">
        <v>7343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7344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7363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7364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7369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5661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7368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7354</v>
      </c>
      <c r="E598" t="s">
        <v>7355</v>
      </c>
      <c r="F598" t="s">
        <v>4172</v>
      </c>
      <c r="G598">
        <v>18500</v>
      </c>
      <c r="H598" t="s">
        <v>6058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7356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7321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7365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7310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7320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7351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7325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7305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7357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7347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7332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6925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6923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7323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7304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6921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7324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7322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7360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7335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7318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7311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7367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7326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7314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7309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7350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7353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7361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7328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7337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7362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6924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7333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7366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7315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7340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7370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7317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7346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7338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7348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7331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7307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7342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7345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7306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7352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7349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7341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6920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6059</v>
      </c>
      <c r="E701" t="s">
        <v>6060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7373</v>
      </c>
    </row>
    <row r="702" spans="1:16" x14ac:dyDescent="0.3">
      <c r="A702" t="s">
        <v>3087</v>
      </c>
      <c r="B702">
        <v>2017</v>
      </c>
      <c r="C702" t="s">
        <v>6081</v>
      </c>
      <c r="D702" t="s">
        <v>6082</v>
      </c>
      <c r="E702" t="s">
        <v>6083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7412</v>
      </c>
    </row>
    <row r="703" spans="1:16" x14ac:dyDescent="0.3">
      <c r="A703" t="s">
        <v>5416</v>
      </c>
      <c r="B703">
        <v>2017</v>
      </c>
      <c r="C703" t="s">
        <v>4097</v>
      </c>
      <c r="D703" t="s">
        <v>6008</v>
      </c>
      <c r="E703" t="s">
        <v>6009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7393</v>
      </c>
    </row>
    <row r="704" spans="1:16" x14ac:dyDescent="0.3">
      <c r="A704" t="s">
        <v>5418</v>
      </c>
      <c r="B704">
        <v>2018</v>
      </c>
      <c r="C704" t="s">
        <v>194</v>
      </c>
      <c r="D704">
        <v>1500</v>
      </c>
      <c r="E704" t="s">
        <v>6067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7395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5444</v>
      </c>
      <c r="B706">
        <v>2018</v>
      </c>
      <c r="C706" t="s">
        <v>250</v>
      </c>
      <c r="D706" t="s">
        <v>4380</v>
      </c>
      <c r="E706" t="s">
        <v>5882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7422</v>
      </c>
    </row>
    <row r="707" spans="1:16" x14ac:dyDescent="0.3">
      <c r="A707" t="s">
        <v>5406</v>
      </c>
      <c r="B707">
        <v>2018</v>
      </c>
      <c r="C707" t="s">
        <v>188</v>
      </c>
      <c r="D707" t="s">
        <v>5101</v>
      </c>
      <c r="E707" t="s">
        <v>6062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7377</v>
      </c>
    </row>
    <row r="708" spans="1:16" x14ac:dyDescent="0.3">
      <c r="A708" t="s">
        <v>5804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6929</v>
      </c>
    </row>
    <row r="709" spans="1:16" x14ac:dyDescent="0.3">
      <c r="A709" t="s">
        <v>4172</v>
      </c>
      <c r="B709">
        <v>2019</v>
      </c>
      <c r="C709" t="s">
        <v>92</v>
      </c>
      <c r="D709" t="s">
        <v>6063</v>
      </c>
      <c r="E709" t="s">
        <v>7384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7385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7375</v>
      </c>
      <c r="O710">
        <v>82.7</v>
      </c>
      <c r="P710" t="s">
        <v>7376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5983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7371</v>
      </c>
    </row>
    <row r="712" spans="1:16" x14ac:dyDescent="0.3">
      <c r="A712" t="s">
        <v>4172</v>
      </c>
      <c r="B712">
        <v>2026</v>
      </c>
      <c r="C712" t="s">
        <v>24</v>
      </c>
      <c r="D712" t="s">
        <v>7379</v>
      </c>
      <c r="E712" t="s">
        <v>7380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7381</v>
      </c>
      <c r="O712">
        <v>91.4</v>
      </c>
      <c r="P712" t="s">
        <v>7382</v>
      </c>
    </row>
    <row r="713" spans="1:16" x14ac:dyDescent="0.3">
      <c r="A713" t="s">
        <v>4172</v>
      </c>
      <c r="B713">
        <v>2026</v>
      </c>
      <c r="C713" t="s">
        <v>7205</v>
      </c>
      <c r="D713" t="s">
        <v>7206</v>
      </c>
      <c r="E713" t="s">
        <v>7207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7387</v>
      </c>
    </row>
    <row r="714" spans="1:16" x14ac:dyDescent="0.3">
      <c r="A714" t="s">
        <v>4172</v>
      </c>
      <c r="B714">
        <v>2026</v>
      </c>
      <c r="C714" t="s">
        <v>7205</v>
      </c>
      <c r="D714" t="s">
        <v>7206</v>
      </c>
      <c r="E714" t="s">
        <v>7207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8421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5978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7390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7415</v>
      </c>
    </row>
    <row r="717" spans="1:16" x14ac:dyDescent="0.3">
      <c r="A717" t="s">
        <v>5422</v>
      </c>
      <c r="B717">
        <v>2020</v>
      </c>
      <c r="C717" t="s">
        <v>154</v>
      </c>
      <c r="D717" t="s">
        <v>4395</v>
      </c>
      <c r="E717" t="s">
        <v>6075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5785</v>
      </c>
      <c r="O717">
        <v>70</v>
      </c>
      <c r="P717" t="s">
        <v>7401</v>
      </c>
    </row>
    <row r="718" spans="1:16" x14ac:dyDescent="0.3">
      <c r="A718" t="s">
        <v>5428</v>
      </c>
      <c r="B718">
        <v>2021</v>
      </c>
      <c r="C718" t="s">
        <v>89</v>
      </c>
      <c r="D718" t="s">
        <v>4455</v>
      </c>
      <c r="E718" t="s">
        <v>6076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7407</v>
      </c>
    </row>
    <row r="719" spans="1:16" x14ac:dyDescent="0.3">
      <c r="A719" t="s">
        <v>5421</v>
      </c>
      <c r="B719">
        <v>2021</v>
      </c>
      <c r="C719" t="s">
        <v>4641</v>
      </c>
      <c r="D719" t="s">
        <v>5094</v>
      </c>
      <c r="E719" t="s">
        <v>6074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7400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5439</v>
      </c>
      <c r="B721">
        <v>2021</v>
      </c>
      <c r="C721" t="s">
        <v>137</v>
      </c>
      <c r="D721" t="s">
        <v>4336</v>
      </c>
      <c r="E721" t="s">
        <v>6090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7421</v>
      </c>
    </row>
    <row r="722" spans="1:16" x14ac:dyDescent="0.3">
      <c r="A722" t="s">
        <v>5400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6927</v>
      </c>
    </row>
    <row r="723" spans="1:16" x14ac:dyDescent="0.3">
      <c r="A723" t="s">
        <v>5412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7386</v>
      </c>
    </row>
    <row r="724" spans="1:16" x14ac:dyDescent="0.3">
      <c r="A724" t="s">
        <v>5440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7423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5806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6931</v>
      </c>
    </row>
    <row r="727" spans="1:16" x14ac:dyDescent="0.3">
      <c r="A727" t="s">
        <v>5429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7408</v>
      </c>
    </row>
    <row r="728" spans="1:16" x14ac:dyDescent="0.3">
      <c r="A728" t="s">
        <v>5419</v>
      </c>
      <c r="B728">
        <v>2022</v>
      </c>
      <c r="C728" t="s">
        <v>92</v>
      </c>
      <c r="D728" t="s">
        <v>4910</v>
      </c>
      <c r="E728" t="s">
        <v>6068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7397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5382</v>
      </c>
      <c r="B730">
        <v>2022</v>
      </c>
      <c r="C730" t="s">
        <v>92</v>
      </c>
      <c r="D730" t="s">
        <v>4471</v>
      </c>
      <c r="E730" t="s">
        <v>6087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7416</v>
      </c>
    </row>
    <row r="731" spans="1:16" x14ac:dyDescent="0.3">
      <c r="A731" t="s">
        <v>5399</v>
      </c>
      <c r="B731">
        <v>2022</v>
      </c>
      <c r="C731" t="s">
        <v>92</v>
      </c>
      <c r="D731" t="s">
        <v>4946</v>
      </c>
      <c r="E731" t="s">
        <v>5802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6926</v>
      </c>
    </row>
    <row r="732" spans="1:16" x14ac:dyDescent="0.3">
      <c r="A732" t="s">
        <v>5424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7404</v>
      </c>
    </row>
    <row r="733" spans="1:16" x14ac:dyDescent="0.3">
      <c r="A733" t="s">
        <v>5435</v>
      </c>
      <c r="B733">
        <v>2022</v>
      </c>
      <c r="C733" t="s">
        <v>188</v>
      </c>
      <c r="D733" t="s">
        <v>6084</v>
      </c>
      <c r="E733" t="s">
        <v>6085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6086</v>
      </c>
      <c r="O733">
        <v>80</v>
      </c>
      <c r="P733" t="s">
        <v>7414</v>
      </c>
    </row>
    <row r="734" spans="1:16" x14ac:dyDescent="0.3">
      <c r="A734" t="s">
        <v>5437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5966</v>
      </c>
      <c r="O734">
        <v>59.9</v>
      </c>
      <c r="P734" t="s">
        <v>7418</v>
      </c>
    </row>
    <row r="735" spans="1:16" x14ac:dyDescent="0.3">
      <c r="A735" t="s">
        <v>5404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6933</v>
      </c>
    </row>
    <row r="736" spans="1:16" x14ac:dyDescent="0.3">
      <c r="A736" t="s">
        <v>5433</v>
      </c>
      <c r="B736">
        <v>2023</v>
      </c>
      <c r="C736" t="s">
        <v>62</v>
      </c>
      <c r="D736" t="s">
        <v>4434</v>
      </c>
      <c r="E736" t="s">
        <v>5665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7413</v>
      </c>
    </row>
    <row r="737" spans="1:16" x14ac:dyDescent="0.3">
      <c r="A737" t="s">
        <v>5414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7389</v>
      </c>
    </row>
    <row r="738" spans="1:16" x14ac:dyDescent="0.3">
      <c r="A738" t="s">
        <v>5425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7403</v>
      </c>
    </row>
    <row r="739" spans="1:16" x14ac:dyDescent="0.3">
      <c r="A739" t="s">
        <v>5423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7402</v>
      </c>
    </row>
    <row r="740" spans="1:16" x14ac:dyDescent="0.3">
      <c r="A740" t="s">
        <v>5438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7419</v>
      </c>
    </row>
    <row r="741" spans="1:16" x14ac:dyDescent="0.3">
      <c r="A741" t="s">
        <v>5420</v>
      </c>
      <c r="B741">
        <v>2023</v>
      </c>
      <c r="C741" t="s">
        <v>24</v>
      </c>
      <c r="D741" t="s">
        <v>4572</v>
      </c>
      <c r="E741" t="s">
        <v>6073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7399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6065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7391</v>
      </c>
    </row>
    <row r="745" spans="1:16" x14ac:dyDescent="0.3">
      <c r="A745" t="s">
        <v>5426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7405</v>
      </c>
    </row>
    <row r="746" spans="1:16" x14ac:dyDescent="0.3">
      <c r="A746" t="s">
        <v>5413</v>
      </c>
      <c r="B746">
        <v>2023</v>
      </c>
      <c r="C746" t="s">
        <v>194</v>
      </c>
      <c r="D746">
        <v>700</v>
      </c>
      <c r="E746" t="s">
        <v>6064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7388</v>
      </c>
    </row>
    <row r="747" spans="1:16" x14ac:dyDescent="0.3">
      <c r="A747" t="s">
        <v>5441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7424</v>
      </c>
    </row>
    <row r="748" spans="1:16" x14ac:dyDescent="0.3">
      <c r="A748" t="s">
        <v>6069</v>
      </c>
      <c r="B748">
        <v>2023</v>
      </c>
      <c r="C748" t="s">
        <v>4641</v>
      </c>
      <c r="D748" t="s">
        <v>6070</v>
      </c>
      <c r="E748" t="s">
        <v>6071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6072</v>
      </c>
      <c r="O748">
        <v>74.099999999999994</v>
      </c>
      <c r="P748" t="s">
        <v>7398</v>
      </c>
    </row>
    <row r="749" spans="1:16" x14ac:dyDescent="0.3">
      <c r="A749" t="s">
        <v>5403</v>
      </c>
      <c r="B749">
        <v>2025</v>
      </c>
      <c r="C749" t="s">
        <v>108</v>
      </c>
      <c r="D749" t="s">
        <v>5807</v>
      </c>
      <c r="E749" t="s">
        <v>5808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6932</v>
      </c>
    </row>
    <row r="750" spans="1:16" x14ac:dyDescent="0.3">
      <c r="A750" t="s">
        <v>5436</v>
      </c>
      <c r="B750">
        <v>2024</v>
      </c>
      <c r="C750" t="s">
        <v>45</v>
      </c>
      <c r="D750" t="s">
        <v>4886</v>
      </c>
      <c r="E750" t="s">
        <v>5902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7417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5809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6935</v>
      </c>
    </row>
    <row r="752" spans="1:16" x14ac:dyDescent="0.3">
      <c r="A752" t="s">
        <v>5401</v>
      </c>
      <c r="B752">
        <v>2024</v>
      </c>
      <c r="C752" t="s">
        <v>188</v>
      </c>
      <c r="D752" t="s">
        <v>4594</v>
      </c>
      <c r="E752" t="s">
        <v>5803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6928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5427</v>
      </c>
      <c r="B754">
        <v>2024</v>
      </c>
      <c r="C754" t="s">
        <v>62</v>
      </c>
      <c r="D754">
        <v>3008</v>
      </c>
      <c r="E754" t="s">
        <v>5734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7406</v>
      </c>
    </row>
    <row r="755" spans="1:16" x14ac:dyDescent="0.3">
      <c r="A755" t="s">
        <v>5432</v>
      </c>
      <c r="B755">
        <v>2024</v>
      </c>
      <c r="C755" t="s">
        <v>188</v>
      </c>
      <c r="D755" t="s">
        <v>4844</v>
      </c>
      <c r="E755" t="s">
        <v>6080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7411</v>
      </c>
    </row>
    <row r="756" spans="1:16" x14ac:dyDescent="0.3">
      <c r="A756" t="s">
        <v>165</v>
      </c>
      <c r="B756">
        <v>2024</v>
      </c>
      <c r="C756" t="s">
        <v>166</v>
      </c>
      <c r="D756" t="s">
        <v>5828</v>
      </c>
      <c r="E756" t="s">
        <v>6061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7374</v>
      </c>
    </row>
    <row r="757" spans="1:16" x14ac:dyDescent="0.3">
      <c r="A757" t="s">
        <v>5402</v>
      </c>
      <c r="B757">
        <v>2024</v>
      </c>
      <c r="C757" t="s">
        <v>230</v>
      </c>
      <c r="D757" t="s">
        <v>4555</v>
      </c>
      <c r="E757" t="s">
        <v>5805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6930</v>
      </c>
    </row>
    <row r="758" spans="1:16" x14ac:dyDescent="0.3">
      <c r="A758" t="s">
        <v>5430</v>
      </c>
      <c r="B758">
        <v>2025</v>
      </c>
      <c r="C758" t="s">
        <v>199</v>
      </c>
      <c r="D758" t="s">
        <v>6077</v>
      </c>
      <c r="E758" t="s">
        <v>6078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7409</v>
      </c>
    </row>
    <row r="759" spans="1:16" x14ac:dyDescent="0.3">
      <c r="A759" t="s">
        <v>5316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6937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7372</v>
      </c>
    </row>
    <row r="761" spans="1:16" x14ac:dyDescent="0.3">
      <c r="A761" t="s">
        <v>5408</v>
      </c>
      <c r="B761">
        <v>2024</v>
      </c>
      <c r="C761" t="s">
        <v>4031</v>
      </c>
      <c r="D761" t="s">
        <v>5663</v>
      </c>
      <c r="E761" t="s">
        <v>5664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7378</v>
      </c>
    </row>
    <row r="762" spans="1:16" x14ac:dyDescent="0.3">
      <c r="A762" t="s">
        <v>5381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7396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6088</v>
      </c>
      <c r="E763" t="s">
        <v>6056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6089</v>
      </c>
      <c r="O763">
        <v>89</v>
      </c>
      <c r="P763" t="s">
        <v>7420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6936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6934</v>
      </c>
    </row>
    <row r="766" spans="1:16" x14ac:dyDescent="0.3">
      <c r="A766" t="s">
        <v>5415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7392</v>
      </c>
    </row>
    <row r="767" spans="1:16" x14ac:dyDescent="0.3">
      <c r="A767" t="s">
        <v>5417</v>
      </c>
      <c r="B767">
        <v>2025</v>
      </c>
      <c r="C767" t="s">
        <v>163</v>
      </c>
      <c r="D767">
        <v>8</v>
      </c>
      <c r="E767" t="s">
        <v>6066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5678</v>
      </c>
      <c r="O767">
        <v>85.4</v>
      </c>
      <c r="P767" t="s">
        <v>7394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5431</v>
      </c>
      <c r="B769">
        <v>2026</v>
      </c>
      <c r="C769" t="s">
        <v>250</v>
      </c>
      <c r="D769" t="s">
        <v>4967</v>
      </c>
      <c r="E769" t="s">
        <v>6079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7410</v>
      </c>
    </row>
    <row r="770" spans="1:16" x14ac:dyDescent="0.3">
      <c r="A770" t="s">
        <v>5410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7383</v>
      </c>
    </row>
    <row r="771" spans="1:16" x14ac:dyDescent="0.3">
      <c r="A771" t="s">
        <v>5816</v>
      </c>
      <c r="B771">
        <v>2018</v>
      </c>
      <c r="C771" t="s">
        <v>24</v>
      </c>
      <c r="D771" t="s">
        <v>5247</v>
      </c>
      <c r="E771" t="s">
        <v>5817</v>
      </c>
      <c r="F771" t="s">
        <v>143</v>
      </c>
      <c r="G771">
        <v>65000</v>
      </c>
      <c r="H771" t="s">
        <v>4180</v>
      </c>
      <c r="I771">
        <v>13200000</v>
      </c>
      <c r="J771" t="s">
        <v>5812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6942</v>
      </c>
    </row>
    <row r="772" spans="1:16" x14ac:dyDescent="0.3">
      <c r="A772" t="s">
        <v>5444</v>
      </c>
      <c r="B772">
        <v>2018</v>
      </c>
      <c r="C772" t="s">
        <v>250</v>
      </c>
      <c r="D772" t="s">
        <v>4380</v>
      </c>
      <c r="E772" t="s">
        <v>5882</v>
      </c>
      <c r="F772" t="s">
        <v>143</v>
      </c>
      <c r="G772">
        <v>92000</v>
      </c>
      <c r="H772" t="s">
        <v>4180</v>
      </c>
      <c r="I772">
        <v>11400000</v>
      </c>
      <c r="J772" t="s">
        <v>5812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7430</v>
      </c>
    </row>
    <row r="773" spans="1:16" x14ac:dyDescent="0.3">
      <c r="A773" t="s">
        <v>5442</v>
      </c>
      <c r="B773">
        <v>2018</v>
      </c>
      <c r="C773" t="s">
        <v>4184</v>
      </c>
      <c r="D773" t="s">
        <v>4303</v>
      </c>
      <c r="E773" t="s">
        <v>6091</v>
      </c>
      <c r="F773" t="s">
        <v>43</v>
      </c>
      <c r="G773">
        <v>60000</v>
      </c>
      <c r="H773" t="s">
        <v>4180</v>
      </c>
      <c r="I773">
        <v>12200000</v>
      </c>
      <c r="J773" t="s">
        <v>5812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7425</v>
      </c>
    </row>
    <row r="774" spans="1:16" x14ac:dyDescent="0.3">
      <c r="A774" t="s">
        <v>5447</v>
      </c>
      <c r="B774">
        <v>2018</v>
      </c>
      <c r="C774" t="s">
        <v>6081</v>
      </c>
      <c r="D774" t="s">
        <v>6095</v>
      </c>
      <c r="E774" t="s">
        <v>6096</v>
      </c>
      <c r="F774" t="s">
        <v>43</v>
      </c>
      <c r="G774">
        <v>70897</v>
      </c>
      <c r="H774" t="s">
        <v>4180</v>
      </c>
      <c r="I774">
        <v>20400000</v>
      </c>
      <c r="J774" t="s">
        <v>5812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7434</v>
      </c>
    </row>
    <row r="775" spans="1:16" x14ac:dyDescent="0.3">
      <c r="A775" t="s">
        <v>5857</v>
      </c>
      <c r="B775">
        <v>2018</v>
      </c>
      <c r="C775" t="s">
        <v>24</v>
      </c>
      <c r="D775" t="s">
        <v>4393</v>
      </c>
      <c r="E775" t="s">
        <v>5858</v>
      </c>
      <c r="F775" t="s">
        <v>60</v>
      </c>
      <c r="G775">
        <v>61700</v>
      </c>
      <c r="H775" t="s">
        <v>4180</v>
      </c>
      <c r="I775">
        <v>7570000</v>
      </c>
      <c r="J775" t="s">
        <v>5812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6970</v>
      </c>
    </row>
    <row r="776" spans="1:16" x14ac:dyDescent="0.3">
      <c r="A776" t="s">
        <v>5443</v>
      </c>
      <c r="B776">
        <v>2019</v>
      </c>
      <c r="C776" t="s">
        <v>24</v>
      </c>
      <c r="D776" t="s">
        <v>5247</v>
      </c>
      <c r="E776" t="s">
        <v>6092</v>
      </c>
      <c r="F776" t="s">
        <v>60</v>
      </c>
      <c r="G776">
        <v>11000</v>
      </c>
      <c r="H776" t="s">
        <v>4180</v>
      </c>
      <c r="I776">
        <v>16300000</v>
      </c>
      <c r="J776" t="s">
        <v>5812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7426</v>
      </c>
    </row>
    <row r="777" spans="1:16" x14ac:dyDescent="0.3">
      <c r="A777" t="s">
        <v>5842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5812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6960</v>
      </c>
    </row>
    <row r="778" spans="1:16" x14ac:dyDescent="0.3">
      <c r="A778" t="s">
        <v>5834</v>
      </c>
      <c r="B778">
        <v>2020</v>
      </c>
      <c r="C778" t="s">
        <v>92</v>
      </c>
      <c r="D778" t="s">
        <v>5835</v>
      </c>
      <c r="E778" t="s">
        <v>5836</v>
      </c>
      <c r="F778" t="s">
        <v>161</v>
      </c>
      <c r="G778">
        <v>70000</v>
      </c>
      <c r="H778" t="s">
        <v>4173</v>
      </c>
      <c r="I778">
        <v>6610000</v>
      </c>
      <c r="J778" t="s">
        <v>5812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6955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6097</v>
      </c>
      <c r="F779" t="s">
        <v>4539</v>
      </c>
      <c r="G779">
        <v>33000</v>
      </c>
      <c r="H779" t="s">
        <v>4180</v>
      </c>
      <c r="I779">
        <v>8300000</v>
      </c>
      <c r="J779" t="s">
        <v>5812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7438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5819</v>
      </c>
      <c r="E780" t="s">
        <v>6944</v>
      </c>
      <c r="F780" t="s">
        <v>4172</v>
      </c>
      <c r="G780">
        <v>7000</v>
      </c>
      <c r="H780" t="s">
        <v>4180</v>
      </c>
      <c r="I780">
        <v>13800000</v>
      </c>
      <c r="J780" t="s">
        <v>5812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6945</v>
      </c>
    </row>
    <row r="781" spans="1:16" x14ac:dyDescent="0.3">
      <c r="A781" t="s">
        <v>5822</v>
      </c>
      <c r="B781">
        <v>2021</v>
      </c>
      <c r="C781" t="s">
        <v>41</v>
      </c>
      <c r="D781" t="s">
        <v>5032</v>
      </c>
      <c r="E781" t="s">
        <v>5823</v>
      </c>
      <c r="F781" t="s">
        <v>60</v>
      </c>
      <c r="G781">
        <v>98000</v>
      </c>
      <c r="H781" t="s">
        <v>4180</v>
      </c>
      <c r="I781">
        <v>10400000</v>
      </c>
      <c r="J781" t="s">
        <v>5812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6948</v>
      </c>
    </row>
    <row r="782" spans="1:16" x14ac:dyDescent="0.3">
      <c r="A782" t="s">
        <v>5407</v>
      </c>
      <c r="B782">
        <v>2022</v>
      </c>
      <c r="C782" t="s">
        <v>85</v>
      </c>
      <c r="D782" t="s">
        <v>5814</v>
      </c>
      <c r="E782" t="s">
        <v>5815</v>
      </c>
      <c r="F782" t="s">
        <v>173</v>
      </c>
      <c r="G782">
        <v>90000</v>
      </c>
      <c r="H782" t="s">
        <v>4180</v>
      </c>
      <c r="I782">
        <v>27700000</v>
      </c>
      <c r="J782" t="s">
        <v>5812</v>
      </c>
      <c r="K782">
        <v>26700000</v>
      </c>
      <c r="L782">
        <v>28700000</v>
      </c>
      <c r="M782">
        <v>2</v>
      </c>
      <c r="N782" t="s">
        <v>5641</v>
      </c>
      <c r="O782">
        <v>82.7</v>
      </c>
      <c r="P782" t="s">
        <v>6941</v>
      </c>
    </row>
    <row r="783" spans="1:16" x14ac:dyDescent="0.3">
      <c r="A783" t="s">
        <v>5843</v>
      </c>
      <c r="B783">
        <v>2022</v>
      </c>
      <c r="C783" t="s">
        <v>230</v>
      </c>
      <c r="D783" t="s">
        <v>5844</v>
      </c>
      <c r="E783" t="s">
        <v>5845</v>
      </c>
      <c r="F783" t="s">
        <v>43</v>
      </c>
      <c r="G783">
        <v>76000</v>
      </c>
      <c r="H783" t="s">
        <v>4180</v>
      </c>
      <c r="I783">
        <v>10200000</v>
      </c>
      <c r="J783" t="s">
        <v>5812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6961</v>
      </c>
    </row>
    <row r="784" spans="1:16" x14ac:dyDescent="0.3">
      <c r="A784" t="s">
        <v>5448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5812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7436</v>
      </c>
    </row>
    <row r="785" spans="1:16" x14ac:dyDescent="0.3">
      <c r="A785" t="s">
        <v>5810</v>
      </c>
      <c r="B785">
        <v>2022</v>
      </c>
      <c r="C785" t="s">
        <v>4031</v>
      </c>
      <c r="D785" t="s">
        <v>5131</v>
      </c>
      <c r="E785" t="s">
        <v>5811</v>
      </c>
      <c r="F785" t="s">
        <v>143</v>
      </c>
      <c r="G785">
        <v>44630</v>
      </c>
      <c r="H785" t="s">
        <v>4180</v>
      </c>
      <c r="I785">
        <v>12600000</v>
      </c>
      <c r="J785" t="s">
        <v>5812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6938</v>
      </c>
    </row>
    <row r="786" spans="1:16" x14ac:dyDescent="0.3">
      <c r="A786" t="s">
        <v>5449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5812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7437</v>
      </c>
    </row>
    <row r="787" spans="1:16" x14ac:dyDescent="0.3">
      <c r="A787" t="s">
        <v>5354</v>
      </c>
      <c r="B787">
        <v>2023</v>
      </c>
      <c r="C787" t="s">
        <v>24</v>
      </c>
      <c r="D787" t="s">
        <v>4572</v>
      </c>
      <c r="E787" t="s">
        <v>6101</v>
      </c>
      <c r="F787" t="s">
        <v>43</v>
      </c>
      <c r="G787">
        <v>70000</v>
      </c>
      <c r="H787" t="s">
        <v>4180</v>
      </c>
      <c r="I787">
        <v>18700000</v>
      </c>
      <c r="J787" t="s">
        <v>5812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7440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5812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7427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5812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6957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5812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6962</v>
      </c>
    </row>
    <row r="791" spans="1:16" x14ac:dyDescent="0.3">
      <c r="A791" t="s">
        <v>5859</v>
      </c>
      <c r="B791">
        <v>2022</v>
      </c>
      <c r="C791" t="s">
        <v>5326</v>
      </c>
      <c r="D791" t="s">
        <v>5657</v>
      </c>
      <c r="E791" t="s">
        <v>5658</v>
      </c>
      <c r="F791" t="s">
        <v>43</v>
      </c>
      <c r="G791">
        <v>32000</v>
      </c>
      <c r="H791" t="s">
        <v>4180</v>
      </c>
      <c r="I791">
        <v>8600000</v>
      </c>
      <c r="J791" t="s">
        <v>5812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6971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5812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6952</v>
      </c>
    </row>
    <row r="793" spans="1:16" x14ac:dyDescent="0.3">
      <c r="A793" t="s">
        <v>6098</v>
      </c>
      <c r="B793">
        <v>2022</v>
      </c>
      <c r="C793" t="s">
        <v>4496</v>
      </c>
      <c r="D793" t="s">
        <v>6099</v>
      </c>
      <c r="E793" t="s">
        <v>6100</v>
      </c>
      <c r="F793" t="s">
        <v>143</v>
      </c>
      <c r="G793">
        <v>45000</v>
      </c>
      <c r="H793" t="s">
        <v>4180</v>
      </c>
      <c r="I793">
        <v>22900000</v>
      </c>
      <c r="J793" t="s">
        <v>5812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7439</v>
      </c>
    </row>
    <row r="794" spans="1:16" x14ac:dyDescent="0.3">
      <c r="A794" t="s">
        <v>5861</v>
      </c>
      <c r="B794">
        <v>2022</v>
      </c>
      <c r="C794" t="s">
        <v>62</v>
      </c>
      <c r="D794" t="s">
        <v>4250</v>
      </c>
      <c r="E794" t="s">
        <v>5668</v>
      </c>
      <c r="F794" t="s">
        <v>143</v>
      </c>
      <c r="G794">
        <v>65200</v>
      </c>
      <c r="H794" t="s">
        <v>4173</v>
      </c>
      <c r="I794">
        <v>14400000</v>
      </c>
      <c r="J794" t="s">
        <v>5812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6973</v>
      </c>
    </row>
    <row r="795" spans="1:16" x14ac:dyDescent="0.3">
      <c r="A795" t="s">
        <v>5862</v>
      </c>
      <c r="B795">
        <v>2022</v>
      </c>
      <c r="C795" t="s">
        <v>85</v>
      </c>
      <c r="D795" t="s">
        <v>5771</v>
      </c>
      <c r="E795" t="s">
        <v>5863</v>
      </c>
      <c r="F795" t="s">
        <v>43</v>
      </c>
      <c r="G795">
        <v>54500</v>
      </c>
      <c r="H795" t="s">
        <v>4173</v>
      </c>
      <c r="I795">
        <v>9000000</v>
      </c>
      <c r="J795" t="s">
        <v>5812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6974</v>
      </c>
    </row>
    <row r="796" spans="1:16" x14ac:dyDescent="0.3">
      <c r="A796" t="s">
        <v>5850</v>
      </c>
      <c r="B796">
        <v>2022</v>
      </c>
      <c r="C796" t="s">
        <v>92</v>
      </c>
      <c r="D796" t="s">
        <v>4567</v>
      </c>
      <c r="E796" t="s">
        <v>5851</v>
      </c>
      <c r="F796" t="s">
        <v>143</v>
      </c>
      <c r="G796">
        <v>85000</v>
      </c>
      <c r="H796" t="s">
        <v>5852</v>
      </c>
      <c r="I796">
        <v>20300000</v>
      </c>
      <c r="J796" t="s">
        <v>5812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6966</v>
      </c>
    </row>
    <row r="797" spans="1:16" x14ac:dyDescent="0.3">
      <c r="A797" t="s">
        <v>5433</v>
      </c>
      <c r="B797">
        <v>2023</v>
      </c>
      <c r="C797" t="s">
        <v>62</v>
      </c>
      <c r="D797" t="s">
        <v>4434</v>
      </c>
      <c r="E797" t="s">
        <v>5665</v>
      </c>
      <c r="F797" t="s">
        <v>43</v>
      </c>
      <c r="G797">
        <v>73300</v>
      </c>
      <c r="H797" t="s">
        <v>4173</v>
      </c>
      <c r="I797">
        <v>23100000</v>
      </c>
      <c r="J797" t="s">
        <v>5812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6963</v>
      </c>
    </row>
    <row r="798" spans="1:16" x14ac:dyDescent="0.3">
      <c r="A798" t="s">
        <v>5840</v>
      </c>
      <c r="B798">
        <v>2023</v>
      </c>
      <c r="C798" t="s">
        <v>24</v>
      </c>
      <c r="D798" t="s">
        <v>4431</v>
      </c>
      <c r="E798" t="s">
        <v>5841</v>
      </c>
      <c r="F798" t="s">
        <v>43</v>
      </c>
      <c r="G798">
        <v>60600</v>
      </c>
      <c r="H798" t="s">
        <v>4180</v>
      </c>
      <c r="I798">
        <v>30600000</v>
      </c>
      <c r="J798" t="s">
        <v>5812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6959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6093</v>
      </c>
      <c r="F799" t="s">
        <v>143</v>
      </c>
      <c r="G799">
        <v>80000</v>
      </c>
      <c r="H799" t="s">
        <v>4180</v>
      </c>
      <c r="I799">
        <v>19700000</v>
      </c>
      <c r="J799" t="s">
        <v>5812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7429</v>
      </c>
    </row>
    <row r="800" spans="1:16" x14ac:dyDescent="0.3">
      <c r="A800" t="s">
        <v>5827</v>
      </c>
      <c r="B800">
        <v>2023</v>
      </c>
      <c r="C800" t="s">
        <v>166</v>
      </c>
      <c r="D800" t="s">
        <v>5828</v>
      </c>
      <c r="E800" t="s">
        <v>5829</v>
      </c>
      <c r="F800" t="s">
        <v>43</v>
      </c>
      <c r="G800">
        <v>17000</v>
      </c>
      <c r="H800" t="s">
        <v>4173</v>
      </c>
      <c r="I800">
        <v>24800000</v>
      </c>
      <c r="J800" t="s">
        <v>5812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6951</v>
      </c>
    </row>
    <row r="801" spans="1:16" x14ac:dyDescent="0.3">
      <c r="A801" t="s">
        <v>5827</v>
      </c>
      <c r="B801">
        <v>2023</v>
      </c>
      <c r="C801" t="s">
        <v>166</v>
      </c>
      <c r="D801" t="s">
        <v>5828</v>
      </c>
      <c r="E801" t="s">
        <v>5829</v>
      </c>
      <c r="F801" t="s">
        <v>43</v>
      </c>
      <c r="G801">
        <v>17000</v>
      </c>
      <c r="H801" t="s">
        <v>4173</v>
      </c>
      <c r="I801">
        <v>24800000</v>
      </c>
      <c r="J801" t="s">
        <v>5812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6965</v>
      </c>
    </row>
    <row r="802" spans="1:16" x14ac:dyDescent="0.3">
      <c r="A802" t="s">
        <v>5379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5812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6946</v>
      </c>
    </row>
    <row r="803" spans="1:16" x14ac:dyDescent="0.3">
      <c r="A803" t="s">
        <v>5824</v>
      </c>
      <c r="B803">
        <v>2023</v>
      </c>
      <c r="C803" t="s">
        <v>4031</v>
      </c>
      <c r="D803" t="s">
        <v>5131</v>
      </c>
      <c r="E803" t="s">
        <v>5825</v>
      </c>
      <c r="F803" t="s">
        <v>94</v>
      </c>
      <c r="G803">
        <v>87000</v>
      </c>
      <c r="H803" t="s">
        <v>4180</v>
      </c>
      <c r="I803">
        <v>11000000</v>
      </c>
      <c r="J803" t="s">
        <v>5812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6949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5839</v>
      </c>
      <c r="F804" t="s">
        <v>143</v>
      </c>
      <c r="G804">
        <v>13200</v>
      </c>
      <c r="H804" t="s">
        <v>4180</v>
      </c>
      <c r="I804">
        <v>15600000</v>
      </c>
      <c r="J804" t="s">
        <v>5812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6958</v>
      </c>
    </row>
    <row r="805" spans="1:16" x14ac:dyDescent="0.3">
      <c r="A805" t="s">
        <v>5832</v>
      </c>
      <c r="B805">
        <v>2023</v>
      </c>
      <c r="C805" t="s">
        <v>4184</v>
      </c>
      <c r="D805" t="s">
        <v>4303</v>
      </c>
      <c r="E805" t="s">
        <v>5833</v>
      </c>
      <c r="F805" t="s">
        <v>43</v>
      </c>
      <c r="G805">
        <v>46500</v>
      </c>
      <c r="H805" t="s">
        <v>4180</v>
      </c>
      <c r="I805">
        <v>26100000</v>
      </c>
      <c r="J805" t="s">
        <v>5812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6954</v>
      </c>
    </row>
    <row r="806" spans="1:16" x14ac:dyDescent="0.3">
      <c r="A806" t="s">
        <v>5820</v>
      </c>
      <c r="B806">
        <v>2023</v>
      </c>
      <c r="C806" t="s">
        <v>36</v>
      </c>
      <c r="D806" t="s">
        <v>4427</v>
      </c>
      <c r="E806" t="s">
        <v>5821</v>
      </c>
      <c r="F806" t="s">
        <v>143</v>
      </c>
      <c r="G806">
        <v>7400</v>
      </c>
      <c r="H806" t="s">
        <v>4180</v>
      </c>
      <c r="I806">
        <v>8400000</v>
      </c>
      <c r="J806" t="s">
        <v>5812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6947</v>
      </c>
    </row>
    <row r="807" spans="1:16" x14ac:dyDescent="0.3">
      <c r="A807" t="s">
        <v>5366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5812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7428</v>
      </c>
    </row>
    <row r="808" spans="1:16" x14ac:dyDescent="0.3">
      <c r="A808" t="s">
        <v>5446</v>
      </c>
      <c r="B808">
        <v>2023</v>
      </c>
      <c r="C808" t="s">
        <v>230</v>
      </c>
      <c r="D808" t="s">
        <v>5819</v>
      </c>
      <c r="E808" t="s">
        <v>6094</v>
      </c>
      <c r="F808" t="s">
        <v>43</v>
      </c>
      <c r="G808">
        <v>73086</v>
      </c>
      <c r="H808" t="s">
        <v>4180</v>
      </c>
      <c r="I808">
        <v>11700000</v>
      </c>
      <c r="J808" t="s">
        <v>5812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7433</v>
      </c>
    </row>
    <row r="809" spans="1:16" x14ac:dyDescent="0.3">
      <c r="A809" t="s">
        <v>5380</v>
      </c>
      <c r="B809">
        <v>2024</v>
      </c>
      <c r="C809" t="s">
        <v>24</v>
      </c>
      <c r="D809" t="s">
        <v>4405</v>
      </c>
      <c r="E809" t="s">
        <v>5699</v>
      </c>
      <c r="F809" t="s">
        <v>4789</v>
      </c>
      <c r="G809">
        <v>31000</v>
      </c>
      <c r="H809" t="s">
        <v>4180</v>
      </c>
      <c r="I809">
        <v>46500000</v>
      </c>
      <c r="J809" t="s">
        <v>5812</v>
      </c>
      <c r="K809">
        <v>44800000</v>
      </c>
      <c r="L809">
        <v>48100000</v>
      </c>
      <c r="M809">
        <v>17</v>
      </c>
      <c r="N809" t="s">
        <v>5818</v>
      </c>
      <c r="O809">
        <v>82.1</v>
      </c>
      <c r="P809" t="s">
        <v>7435</v>
      </c>
    </row>
    <row r="810" spans="1:16" x14ac:dyDescent="0.3">
      <c r="A810" t="s">
        <v>5380</v>
      </c>
      <c r="B810">
        <v>2024</v>
      </c>
      <c r="C810" t="s">
        <v>24</v>
      </c>
      <c r="D810" t="s">
        <v>4405</v>
      </c>
      <c r="E810" t="s">
        <v>5699</v>
      </c>
      <c r="F810" t="s">
        <v>4789</v>
      </c>
      <c r="G810">
        <v>31000</v>
      </c>
      <c r="H810" t="s">
        <v>4180</v>
      </c>
      <c r="I810">
        <v>46500000</v>
      </c>
      <c r="J810" t="s">
        <v>5812</v>
      </c>
      <c r="K810">
        <v>44800000</v>
      </c>
      <c r="L810">
        <v>48100000</v>
      </c>
      <c r="M810">
        <v>17</v>
      </c>
      <c r="N810" t="s">
        <v>5818</v>
      </c>
      <c r="O810">
        <v>82.1</v>
      </c>
      <c r="P810" t="s">
        <v>6943</v>
      </c>
    </row>
    <row r="811" spans="1:16" x14ac:dyDescent="0.3">
      <c r="A811" t="s">
        <v>5860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5812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6972</v>
      </c>
    </row>
    <row r="812" spans="1:16" x14ac:dyDescent="0.3">
      <c r="A812" t="s">
        <v>5308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5812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7431</v>
      </c>
    </row>
    <row r="813" spans="1:16" x14ac:dyDescent="0.3">
      <c r="A813" t="s">
        <v>5830</v>
      </c>
      <c r="B813">
        <v>2024</v>
      </c>
      <c r="C813" t="s">
        <v>62</v>
      </c>
      <c r="D813" t="s">
        <v>4198</v>
      </c>
      <c r="E813" t="s">
        <v>5831</v>
      </c>
      <c r="F813" t="s">
        <v>43</v>
      </c>
      <c r="G813">
        <v>47000</v>
      </c>
      <c r="H813" t="s">
        <v>4180</v>
      </c>
      <c r="I813">
        <v>17600000</v>
      </c>
      <c r="J813" t="s">
        <v>5812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6953</v>
      </c>
    </row>
    <row r="814" spans="1:16" x14ac:dyDescent="0.3">
      <c r="A814" t="s">
        <v>5837</v>
      </c>
      <c r="B814">
        <v>2024</v>
      </c>
      <c r="C814" t="s">
        <v>50</v>
      </c>
      <c r="D814" t="s">
        <v>5701</v>
      </c>
      <c r="E814" t="s">
        <v>5838</v>
      </c>
      <c r="F814" t="s">
        <v>43</v>
      </c>
      <c r="G814">
        <v>4100</v>
      </c>
      <c r="H814" t="s">
        <v>4180</v>
      </c>
      <c r="I814">
        <v>8900000</v>
      </c>
      <c r="J814" t="s">
        <v>5812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6956</v>
      </c>
    </row>
    <row r="815" spans="1:16" x14ac:dyDescent="0.3">
      <c r="A815" t="s">
        <v>5318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5812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6939</v>
      </c>
    </row>
    <row r="816" spans="1:16" x14ac:dyDescent="0.3">
      <c r="A816" t="s">
        <v>5853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5812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6968</v>
      </c>
    </row>
    <row r="817" spans="1:16" x14ac:dyDescent="0.3">
      <c r="A817" t="s">
        <v>5813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5812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6940</v>
      </c>
    </row>
    <row r="818" spans="1:16" x14ac:dyDescent="0.3">
      <c r="A818" t="s">
        <v>5445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5812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7432</v>
      </c>
    </row>
    <row r="819" spans="1:16" x14ac:dyDescent="0.3">
      <c r="A819" t="s">
        <v>5378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5812</v>
      </c>
      <c r="K819">
        <v>17500000</v>
      </c>
      <c r="L819">
        <v>18800000</v>
      </c>
      <c r="M819">
        <v>7</v>
      </c>
      <c r="N819" t="s">
        <v>5826</v>
      </c>
      <c r="O819">
        <v>77</v>
      </c>
      <c r="P819" t="s">
        <v>6950</v>
      </c>
    </row>
    <row r="820" spans="1:16" x14ac:dyDescent="0.3">
      <c r="A820" t="s">
        <v>5846</v>
      </c>
      <c r="B820">
        <v>2025</v>
      </c>
      <c r="C820" t="s">
        <v>24</v>
      </c>
      <c r="D820" t="s">
        <v>5847</v>
      </c>
      <c r="E820" t="s">
        <v>5848</v>
      </c>
      <c r="F820" t="s">
        <v>4172</v>
      </c>
      <c r="G820">
        <v>11000</v>
      </c>
      <c r="H820" t="s">
        <v>4180</v>
      </c>
      <c r="I820">
        <v>42900000</v>
      </c>
      <c r="J820" t="s">
        <v>5812</v>
      </c>
      <c r="K820">
        <v>41300000</v>
      </c>
      <c r="L820">
        <v>44400000</v>
      </c>
      <c r="M820">
        <v>4</v>
      </c>
      <c r="N820" t="s">
        <v>5849</v>
      </c>
      <c r="O820">
        <v>84.5</v>
      </c>
      <c r="P820" t="s">
        <v>6964</v>
      </c>
    </row>
    <row r="821" spans="1:16" x14ac:dyDescent="0.3">
      <c r="A821" t="s">
        <v>5846</v>
      </c>
      <c r="B821">
        <v>2025</v>
      </c>
      <c r="C821" t="s">
        <v>24</v>
      </c>
      <c r="D821" t="s">
        <v>5847</v>
      </c>
      <c r="E821" t="s">
        <v>5848</v>
      </c>
      <c r="F821" t="s">
        <v>4172</v>
      </c>
      <c r="G821">
        <v>11000</v>
      </c>
      <c r="H821" t="s">
        <v>4180</v>
      </c>
      <c r="I821">
        <v>42900000</v>
      </c>
      <c r="J821" t="s">
        <v>5812</v>
      </c>
      <c r="K821">
        <v>41300000</v>
      </c>
      <c r="L821">
        <v>44400000</v>
      </c>
      <c r="M821">
        <v>4</v>
      </c>
      <c r="N821" t="s">
        <v>5849</v>
      </c>
      <c r="O821">
        <v>84.5</v>
      </c>
      <c r="P821" t="s">
        <v>6967</v>
      </c>
    </row>
    <row r="822" spans="1:16" x14ac:dyDescent="0.3">
      <c r="A822" t="s">
        <v>5854</v>
      </c>
      <c r="B822">
        <v>2025</v>
      </c>
      <c r="C822" t="s">
        <v>188</v>
      </c>
      <c r="D822" t="s">
        <v>5855</v>
      </c>
      <c r="E822" t="s">
        <v>5856</v>
      </c>
      <c r="F822" t="s">
        <v>4172</v>
      </c>
      <c r="G822">
        <v>1800</v>
      </c>
      <c r="H822" t="s">
        <v>4180</v>
      </c>
      <c r="I822">
        <v>11000000</v>
      </c>
      <c r="J822" t="s">
        <v>5812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6969</v>
      </c>
    </row>
    <row r="823" spans="1:16" x14ac:dyDescent="0.3">
      <c r="A823" t="s">
        <v>5864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5812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6975</v>
      </c>
    </row>
    <row r="824" spans="1:16" x14ac:dyDescent="0.3">
      <c r="A824" t="s">
        <v>5935</v>
      </c>
      <c r="B824">
        <v>2016</v>
      </c>
      <c r="C824" t="s">
        <v>4184</v>
      </c>
      <c r="D824" t="s">
        <v>4713</v>
      </c>
      <c r="E824" t="s">
        <v>5936</v>
      </c>
      <c r="F824" t="s">
        <v>143</v>
      </c>
      <c r="G824">
        <v>97000</v>
      </c>
      <c r="H824" t="s">
        <v>4180</v>
      </c>
      <c r="I824">
        <v>7630000</v>
      </c>
      <c r="J824" t="s">
        <v>5868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7035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5883</v>
      </c>
      <c r="F825" t="s">
        <v>43</v>
      </c>
      <c r="G825">
        <v>73000</v>
      </c>
      <c r="H825" t="s">
        <v>4173</v>
      </c>
      <c r="I825">
        <v>6160000</v>
      </c>
      <c r="J825" t="s">
        <v>5868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6987</v>
      </c>
    </row>
    <row r="826" spans="1:16" x14ac:dyDescent="0.3">
      <c r="A826" t="s">
        <v>5900</v>
      </c>
      <c r="B826">
        <v>2018</v>
      </c>
      <c r="C826" t="s">
        <v>24</v>
      </c>
      <c r="D826" t="s">
        <v>4393</v>
      </c>
      <c r="E826" t="s">
        <v>5858</v>
      </c>
      <c r="F826" t="s">
        <v>43</v>
      </c>
      <c r="G826">
        <v>74800</v>
      </c>
      <c r="H826" t="s">
        <v>4180</v>
      </c>
      <c r="I826">
        <v>7670000</v>
      </c>
      <c r="J826" t="s">
        <v>5868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6998</v>
      </c>
    </row>
    <row r="827" spans="1:16" x14ac:dyDescent="0.3">
      <c r="A827" t="s">
        <v>5892</v>
      </c>
      <c r="B827">
        <v>2018</v>
      </c>
      <c r="C827" t="s">
        <v>137</v>
      </c>
      <c r="D827" t="s">
        <v>5893</v>
      </c>
      <c r="E827" t="s">
        <v>5894</v>
      </c>
      <c r="F827" t="s">
        <v>143</v>
      </c>
      <c r="G827">
        <v>80000</v>
      </c>
      <c r="H827" t="s">
        <v>4180</v>
      </c>
      <c r="I827">
        <v>11500000</v>
      </c>
      <c r="J827" t="s">
        <v>5868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6994</v>
      </c>
    </row>
    <row r="828" spans="1:16" x14ac:dyDescent="0.3">
      <c r="A828" t="s">
        <v>5932</v>
      </c>
      <c r="B828">
        <v>2019</v>
      </c>
      <c r="C828" t="s">
        <v>4641</v>
      </c>
      <c r="D828" t="s">
        <v>5933</v>
      </c>
      <c r="E828" t="s">
        <v>5934</v>
      </c>
      <c r="F828" t="s">
        <v>43</v>
      </c>
      <c r="G828">
        <v>55600</v>
      </c>
      <c r="H828" t="s">
        <v>4180</v>
      </c>
      <c r="I828">
        <v>11800000</v>
      </c>
      <c r="J828" t="s">
        <v>5868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7034</v>
      </c>
    </row>
    <row r="829" spans="1:16" x14ac:dyDescent="0.3">
      <c r="A829" t="s">
        <v>5918</v>
      </c>
      <c r="B829">
        <v>2019</v>
      </c>
      <c r="C829" t="s">
        <v>24</v>
      </c>
      <c r="D829" t="s">
        <v>5247</v>
      </c>
      <c r="E829" t="s">
        <v>5817</v>
      </c>
      <c r="F829" t="s">
        <v>143</v>
      </c>
      <c r="G829">
        <v>87000</v>
      </c>
      <c r="H829" t="s">
        <v>4180</v>
      </c>
      <c r="I829">
        <v>13800000</v>
      </c>
      <c r="J829" t="s">
        <v>5868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7018</v>
      </c>
    </row>
    <row r="830" spans="1:16" x14ac:dyDescent="0.3">
      <c r="A830" t="s">
        <v>5881</v>
      </c>
      <c r="B830">
        <v>2020</v>
      </c>
      <c r="C830" t="s">
        <v>250</v>
      </c>
      <c r="D830">
        <v>3</v>
      </c>
      <c r="E830" t="s">
        <v>5882</v>
      </c>
      <c r="F830" t="s">
        <v>60</v>
      </c>
      <c r="G830">
        <v>45000</v>
      </c>
      <c r="H830" t="s">
        <v>4180</v>
      </c>
      <c r="I830">
        <v>14300000</v>
      </c>
      <c r="J830" t="s">
        <v>5868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6985</v>
      </c>
    </row>
    <row r="831" spans="1:16" x14ac:dyDescent="0.3">
      <c r="A831" t="s">
        <v>5871</v>
      </c>
      <c r="B831">
        <v>2020</v>
      </c>
      <c r="C831" t="s">
        <v>36</v>
      </c>
      <c r="D831" t="s">
        <v>5872</v>
      </c>
      <c r="E831" t="s">
        <v>5873</v>
      </c>
      <c r="F831" t="s">
        <v>143</v>
      </c>
      <c r="G831">
        <v>51000</v>
      </c>
      <c r="H831" t="s">
        <v>4180</v>
      </c>
      <c r="I831">
        <v>5680000</v>
      </c>
      <c r="J831" t="s">
        <v>5868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6978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5924</v>
      </c>
      <c r="F832" t="s">
        <v>43</v>
      </c>
      <c r="G832">
        <v>89500</v>
      </c>
      <c r="H832" t="s">
        <v>4173</v>
      </c>
      <c r="I832">
        <v>14800000</v>
      </c>
      <c r="J832" t="s">
        <v>5868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7023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7744</v>
      </c>
      <c r="F833" t="s">
        <v>60</v>
      </c>
      <c r="G833">
        <v>95000</v>
      </c>
      <c r="H833" t="s">
        <v>4180</v>
      </c>
      <c r="I833">
        <v>9300000</v>
      </c>
      <c r="J833" t="s">
        <v>5868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8446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5866</v>
      </c>
      <c r="E834" t="s">
        <v>7010</v>
      </c>
      <c r="F834" t="s">
        <v>4172</v>
      </c>
      <c r="G834">
        <v>80000</v>
      </c>
      <c r="H834" t="s">
        <v>4173</v>
      </c>
      <c r="I834">
        <v>22100000</v>
      </c>
      <c r="J834" t="s">
        <v>5868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7011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7006</v>
      </c>
      <c r="F835" t="s">
        <v>4172</v>
      </c>
      <c r="G835">
        <v>3100</v>
      </c>
      <c r="H835" t="s">
        <v>4173</v>
      </c>
      <c r="I835">
        <v>13900000</v>
      </c>
      <c r="J835" t="s">
        <v>5868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7007</v>
      </c>
    </row>
    <row r="836" spans="1:16" x14ac:dyDescent="0.3">
      <c r="A836" t="s">
        <v>4172</v>
      </c>
      <c r="B836">
        <v>2025</v>
      </c>
      <c r="C836" t="s">
        <v>36</v>
      </c>
      <c r="D836" t="s">
        <v>7847</v>
      </c>
      <c r="E836" t="s">
        <v>7848</v>
      </c>
      <c r="F836" t="s">
        <v>4172</v>
      </c>
      <c r="G836">
        <v>12500</v>
      </c>
      <c r="H836" t="s">
        <v>4180</v>
      </c>
      <c r="I836">
        <v>15000000</v>
      </c>
      <c r="J836" t="s">
        <v>5868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8422</v>
      </c>
    </row>
    <row r="837" spans="1:16" x14ac:dyDescent="0.3">
      <c r="A837" t="s">
        <v>4172</v>
      </c>
      <c r="B837">
        <v>2026</v>
      </c>
      <c r="C837" t="s">
        <v>7028</v>
      </c>
      <c r="D837" t="s">
        <v>7029</v>
      </c>
      <c r="E837" t="s">
        <v>7030</v>
      </c>
      <c r="F837" t="s">
        <v>4172</v>
      </c>
      <c r="G837">
        <v>50</v>
      </c>
      <c r="H837" t="s">
        <v>5852</v>
      </c>
      <c r="I837">
        <v>24400000</v>
      </c>
      <c r="J837" t="s">
        <v>5868</v>
      </c>
      <c r="K837">
        <v>23200000</v>
      </c>
      <c r="L837">
        <v>25700000</v>
      </c>
      <c r="M837" t="s">
        <v>4175</v>
      </c>
      <c r="N837" t="s">
        <v>7031</v>
      </c>
      <c r="O837">
        <v>93.9</v>
      </c>
      <c r="P837" t="s">
        <v>7032</v>
      </c>
    </row>
    <row r="838" spans="1:16" x14ac:dyDescent="0.3">
      <c r="A838" t="s">
        <v>5368</v>
      </c>
      <c r="B838">
        <v>2021</v>
      </c>
      <c r="C838" t="s">
        <v>92</v>
      </c>
      <c r="D838" t="s">
        <v>4946</v>
      </c>
      <c r="E838" t="s">
        <v>5907</v>
      </c>
      <c r="F838" t="s">
        <v>43</v>
      </c>
      <c r="G838">
        <v>57800</v>
      </c>
      <c r="H838" t="s">
        <v>4180</v>
      </c>
      <c r="I838">
        <v>11500000</v>
      </c>
      <c r="J838" t="s">
        <v>5868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7008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5868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8449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5868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8450</v>
      </c>
    </row>
    <row r="841" spans="1:16" x14ac:dyDescent="0.3">
      <c r="A841" t="s">
        <v>5921</v>
      </c>
      <c r="B841">
        <v>2020</v>
      </c>
      <c r="C841" t="s">
        <v>191</v>
      </c>
      <c r="D841" t="s">
        <v>5769</v>
      </c>
      <c r="E841" t="s">
        <v>5753</v>
      </c>
      <c r="F841" t="s">
        <v>161</v>
      </c>
      <c r="G841">
        <v>46000</v>
      </c>
      <c r="H841" t="s">
        <v>4180</v>
      </c>
      <c r="I841">
        <v>13000000</v>
      </c>
      <c r="J841" t="s">
        <v>5868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7021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5868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7037</v>
      </c>
    </row>
    <row r="843" spans="1:16" x14ac:dyDescent="0.3">
      <c r="A843" t="s">
        <v>5878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5868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6982</v>
      </c>
    </row>
    <row r="844" spans="1:16" x14ac:dyDescent="0.3">
      <c r="A844" t="s">
        <v>5896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5868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6996</v>
      </c>
    </row>
    <row r="845" spans="1:16" x14ac:dyDescent="0.3">
      <c r="A845" t="s">
        <v>5874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5868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6979</v>
      </c>
    </row>
    <row r="846" spans="1:16" x14ac:dyDescent="0.3">
      <c r="A846" t="s">
        <v>168</v>
      </c>
      <c r="B846">
        <v>2021</v>
      </c>
      <c r="C846" t="s">
        <v>166</v>
      </c>
      <c r="D846" t="s">
        <v>5691</v>
      </c>
      <c r="E846" t="s">
        <v>5692</v>
      </c>
      <c r="F846" t="s">
        <v>161</v>
      </c>
      <c r="G846">
        <v>48014</v>
      </c>
      <c r="H846" t="s">
        <v>4173</v>
      </c>
      <c r="I846">
        <v>19300000</v>
      </c>
      <c r="J846" t="s">
        <v>5868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8437</v>
      </c>
    </row>
    <row r="847" spans="1:16" x14ac:dyDescent="0.3">
      <c r="A847" t="s">
        <v>5884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5868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6988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5868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8451</v>
      </c>
    </row>
    <row r="849" spans="1:16" x14ac:dyDescent="0.3">
      <c r="A849" t="s">
        <v>5901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5868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6999</v>
      </c>
    </row>
    <row r="850" spans="1:16" x14ac:dyDescent="0.3">
      <c r="A850" t="s">
        <v>5865</v>
      </c>
      <c r="B850">
        <v>2022</v>
      </c>
      <c r="C850" t="s">
        <v>182</v>
      </c>
      <c r="D850" t="s">
        <v>5866</v>
      </c>
      <c r="E850" t="s">
        <v>5867</v>
      </c>
      <c r="F850" t="s">
        <v>43</v>
      </c>
      <c r="G850">
        <v>60000</v>
      </c>
      <c r="H850" t="s">
        <v>4180</v>
      </c>
      <c r="I850">
        <v>15000000</v>
      </c>
      <c r="J850" t="s">
        <v>5868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6976</v>
      </c>
    </row>
    <row r="851" spans="1:16" x14ac:dyDescent="0.3">
      <c r="A851" t="s">
        <v>5895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5868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6995</v>
      </c>
    </row>
    <row r="852" spans="1:16" x14ac:dyDescent="0.3">
      <c r="A852" t="s">
        <v>5869</v>
      </c>
      <c r="B852">
        <v>2022</v>
      </c>
      <c r="C852" t="s">
        <v>4091</v>
      </c>
      <c r="D852" t="s">
        <v>4765</v>
      </c>
      <c r="E852" t="s">
        <v>5870</v>
      </c>
      <c r="F852" t="s">
        <v>143</v>
      </c>
      <c r="G852">
        <v>32800</v>
      </c>
      <c r="H852" t="s">
        <v>4180</v>
      </c>
      <c r="I852">
        <v>8500000</v>
      </c>
      <c r="J852" t="s">
        <v>5868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6977</v>
      </c>
    </row>
    <row r="853" spans="1:16" x14ac:dyDescent="0.3">
      <c r="A853" t="s">
        <v>5929</v>
      </c>
      <c r="B853">
        <v>2022</v>
      </c>
      <c r="C853" t="s">
        <v>24</v>
      </c>
      <c r="D853" t="s">
        <v>5930</v>
      </c>
      <c r="E853" t="s">
        <v>5931</v>
      </c>
      <c r="F853" t="s">
        <v>43</v>
      </c>
      <c r="G853">
        <v>94000</v>
      </c>
      <c r="H853" t="s">
        <v>4180</v>
      </c>
      <c r="I853">
        <v>18900000</v>
      </c>
      <c r="J853" t="s">
        <v>5868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7033</v>
      </c>
    </row>
    <row r="854" spans="1:16" x14ac:dyDescent="0.3">
      <c r="A854" t="s">
        <v>5888</v>
      </c>
      <c r="B854">
        <v>2022</v>
      </c>
      <c r="C854" t="s">
        <v>188</v>
      </c>
      <c r="D854" t="s">
        <v>5889</v>
      </c>
      <c r="E854" t="s">
        <v>5890</v>
      </c>
      <c r="F854" t="s">
        <v>43</v>
      </c>
      <c r="G854">
        <v>84200</v>
      </c>
      <c r="H854" t="s">
        <v>4180</v>
      </c>
      <c r="I854">
        <v>17100000</v>
      </c>
      <c r="J854" t="s">
        <v>5868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6992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8432</v>
      </c>
      <c r="F855" t="s">
        <v>43</v>
      </c>
      <c r="G855">
        <v>38000</v>
      </c>
      <c r="H855" t="s">
        <v>4180</v>
      </c>
      <c r="I855">
        <v>17000000</v>
      </c>
      <c r="J855" t="s">
        <v>5868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8433</v>
      </c>
    </row>
    <row r="856" spans="1:16" x14ac:dyDescent="0.3">
      <c r="A856" t="s">
        <v>5875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5868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6980</v>
      </c>
    </row>
    <row r="857" spans="1:16" x14ac:dyDescent="0.3">
      <c r="A857" t="s">
        <v>285</v>
      </c>
      <c r="B857">
        <v>2022</v>
      </c>
      <c r="C857" t="s">
        <v>188</v>
      </c>
      <c r="D857" t="s">
        <v>5706</v>
      </c>
      <c r="E857" t="s">
        <v>5707</v>
      </c>
      <c r="F857" t="s">
        <v>43</v>
      </c>
      <c r="G857">
        <v>28000</v>
      </c>
      <c r="H857" t="s">
        <v>4180</v>
      </c>
      <c r="I857">
        <v>21800000</v>
      </c>
      <c r="J857" t="s">
        <v>5868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8438</v>
      </c>
    </row>
    <row r="858" spans="1:16" x14ac:dyDescent="0.3">
      <c r="A858" t="s">
        <v>5887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5868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6991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5868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8442</v>
      </c>
    </row>
    <row r="860" spans="1:16" x14ac:dyDescent="0.3">
      <c r="A860" t="s">
        <v>5922</v>
      </c>
      <c r="B860">
        <v>2023</v>
      </c>
      <c r="C860" t="s">
        <v>188</v>
      </c>
      <c r="D860" t="s">
        <v>5889</v>
      </c>
      <c r="E860" t="s">
        <v>5923</v>
      </c>
      <c r="F860" t="s">
        <v>161</v>
      </c>
      <c r="G860">
        <v>71100</v>
      </c>
      <c r="H860" t="s">
        <v>4173</v>
      </c>
      <c r="I860">
        <v>17200000</v>
      </c>
      <c r="J860" t="s">
        <v>5868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7022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5868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8448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5868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8452</v>
      </c>
    </row>
    <row r="863" spans="1:16" x14ac:dyDescent="0.3">
      <c r="A863" t="s">
        <v>5915</v>
      </c>
      <c r="B863">
        <v>2023</v>
      </c>
      <c r="C863" t="s">
        <v>4184</v>
      </c>
      <c r="D863" t="s">
        <v>4365</v>
      </c>
      <c r="E863" t="s">
        <v>5916</v>
      </c>
      <c r="F863" t="s">
        <v>43</v>
      </c>
      <c r="G863">
        <v>21300000</v>
      </c>
      <c r="H863" t="s">
        <v>4180</v>
      </c>
      <c r="I863">
        <v>8400000</v>
      </c>
      <c r="J863" t="s">
        <v>5868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7016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5868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8447</v>
      </c>
    </row>
    <row r="865" spans="1:16" x14ac:dyDescent="0.3">
      <c r="A865" t="s">
        <v>5937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5868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7036</v>
      </c>
    </row>
    <row r="866" spans="1:16" x14ac:dyDescent="0.3">
      <c r="A866" t="s">
        <v>5908</v>
      </c>
      <c r="B866">
        <v>2023</v>
      </c>
      <c r="C866" t="s">
        <v>182</v>
      </c>
      <c r="D866" t="s">
        <v>5866</v>
      </c>
      <c r="E866" t="s">
        <v>5909</v>
      </c>
      <c r="F866" t="s">
        <v>4172</v>
      </c>
      <c r="G866">
        <v>80100</v>
      </c>
      <c r="H866" t="s">
        <v>4173</v>
      </c>
      <c r="I866">
        <v>17700000</v>
      </c>
      <c r="J866" t="s">
        <v>5868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7009</v>
      </c>
    </row>
    <row r="867" spans="1:16" x14ac:dyDescent="0.3">
      <c r="A867" t="s">
        <v>5367</v>
      </c>
      <c r="B867">
        <v>2023</v>
      </c>
      <c r="C867" t="s">
        <v>188</v>
      </c>
      <c r="D867" t="s">
        <v>5913</v>
      </c>
      <c r="E867" t="s">
        <v>5914</v>
      </c>
      <c r="F867" t="s">
        <v>43</v>
      </c>
      <c r="G867">
        <v>69000</v>
      </c>
      <c r="H867" t="s">
        <v>4180</v>
      </c>
      <c r="I867">
        <v>13300000</v>
      </c>
      <c r="J867" t="s">
        <v>5868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7015</v>
      </c>
    </row>
    <row r="868" spans="1:16" x14ac:dyDescent="0.3">
      <c r="A868" t="s">
        <v>5876</v>
      </c>
      <c r="B868">
        <v>2023</v>
      </c>
      <c r="C868" t="s">
        <v>45</v>
      </c>
      <c r="D868" t="s">
        <v>4935</v>
      </c>
      <c r="E868" t="s">
        <v>5877</v>
      </c>
      <c r="F868" t="s">
        <v>60</v>
      </c>
      <c r="G868">
        <v>53400</v>
      </c>
      <c r="H868" t="s">
        <v>4173</v>
      </c>
      <c r="I868">
        <v>10500000</v>
      </c>
      <c r="J868" t="s">
        <v>5868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6981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5868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8435</v>
      </c>
    </row>
    <row r="870" spans="1:16" x14ac:dyDescent="0.3">
      <c r="A870" t="s">
        <v>5880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5868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6984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5868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8428</v>
      </c>
    </row>
    <row r="872" spans="1:16" x14ac:dyDescent="0.3">
      <c r="A872" t="s">
        <v>5928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5868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7027</v>
      </c>
    </row>
    <row r="873" spans="1:16" x14ac:dyDescent="0.3">
      <c r="A873" t="s">
        <v>5379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5868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7002</v>
      </c>
    </row>
    <row r="874" spans="1:16" x14ac:dyDescent="0.3">
      <c r="A874" t="s">
        <v>5911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5868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7013</v>
      </c>
    </row>
    <row r="875" spans="1:16" x14ac:dyDescent="0.3">
      <c r="A875" t="s">
        <v>5886</v>
      </c>
      <c r="B875">
        <v>2023</v>
      </c>
      <c r="C875" t="s">
        <v>62</v>
      </c>
      <c r="D875" t="s">
        <v>4434</v>
      </c>
      <c r="E875" t="s">
        <v>5734</v>
      </c>
      <c r="F875" t="s">
        <v>43</v>
      </c>
      <c r="G875">
        <v>58000</v>
      </c>
      <c r="H875" t="s">
        <v>4180</v>
      </c>
      <c r="I875">
        <v>22500000</v>
      </c>
      <c r="J875" t="s">
        <v>5868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6990</v>
      </c>
    </row>
    <row r="876" spans="1:16" x14ac:dyDescent="0.3">
      <c r="A876" t="s">
        <v>5925</v>
      </c>
      <c r="B876">
        <v>2023</v>
      </c>
      <c r="C876" t="s">
        <v>92</v>
      </c>
      <c r="D876" t="s">
        <v>4634</v>
      </c>
      <c r="E876" t="s">
        <v>5926</v>
      </c>
      <c r="F876" t="s">
        <v>173</v>
      </c>
      <c r="G876">
        <v>43000</v>
      </c>
      <c r="H876" t="s">
        <v>4180</v>
      </c>
      <c r="I876">
        <v>15700000</v>
      </c>
      <c r="J876" t="s">
        <v>5868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7024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5839</v>
      </c>
      <c r="F877" t="s">
        <v>143</v>
      </c>
      <c r="G877">
        <v>13200</v>
      </c>
      <c r="H877" t="s">
        <v>4180</v>
      </c>
      <c r="I877">
        <v>15300000</v>
      </c>
      <c r="J877" t="s">
        <v>5868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7038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5868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8431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5868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7025</v>
      </c>
    </row>
    <row r="880" spans="1:16" x14ac:dyDescent="0.3">
      <c r="A880" t="s">
        <v>5879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5868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6983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5868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8427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5868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8434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5868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8425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5699</v>
      </c>
      <c r="F884" t="s">
        <v>94</v>
      </c>
      <c r="G884">
        <v>44000</v>
      </c>
      <c r="H884" t="s">
        <v>4180</v>
      </c>
      <c r="I884">
        <v>45100000</v>
      </c>
      <c r="J884" t="s">
        <v>5868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8436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5868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8426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5868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8430</v>
      </c>
    </row>
    <row r="887" spans="1:16" x14ac:dyDescent="0.3">
      <c r="A887" t="s">
        <v>5891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5868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6993</v>
      </c>
    </row>
    <row r="888" spans="1:16" x14ac:dyDescent="0.3">
      <c r="A888" t="s">
        <v>5322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5868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8423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5868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8429</v>
      </c>
    </row>
    <row r="890" spans="1:16" x14ac:dyDescent="0.3">
      <c r="A890" t="s">
        <v>5927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5868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7026</v>
      </c>
    </row>
    <row r="891" spans="1:16" x14ac:dyDescent="0.3">
      <c r="A891" t="s">
        <v>6264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5868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8424</v>
      </c>
    </row>
    <row r="892" spans="1:16" x14ac:dyDescent="0.3">
      <c r="A892" t="s">
        <v>5938</v>
      </c>
      <c r="B892">
        <v>2024</v>
      </c>
      <c r="C892" t="s">
        <v>4184</v>
      </c>
      <c r="D892" t="s">
        <v>5939</v>
      </c>
      <c r="E892" t="s">
        <v>5940</v>
      </c>
      <c r="F892" t="s">
        <v>143</v>
      </c>
      <c r="G892">
        <v>83800</v>
      </c>
      <c r="H892" t="s">
        <v>4173</v>
      </c>
      <c r="I892">
        <v>16000000</v>
      </c>
      <c r="J892" t="s">
        <v>5868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7039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5868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8441</v>
      </c>
    </row>
    <row r="894" spans="1:16" x14ac:dyDescent="0.3">
      <c r="A894" t="s">
        <v>5897</v>
      </c>
      <c r="B894">
        <v>2024</v>
      </c>
      <c r="C894" t="s">
        <v>4896</v>
      </c>
      <c r="D894" t="s">
        <v>5898</v>
      </c>
      <c r="E894" t="s">
        <v>5899</v>
      </c>
      <c r="F894" t="s">
        <v>43</v>
      </c>
      <c r="G894">
        <v>49700</v>
      </c>
      <c r="H894" t="s">
        <v>4180</v>
      </c>
      <c r="I894">
        <v>13000000</v>
      </c>
      <c r="J894" t="s">
        <v>5868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6997</v>
      </c>
    </row>
    <row r="895" spans="1:16" x14ac:dyDescent="0.3">
      <c r="A895" t="s">
        <v>5912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5868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7014</v>
      </c>
    </row>
    <row r="896" spans="1:16" x14ac:dyDescent="0.3">
      <c r="A896" t="s">
        <v>249</v>
      </c>
      <c r="B896">
        <v>2025</v>
      </c>
      <c r="C896" t="s">
        <v>250</v>
      </c>
      <c r="D896" t="s">
        <v>5683</v>
      </c>
      <c r="E896" t="s">
        <v>5684</v>
      </c>
      <c r="F896" t="s">
        <v>4172</v>
      </c>
      <c r="G896">
        <v>19678</v>
      </c>
      <c r="H896" t="s">
        <v>4180</v>
      </c>
      <c r="I896">
        <v>40100000</v>
      </c>
      <c r="J896" t="s">
        <v>5868</v>
      </c>
      <c r="K896">
        <v>38600000</v>
      </c>
      <c r="L896">
        <v>41600000</v>
      </c>
      <c r="M896">
        <v>6</v>
      </c>
      <c r="N896" t="s">
        <v>8119</v>
      </c>
      <c r="O896">
        <v>83.6</v>
      </c>
      <c r="P896" t="s">
        <v>8445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5868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8444</v>
      </c>
    </row>
    <row r="898" spans="1:16" x14ac:dyDescent="0.3">
      <c r="A898" t="s">
        <v>153</v>
      </c>
      <c r="B898">
        <v>2025</v>
      </c>
      <c r="C898" t="s">
        <v>154</v>
      </c>
      <c r="D898" t="s">
        <v>5688</v>
      </c>
      <c r="E898" t="s">
        <v>5689</v>
      </c>
      <c r="F898" t="s">
        <v>4172</v>
      </c>
      <c r="G898">
        <v>7500</v>
      </c>
      <c r="H898" t="s">
        <v>4180</v>
      </c>
      <c r="I898">
        <v>25600000</v>
      </c>
      <c r="J898" t="s">
        <v>5868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8439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5868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6986</v>
      </c>
    </row>
    <row r="900" spans="1:16" x14ac:dyDescent="0.3">
      <c r="A900" t="s">
        <v>5904</v>
      </c>
      <c r="B900">
        <v>2025</v>
      </c>
      <c r="C900" t="s">
        <v>108</v>
      </c>
      <c r="D900" t="s">
        <v>5905</v>
      </c>
      <c r="E900" t="s">
        <v>5906</v>
      </c>
      <c r="F900" t="s">
        <v>4172</v>
      </c>
      <c r="G900">
        <v>3100</v>
      </c>
      <c r="H900" t="s">
        <v>4173</v>
      </c>
      <c r="I900">
        <v>13800000</v>
      </c>
      <c r="J900" t="s">
        <v>5868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7004</v>
      </c>
    </row>
    <row r="901" spans="1:16" x14ac:dyDescent="0.3">
      <c r="A901" t="s">
        <v>5904</v>
      </c>
      <c r="B901">
        <v>2025</v>
      </c>
      <c r="C901" t="s">
        <v>108</v>
      </c>
      <c r="D901" t="s">
        <v>5905</v>
      </c>
      <c r="E901" t="s">
        <v>5906</v>
      </c>
      <c r="F901" t="s">
        <v>4172</v>
      </c>
      <c r="G901">
        <v>3100</v>
      </c>
      <c r="H901" t="s">
        <v>4173</v>
      </c>
      <c r="I901">
        <v>13800000</v>
      </c>
      <c r="J901" t="s">
        <v>5868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7005</v>
      </c>
    </row>
    <row r="902" spans="1:16" x14ac:dyDescent="0.3">
      <c r="A902" t="s">
        <v>5885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5868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6989</v>
      </c>
    </row>
    <row r="903" spans="1:16" x14ac:dyDescent="0.3">
      <c r="A903" t="s">
        <v>5910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5868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7012</v>
      </c>
    </row>
    <row r="904" spans="1:16" x14ac:dyDescent="0.3">
      <c r="A904" t="s">
        <v>5903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5868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7003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5868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8443</v>
      </c>
    </row>
    <row r="906" spans="1:16" x14ac:dyDescent="0.3">
      <c r="A906" t="s">
        <v>5917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5868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7017</v>
      </c>
    </row>
    <row r="907" spans="1:16" x14ac:dyDescent="0.3">
      <c r="A907" t="s">
        <v>5920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5868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7020</v>
      </c>
    </row>
    <row r="908" spans="1:16" x14ac:dyDescent="0.3">
      <c r="A908" t="s">
        <v>48</v>
      </c>
      <c r="B908">
        <v>2025</v>
      </c>
      <c r="C908" t="s">
        <v>50</v>
      </c>
      <c r="D908" t="s">
        <v>5701</v>
      </c>
      <c r="E908" t="s">
        <v>5702</v>
      </c>
      <c r="F908" t="s">
        <v>4172</v>
      </c>
      <c r="G908">
        <v>300</v>
      </c>
      <c r="H908" t="s">
        <v>4180</v>
      </c>
      <c r="I908">
        <v>7430000</v>
      </c>
      <c r="J908" t="s">
        <v>5868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8440</v>
      </c>
    </row>
    <row r="909" spans="1:16" x14ac:dyDescent="0.3">
      <c r="A909" t="s">
        <v>5346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5868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7001</v>
      </c>
    </row>
    <row r="910" spans="1:16" x14ac:dyDescent="0.3">
      <c r="A910" t="s">
        <v>5377</v>
      </c>
      <c r="B910">
        <v>2026</v>
      </c>
      <c r="C910" t="s">
        <v>45</v>
      </c>
      <c r="D910" t="s">
        <v>4886</v>
      </c>
      <c r="E910" t="s">
        <v>5902</v>
      </c>
      <c r="F910" t="s">
        <v>4172</v>
      </c>
      <c r="G910">
        <v>2600</v>
      </c>
      <c r="H910" t="s">
        <v>4180</v>
      </c>
      <c r="I910">
        <v>18900000</v>
      </c>
      <c r="J910" t="s">
        <v>5868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7000</v>
      </c>
    </row>
    <row r="911" spans="1:16" x14ac:dyDescent="0.3">
      <c r="A911" t="s">
        <v>5919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5868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7019</v>
      </c>
    </row>
    <row r="912" spans="1:16" x14ac:dyDescent="0.3">
      <c r="A912" t="s">
        <v>5971</v>
      </c>
      <c r="B912">
        <v>2016</v>
      </c>
      <c r="C912" t="s">
        <v>5326</v>
      </c>
      <c r="D912" t="s">
        <v>5972</v>
      </c>
      <c r="E912" t="s">
        <v>5973</v>
      </c>
      <c r="F912" t="s">
        <v>94</v>
      </c>
      <c r="G912">
        <v>118000</v>
      </c>
      <c r="H912" t="s">
        <v>4180</v>
      </c>
      <c r="I912">
        <v>4510000</v>
      </c>
      <c r="J912" t="s">
        <v>5942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7063</v>
      </c>
    </row>
    <row r="913" spans="1:16" x14ac:dyDescent="0.3">
      <c r="A913" t="s">
        <v>5979</v>
      </c>
      <c r="B913">
        <v>2017</v>
      </c>
      <c r="C913" t="s">
        <v>4184</v>
      </c>
      <c r="D913" t="s">
        <v>5980</v>
      </c>
      <c r="E913" t="s">
        <v>5981</v>
      </c>
      <c r="F913" t="s">
        <v>161</v>
      </c>
      <c r="G913">
        <v>40000</v>
      </c>
      <c r="H913" t="s">
        <v>4180</v>
      </c>
      <c r="I913">
        <v>7170000</v>
      </c>
      <c r="J913" t="s">
        <v>5942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7071</v>
      </c>
    </row>
    <row r="914" spans="1:16" x14ac:dyDescent="0.3">
      <c r="A914" t="s">
        <v>5373</v>
      </c>
      <c r="B914">
        <v>2018</v>
      </c>
      <c r="C914" t="s">
        <v>24</v>
      </c>
      <c r="D914" t="s">
        <v>4572</v>
      </c>
      <c r="E914" t="s">
        <v>5945</v>
      </c>
      <c r="F914" t="s">
        <v>60</v>
      </c>
      <c r="G914">
        <v>72600</v>
      </c>
      <c r="H914" t="s">
        <v>4180</v>
      </c>
      <c r="I914">
        <v>14500000</v>
      </c>
      <c r="J914" t="s">
        <v>5942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7043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5942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8459</v>
      </c>
    </row>
    <row r="916" spans="1:16" x14ac:dyDescent="0.3">
      <c r="A916" t="s">
        <v>5969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5942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7060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7066</v>
      </c>
      <c r="F917" t="s">
        <v>4172</v>
      </c>
      <c r="G917">
        <v>34000</v>
      </c>
      <c r="H917" t="s">
        <v>4180</v>
      </c>
      <c r="I917">
        <v>14300000</v>
      </c>
      <c r="J917" t="s">
        <v>5942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7067</v>
      </c>
    </row>
    <row r="918" spans="1:16" x14ac:dyDescent="0.3">
      <c r="A918" t="s">
        <v>5310</v>
      </c>
      <c r="B918">
        <v>2021</v>
      </c>
      <c r="C918" t="s">
        <v>4031</v>
      </c>
      <c r="D918" t="s">
        <v>5970</v>
      </c>
      <c r="E918" t="s">
        <v>5808</v>
      </c>
      <c r="F918" t="s">
        <v>43</v>
      </c>
      <c r="G918">
        <v>47000</v>
      </c>
      <c r="H918" t="s">
        <v>4180</v>
      </c>
      <c r="I918">
        <v>11200000</v>
      </c>
      <c r="J918" t="s">
        <v>5942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7062</v>
      </c>
    </row>
    <row r="919" spans="1:16" x14ac:dyDescent="0.3">
      <c r="A919" t="s">
        <v>5457</v>
      </c>
      <c r="B919">
        <v>2021</v>
      </c>
      <c r="C919" t="s">
        <v>4184</v>
      </c>
      <c r="D919" t="s">
        <v>4303</v>
      </c>
      <c r="E919" t="s">
        <v>5978</v>
      </c>
      <c r="F919" t="s">
        <v>43</v>
      </c>
      <c r="G919">
        <v>120000</v>
      </c>
      <c r="H919" t="s">
        <v>4180</v>
      </c>
      <c r="I919">
        <v>13400000</v>
      </c>
      <c r="J919" t="s">
        <v>5942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7069</v>
      </c>
    </row>
    <row r="920" spans="1:16" x14ac:dyDescent="0.3">
      <c r="A920" t="s">
        <v>5951</v>
      </c>
      <c r="B920">
        <v>2021</v>
      </c>
      <c r="C920" t="s">
        <v>4641</v>
      </c>
      <c r="D920" t="s">
        <v>5952</v>
      </c>
      <c r="E920" t="s">
        <v>5953</v>
      </c>
      <c r="F920" t="s">
        <v>143</v>
      </c>
      <c r="G920">
        <v>71200</v>
      </c>
      <c r="H920" t="s">
        <v>4173</v>
      </c>
      <c r="I920">
        <v>7000000</v>
      </c>
      <c r="J920" t="s">
        <v>5942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7048</v>
      </c>
    </row>
    <row r="921" spans="1:16" x14ac:dyDescent="0.3">
      <c r="A921" t="s">
        <v>5943</v>
      </c>
      <c r="B921">
        <v>2021</v>
      </c>
      <c r="C921" t="s">
        <v>4184</v>
      </c>
      <c r="D921" t="s">
        <v>4486</v>
      </c>
      <c r="E921" t="s">
        <v>5944</v>
      </c>
      <c r="F921" t="s">
        <v>161</v>
      </c>
      <c r="G921">
        <v>63300</v>
      </c>
      <c r="H921" t="s">
        <v>4180</v>
      </c>
      <c r="I921">
        <v>10200000</v>
      </c>
      <c r="J921" t="s">
        <v>5942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7041</v>
      </c>
    </row>
    <row r="922" spans="1:16" x14ac:dyDescent="0.3">
      <c r="A922" t="s">
        <v>5976</v>
      </c>
      <c r="B922">
        <v>2021</v>
      </c>
      <c r="C922" t="s">
        <v>89</v>
      </c>
      <c r="D922" t="s">
        <v>5207</v>
      </c>
      <c r="E922" t="s">
        <v>5977</v>
      </c>
      <c r="F922" t="s">
        <v>43</v>
      </c>
      <c r="G922">
        <v>91200</v>
      </c>
      <c r="H922" t="s">
        <v>4180</v>
      </c>
      <c r="I922">
        <v>7710000</v>
      </c>
      <c r="J922" t="s">
        <v>5942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7068</v>
      </c>
    </row>
    <row r="923" spans="1:16" x14ac:dyDescent="0.3">
      <c r="A923" t="s">
        <v>5946</v>
      </c>
      <c r="B923">
        <v>2022</v>
      </c>
      <c r="C923" t="s">
        <v>188</v>
      </c>
      <c r="D923" t="s">
        <v>5762</v>
      </c>
      <c r="E923" t="s">
        <v>5947</v>
      </c>
      <c r="F923" t="s">
        <v>94</v>
      </c>
      <c r="G923">
        <v>74500</v>
      </c>
      <c r="H923" t="s">
        <v>4180</v>
      </c>
      <c r="I923">
        <v>9400000</v>
      </c>
      <c r="J923" t="s">
        <v>5942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7044</v>
      </c>
    </row>
    <row r="924" spans="1:16" x14ac:dyDescent="0.3">
      <c r="A924" t="s">
        <v>5958</v>
      </c>
      <c r="B924">
        <v>2022</v>
      </c>
      <c r="C924" t="s">
        <v>3991</v>
      </c>
      <c r="D924" t="s">
        <v>5959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5942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7052</v>
      </c>
    </row>
    <row r="925" spans="1:16" x14ac:dyDescent="0.3">
      <c r="A925" t="s">
        <v>5974</v>
      </c>
      <c r="B925">
        <v>2022</v>
      </c>
      <c r="C925" t="s">
        <v>188</v>
      </c>
      <c r="D925" t="s">
        <v>4614</v>
      </c>
      <c r="E925" t="s">
        <v>5975</v>
      </c>
      <c r="F925" t="s">
        <v>60</v>
      </c>
      <c r="G925">
        <v>40200</v>
      </c>
      <c r="H925" t="s">
        <v>4180</v>
      </c>
      <c r="I925">
        <v>8500000</v>
      </c>
      <c r="J925" t="s">
        <v>5942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7064</v>
      </c>
    </row>
    <row r="926" spans="1:16" x14ac:dyDescent="0.3">
      <c r="A926" t="s">
        <v>5960</v>
      </c>
      <c r="B926">
        <v>2022</v>
      </c>
      <c r="C926" t="s">
        <v>188</v>
      </c>
      <c r="D926" t="s">
        <v>5101</v>
      </c>
      <c r="E926" t="s">
        <v>5961</v>
      </c>
      <c r="F926" t="s">
        <v>43</v>
      </c>
      <c r="G926">
        <v>39000</v>
      </c>
      <c r="H926" t="s">
        <v>4180</v>
      </c>
      <c r="I926">
        <v>15100000</v>
      </c>
      <c r="J926" t="s">
        <v>5942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7053</v>
      </c>
    </row>
    <row r="927" spans="1:16" x14ac:dyDescent="0.3">
      <c r="A927" t="s">
        <v>5948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5942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7045</v>
      </c>
    </row>
    <row r="928" spans="1:16" x14ac:dyDescent="0.3">
      <c r="A928" t="s">
        <v>5371</v>
      </c>
      <c r="B928">
        <v>2023</v>
      </c>
      <c r="C928" t="s">
        <v>62</v>
      </c>
      <c r="D928" t="s">
        <v>4207</v>
      </c>
      <c r="E928" t="s">
        <v>5665</v>
      </c>
      <c r="F928" t="s">
        <v>43</v>
      </c>
      <c r="G928">
        <v>44600</v>
      </c>
      <c r="H928" t="s">
        <v>4180</v>
      </c>
      <c r="I928">
        <v>21000000</v>
      </c>
      <c r="J928" t="s">
        <v>5942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7061</v>
      </c>
    </row>
    <row r="929" spans="1:16" x14ac:dyDescent="0.3">
      <c r="A929" t="s">
        <v>5371</v>
      </c>
      <c r="B929">
        <v>2023</v>
      </c>
      <c r="C929" t="s">
        <v>62</v>
      </c>
      <c r="D929" t="s">
        <v>4207</v>
      </c>
      <c r="E929" t="s">
        <v>5665</v>
      </c>
      <c r="F929" t="s">
        <v>43</v>
      </c>
      <c r="G929">
        <v>44650</v>
      </c>
      <c r="H929" t="s">
        <v>4180</v>
      </c>
      <c r="I929">
        <v>21000000</v>
      </c>
      <c r="J929" t="s">
        <v>5942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7054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5942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8453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5942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7042</v>
      </c>
    </row>
    <row r="932" spans="1:16" x14ac:dyDescent="0.3">
      <c r="A932" t="s">
        <v>5949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5942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7046</v>
      </c>
    </row>
    <row r="933" spans="1:16" x14ac:dyDescent="0.3">
      <c r="A933" t="s">
        <v>5955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5942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7050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8456</v>
      </c>
      <c r="F934" t="s">
        <v>143</v>
      </c>
      <c r="G934">
        <v>97500</v>
      </c>
      <c r="H934" t="s">
        <v>4180</v>
      </c>
      <c r="I934">
        <v>18600000</v>
      </c>
      <c r="J934" t="s">
        <v>5942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8457</v>
      </c>
    </row>
    <row r="935" spans="1:16" x14ac:dyDescent="0.3">
      <c r="A935" t="s">
        <v>5950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5942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7047</v>
      </c>
    </row>
    <row r="936" spans="1:16" x14ac:dyDescent="0.3">
      <c r="A936" t="s">
        <v>5962</v>
      </c>
      <c r="B936">
        <v>2023</v>
      </c>
      <c r="C936" t="s">
        <v>24</v>
      </c>
      <c r="D936" t="s">
        <v>4658</v>
      </c>
      <c r="E936" t="s">
        <v>5792</v>
      </c>
      <c r="F936" t="s">
        <v>143</v>
      </c>
      <c r="G936">
        <v>28000</v>
      </c>
      <c r="H936" t="s">
        <v>4180</v>
      </c>
      <c r="I936">
        <v>29800000</v>
      </c>
      <c r="J936" t="s">
        <v>5942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7055</v>
      </c>
    </row>
    <row r="937" spans="1:16" x14ac:dyDescent="0.3">
      <c r="A937" t="s">
        <v>5956</v>
      </c>
      <c r="B937">
        <v>2024</v>
      </c>
      <c r="C937" t="s">
        <v>166</v>
      </c>
      <c r="D937" t="s">
        <v>4838</v>
      </c>
      <c r="E937" t="s">
        <v>5957</v>
      </c>
      <c r="F937" t="s">
        <v>143</v>
      </c>
      <c r="G937">
        <v>18000</v>
      </c>
      <c r="H937" t="s">
        <v>4180</v>
      </c>
      <c r="I937">
        <v>16400000</v>
      </c>
      <c r="J937" t="s">
        <v>5942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7051</v>
      </c>
    </row>
    <row r="938" spans="1:16" x14ac:dyDescent="0.3">
      <c r="A938" t="s">
        <v>5968</v>
      </c>
      <c r="B938">
        <v>2024</v>
      </c>
      <c r="C938" t="s">
        <v>199</v>
      </c>
      <c r="D938" t="s">
        <v>5653</v>
      </c>
      <c r="E938" t="s">
        <v>5770</v>
      </c>
      <c r="F938" t="s">
        <v>173</v>
      </c>
      <c r="G938">
        <v>20000</v>
      </c>
      <c r="H938" t="s">
        <v>4180</v>
      </c>
      <c r="I938">
        <v>18400000</v>
      </c>
      <c r="J938" t="s">
        <v>5942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7059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5942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8455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5942</v>
      </c>
      <c r="K940">
        <v>34100000</v>
      </c>
      <c r="L940">
        <v>36800000</v>
      </c>
      <c r="M940">
        <v>29</v>
      </c>
      <c r="N940" t="s">
        <v>5966</v>
      </c>
      <c r="O940">
        <v>71.5</v>
      </c>
      <c r="P940" t="s">
        <v>7057</v>
      </c>
    </row>
    <row r="941" spans="1:16" x14ac:dyDescent="0.3">
      <c r="A941" t="s">
        <v>5954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5942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7049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5942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8454</v>
      </c>
    </row>
    <row r="943" spans="1:16" x14ac:dyDescent="0.3">
      <c r="A943" t="s">
        <v>5982</v>
      </c>
      <c r="B943">
        <v>2024</v>
      </c>
      <c r="C943" t="s">
        <v>250</v>
      </c>
      <c r="D943" t="s">
        <v>4319</v>
      </c>
      <c r="E943" t="s">
        <v>5983</v>
      </c>
      <c r="F943" t="s">
        <v>161</v>
      </c>
      <c r="G943">
        <v>26000</v>
      </c>
      <c r="H943" t="s">
        <v>4180</v>
      </c>
      <c r="I943">
        <v>20300000</v>
      </c>
      <c r="J943" t="s">
        <v>5942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7072</v>
      </c>
    </row>
    <row r="944" spans="1:16" x14ac:dyDescent="0.3">
      <c r="A944" t="s">
        <v>5364</v>
      </c>
      <c r="B944">
        <v>2024</v>
      </c>
      <c r="C944" t="s">
        <v>45</v>
      </c>
      <c r="D944" t="s">
        <v>4886</v>
      </c>
      <c r="E944" t="s">
        <v>5902</v>
      </c>
      <c r="F944" t="s">
        <v>94</v>
      </c>
      <c r="G944">
        <v>43200</v>
      </c>
      <c r="H944" t="s">
        <v>4180</v>
      </c>
      <c r="I944">
        <v>16700000</v>
      </c>
      <c r="J944" t="s">
        <v>5942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7070</v>
      </c>
    </row>
    <row r="945" spans="1:16" x14ac:dyDescent="0.3">
      <c r="A945" t="s">
        <v>5963</v>
      </c>
      <c r="B945">
        <v>2024</v>
      </c>
      <c r="C945" t="s">
        <v>199</v>
      </c>
      <c r="D945" t="s">
        <v>5964</v>
      </c>
      <c r="E945" t="s">
        <v>5965</v>
      </c>
      <c r="F945" t="s">
        <v>143</v>
      </c>
      <c r="G945">
        <v>43000</v>
      </c>
      <c r="H945" t="s">
        <v>4180</v>
      </c>
      <c r="I945">
        <v>11900000</v>
      </c>
      <c r="J945" t="s">
        <v>5942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7056</v>
      </c>
    </row>
    <row r="946" spans="1:16" x14ac:dyDescent="0.3">
      <c r="A946" t="s">
        <v>5370</v>
      </c>
      <c r="B946">
        <v>2025</v>
      </c>
      <c r="C946" t="s">
        <v>166</v>
      </c>
      <c r="D946" t="s">
        <v>5005</v>
      </c>
      <c r="E946" t="s">
        <v>5941</v>
      </c>
      <c r="F946" t="s">
        <v>60</v>
      </c>
      <c r="G946">
        <v>9000</v>
      </c>
      <c r="H946" t="s">
        <v>4180</v>
      </c>
      <c r="I946">
        <v>27600000</v>
      </c>
      <c r="J946" t="s">
        <v>5942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7040</v>
      </c>
    </row>
    <row r="947" spans="1:16" x14ac:dyDescent="0.3">
      <c r="A947" t="s">
        <v>29</v>
      </c>
      <c r="B947">
        <v>2025</v>
      </c>
      <c r="C947" t="s">
        <v>24</v>
      </c>
      <c r="D947" t="s">
        <v>5639</v>
      </c>
      <c r="E947" t="s">
        <v>5640</v>
      </c>
      <c r="F947" t="s">
        <v>4172</v>
      </c>
      <c r="G947">
        <v>9972</v>
      </c>
      <c r="H947" t="s">
        <v>4180</v>
      </c>
      <c r="I947">
        <v>50000000</v>
      </c>
      <c r="J947" t="s">
        <v>5942</v>
      </c>
      <c r="K947">
        <v>48300000</v>
      </c>
      <c r="L947">
        <v>52000000</v>
      </c>
      <c r="M947">
        <v>4</v>
      </c>
      <c r="N947" t="s">
        <v>7031</v>
      </c>
      <c r="O947">
        <v>82.5</v>
      </c>
      <c r="P947" t="s">
        <v>8458</v>
      </c>
    </row>
    <row r="948" spans="1:16" x14ac:dyDescent="0.3">
      <c r="A948" t="s">
        <v>5374</v>
      </c>
      <c r="B948">
        <v>2025</v>
      </c>
      <c r="C948" t="s">
        <v>199</v>
      </c>
      <c r="D948" t="s">
        <v>4988</v>
      </c>
      <c r="E948" t="s">
        <v>5967</v>
      </c>
      <c r="F948" t="s">
        <v>4172</v>
      </c>
      <c r="G948">
        <v>11200</v>
      </c>
      <c r="H948" t="s">
        <v>4180</v>
      </c>
      <c r="I948">
        <v>20600000</v>
      </c>
      <c r="J948" t="s">
        <v>5942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7058</v>
      </c>
    </row>
    <row r="949" spans="1:16" x14ac:dyDescent="0.3">
      <c r="A949" t="s">
        <v>5374</v>
      </c>
      <c r="B949">
        <v>2025</v>
      </c>
      <c r="C949" t="s">
        <v>199</v>
      </c>
      <c r="D949" t="s">
        <v>4988</v>
      </c>
      <c r="E949" t="s">
        <v>5967</v>
      </c>
      <c r="F949" t="s">
        <v>4172</v>
      </c>
      <c r="G949">
        <v>11200</v>
      </c>
      <c r="H949" t="s">
        <v>4180</v>
      </c>
      <c r="I949">
        <v>20600000</v>
      </c>
      <c r="J949" t="s">
        <v>5942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7065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5986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7082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5986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8461</v>
      </c>
    </row>
    <row r="952" spans="1:16" x14ac:dyDescent="0.3">
      <c r="A952" t="s">
        <v>6003</v>
      </c>
      <c r="B952">
        <v>2018</v>
      </c>
      <c r="C952" t="s">
        <v>62</v>
      </c>
      <c r="D952">
        <v>2008</v>
      </c>
      <c r="E952" t="s">
        <v>6004</v>
      </c>
      <c r="F952" t="s">
        <v>60</v>
      </c>
      <c r="G952">
        <v>60000</v>
      </c>
      <c r="H952" t="s">
        <v>4180</v>
      </c>
      <c r="I952">
        <v>8900000</v>
      </c>
      <c r="J952" t="s">
        <v>5986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7094</v>
      </c>
    </row>
    <row r="953" spans="1:16" x14ac:dyDescent="0.3">
      <c r="A953" t="s">
        <v>6016</v>
      </c>
      <c r="B953">
        <v>2018</v>
      </c>
      <c r="C953" t="s">
        <v>4184</v>
      </c>
      <c r="D953" t="s">
        <v>4486</v>
      </c>
      <c r="E953" t="s">
        <v>6017</v>
      </c>
      <c r="F953" t="s">
        <v>143</v>
      </c>
      <c r="G953">
        <v>126000</v>
      </c>
      <c r="H953" t="s">
        <v>4180</v>
      </c>
      <c r="I953">
        <v>8200000</v>
      </c>
      <c r="J953" t="s">
        <v>5986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7107</v>
      </c>
    </row>
    <row r="954" spans="1:16" x14ac:dyDescent="0.3">
      <c r="A954" t="s">
        <v>5579</v>
      </c>
      <c r="B954">
        <v>2019</v>
      </c>
      <c r="C954" t="s">
        <v>250</v>
      </c>
      <c r="D954" t="s">
        <v>6000</v>
      </c>
      <c r="E954" t="s">
        <v>6015</v>
      </c>
      <c r="F954" t="s">
        <v>161</v>
      </c>
      <c r="G954">
        <v>82000</v>
      </c>
      <c r="H954" t="s">
        <v>4180</v>
      </c>
      <c r="I954">
        <v>14700000</v>
      </c>
      <c r="J954" t="s">
        <v>5986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7105</v>
      </c>
    </row>
    <row r="955" spans="1:16" x14ac:dyDescent="0.3">
      <c r="A955" t="s">
        <v>3056</v>
      </c>
      <c r="B955">
        <v>2020</v>
      </c>
      <c r="C955" t="s">
        <v>36</v>
      </c>
      <c r="D955" t="s">
        <v>5998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5986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7091</v>
      </c>
    </row>
    <row r="956" spans="1:16" x14ac:dyDescent="0.3">
      <c r="A956" t="s">
        <v>5376</v>
      </c>
      <c r="B956">
        <v>2020</v>
      </c>
      <c r="C956" t="s">
        <v>24</v>
      </c>
      <c r="D956" t="s">
        <v>5053</v>
      </c>
      <c r="E956" t="s">
        <v>6002</v>
      </c>
      <c r="F956" t="s">
        <v>43</v>
      </c>
      <c r="G956">
        <v>84600</v>
      </c>
      <c r="H956" t="s">
        <v>4180</v>
      </c>
      <c r="I956">
        <v>25300000</v>
      </c>
      <c r="J956" t="s">
        <v>5986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7093</v>
      </c>
    </row>
    <row r="957" spans="1:16" x14ac:dyDescent="0.3">
      <c r="A957" t="s">
        <v>6007</v>
      </c>
      <c r="B957">
        <v>2021</v>
      </c>
      <c r="C957" t="s">
        <v>4097</v>
      </c>
      <c r="D957" t="s">
        <v>6008</v>
      </c>
      <c r="E957" t="s">
        <v>6009</v>
      </c>
      <c r="F957" t="s">
        <v>161</v>
      </c>
      <c r="G957">
        <v>30390</v>
      </c>
      <c r="H957" t="s">
        <v>4173</v>
      </c>
      <c r="I957">
        <v>18000000</v>
      </c>
      <c r="J957" t="s">
        <v>5986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7099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6056</v>
      </c>
      <c r="F958" t="s">
        <v>4172</v>
      </c>
      <c r="G958">
        <v>36200</v>
      </c>
      <c r="H958" t="s">
        <v>4180</v>
      </c>
      <c r="I958">
        <v>19600000</v>
      </c>
      <c r="J958" t="s">
        <v>5986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8467</v>
      </c>
    </row>
    <row r="959" spans="1:16" x14ac:dyDescent="0.3">
      <c r="A959" t="s">
        <v>4172</v>
      </c>
      <c r="B959">
        <v>2026</v>
      </c>
      <c r="C959" t="s">
        <v>36</v>
      </c>
      <c r="D959" t="s">
        <v>7077</v>
      </c>
      <c r="E959" t="s">
        <v>7078</v>
      </c>
      <c r="F959" t="s">
        <v>4172</v>
      </c>
      <c r="G959">
        <v>3000</v>
      </c>
      <c r="H959" t="s">
        <v>4180</v>
      </c>
      <c r="I959">
        <v>18600000</v>
      </c>
      <c r="J959" t="s">
        <v>5986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7079</v>
      </c>
    </row>
    <row r="960" spans="1:16" x14ac:dyDescent="0.3">
      <c r="A960" t="s">
        <v>4172</v>
      </c>
      <c r="B960">
        <v>2026</v>
      </c>
      <c r="C960" t="s">
        <v>36</v>
      </c>
      <c r="D960" t="s">
        <v>7077</v>
      </c>
      <c r="E960" t="s">
        <v>7078</v>
      </c>
      <c r="F960" t="s">
        <v>4172</v>
      </c>
      <c r="G960">
        <v>3000</v>
      </c>
      <c r="H960" t="s">
        <v>4180</v>
      </c>
      <c r="I960">
        <v>18600000</v>
      </c>
      <c r="J960" t="s">
        <v>5986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7083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7088</v>
      </c>
      <c r="F961" t="s">
        <v>4172</v>
      </c>
      <c r="G961">
        <v>11145</v>
      </c>
      <c r="H961" t="s">
        <v>4180</v>
      </c>
      <c r="I961">
        <v>16300000</v>
      </c>
      <c r="J961" t="s">
        <v>5986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7089</v>
      </c>
    </row>
    <row r="962" spans="1:16" x14ac:dyDescent="0.3">
      <c r="A962" t="s">
        <v>5999</v>
      </c>
      <c r="B962">
        <v>2020</v>
      </c>
      <c r="C962" t="s">
        <v>250</v>
      </c>
      <c r="D962" t="s">
        <v>6000</v>
      </c>
      <c r="E962" t="s">
        <v>6001</v>
      </c>
      <c r="F962" t="s">
        <v>43</v>
      </c>
      <c r="G962">
        <v>66000</v>
      </c>
      <c r="H962" t="s">
        <v>4180</v>
      </c>
      <c r="I962">
        <v>16700000</v>
      </c>
      <c r="J962" t="s">
        <v>5986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7092</v>
      </c>
    </row>
    <row r="963" spans="1:16" x14ac:dyDescent="0.3">
      <c r="A963" t="s">
        <v>6005</v>
      </c>
      <c r="B963">
        <v>2021</v>
      </c>
      <c r="C963" t="s">
        <v>62</v>
      </c>
      <c r="D963">
        <v>3008</v>
      </c>
      <c r="E963" t="s">
        <v>6006</v>
      </c>
      <c r="F963" t="s">
        <v>143</v>
      </c>
      <c r="G963">
        <v>65000</v>
      </c>
      <c r="H963" t="s">
        <v>4180</v>
      </c>
      <c r="I963">
        <v>16200000</v>
      </c>
      <c r="J963" t="s">
        <v>5986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7098</v>
      </c>
    </row>
    <row r="964" spans="1:16" x14ac:dyDescent="0.3">
      <c r="A964" t="s">
        <v>6012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5986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7102</v>
      </c>
    </row>
    <row r="965" spans="1:16" x14ac:dyDescent="0.3">
      <c r="A965" t="s">
        <v>5989</v>
      </c>
      <c r="B965">
        <v>2022</v>
      </c>
      <c r="C965" t="s">
        <v>194</v>
      </c>
      <c r="D965" t="s">
        <v>4323</v>
      </c>
      <c r="E965" t="s">
        <v>5990</v>
      </c>
      <c r="F965" t="s">
        <v>173</v>
      </c>
      <c r="G965">
        <v>100000</v>
      </c>
      <c r="H965" t="s">
        <v>4180</v>
      </c>
      <c r="I965">
        <v>34600000</v>
      </c>
      <c r="J965" t="s">
        <v>5986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7080</v>
      </c>
    </row>
    <row r="966" spans="1:16" x14ac:dyDescent="0.3">
      <c r="A966" t="s">
        <v>6010</v>
      </c>
      <c r="B966">
        <v>2022</v>
      </c>
      <c r="C966" t="s">
        <v>4091</v>
      </c>
      <c r="D966" t="s">
        <v>4923</v>
      </c>
      <c r="E966" t="s">
        <v>6011</v>
      </c>
      <c r="F966" t="s">
        <v>60</v>
      </c>
      <c r="G966">
        <v>55000</v>
      </c>
      <c r="H966" t="s">
        <v>4180</v>
      </c>
      <c r="I966">
        <v>19600000</v>
      </c>
      <c r="J966" t="s">
        <v>5986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7100</v>
      </c>
    </row>
    <row r="967" spans="1:16" x14ac:dyDescent="0.3">
      <c r="A967" t="s">
        <v>6010</v>
      </c>
      <c r="B967">
        <v>2022</v>
      </c>
      <c r="C967" t="s">
        <v>4091</v>
      </c>
      <c r="D967" t="s">
        <v>4923</v>
      </c>
      <c r="E967" t="s">
        <v>6011</v>
      </c>
      <c r="F967" t="s">
        <v>60</v>
      </c>
      <c r="G967">
        <v>55000</v>
      </c>
      <c r="H967" t="s">
        <v>4180</v>
      </c>
      <c r="I967">
        <v>19600000</v>
      </c>
      <c r="J967" t="s">
        <v>5986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7101</v>
      </c>
    </row>
    <row r="968" spans="1:16" x14ac:dyDescent="0.3">
      <c r="A968" t="s">
        <v>5363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5986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7109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5984</v>
      </c>
      <c r="E969" t="s">
        <v>6240</v>
      </c>
      <c r="F969" t="s">
        <v>38</v>
      </c>
      <c r="G969">
        <v>5732</v>
      </c>
      <c r="H969" t="s">
        <v>4180</v>
      </c>
      <c r="I969">
        <v>24800000</v>
      </c>
      <c r="J969" t="s">
        <v>5986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8473</v>
      </c>
    </row>
    <row r="970" spans="1:16" x14ac:dyDescent="0.3">
      <c r="A970" t="s">
        <v>5490</v>
      </c>
      <c r="B970">
        <v>2023</v>
      </c>
      <c r="C970" t="s">
        <v>182</v>
      </c>
      <c r="D970" t="s">
        <v>5984</v>
      </c>
      <c r="E970" t="s">
        <v>5985</v>
      </c>
      <c r="F970" t="s">
        <v>94</v>
      </c>
      <c r="G970">
        <v>48400</v>
      </c>
      <c r="H970" t="s">
        <v>4173</v>
      </c>
      <c r="I970">
        <v>25800000</v>
      </c>
      <c r="J970" t="s">
        <v>5986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7073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5986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7074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5986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8470</v>
      </c>
    </row>
    <row r="973" spans="1:16" x14ac:dyDescent="0.3">
      <c r="A973" t="s">
        <v>5353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5986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7103</v>
      </c>
    </row>
    <row r="974" spans="1:16" x14ac:dyDescent="0.3">
      <c r="A974" t="s">
        <v>5353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5986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7106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5986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8460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7096</v>
      </c>
      <c r="F976" t="s">
        <v>143</v>
      </c>
      <c r="G976">
        <v>55880</v>
      </c>
      <c r="H976" t="s">
        <v>4180</v>
      </c>
      <c r="I976">
        <v>18200000</v>
      </c>
      <c r="J976" t="s">
        <v>5986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7097</v>
      </c>
    </row>
    <row r="977" spans="1:16" x14ac:dyDescent="0.3">
      <c r="A977" t="s">
        <v>5962</v>
      </c>
      <c r="B977">
        <v>2023</v>
      </c>
      <c r="C977" t="s">
        <v>24</v>
      </c>
      <c r="D977" t="s">
        <v>4658</v>
      </c>
      <c r="E977" t="s">
        <v>5792</v>
      </c>
      <c r="F977" t="s">
        <v>143</v>
      </c>
      <c r="G977">
        <v>28000</v>
      </c>
      <c r="H977" t="s">
        <v>4180</v>
      </c>
      <c r="I977">
        <v>29500000</v>
      </c>
      <c r="J977" t="s">
        <v>5986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7076</v>
      </c>
    </row>
    <row r="978" spans="1:16" x14ac:dyDescent="0.3">
      <c r="A978" t="s">
        <v>6018</v>
      </c>
      <c r="B978">
        <v>2023</v>
      </c>
      <c r="C978" t="s">
        <v>137</v>
      </c>
      <c r="D978" t="s">
        <v>4202</v>
      </c>
      <c r="E978" t="s">
        <v>6019</v>
      </c>
      <c r="F978" t="s">
        <v>143</v>
      </c>
      <c r="G978">
        <v>26000</v>
      </c>
      <c r="H978" t="s">
        <v>4180</v>
      </c>
      <c r="I978">
        <v>20600000</v>
      </c>
      <c r="J978" t="s">
        <v>5986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7108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5986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8469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5986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8472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5986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8476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5986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7084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5986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8462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5986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8465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5986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8466</v>
      </c>
    </row>
    <row r="986" spans="1:16" x14ac:dyDescent="0.3">
      <c r="A986" t="s">
        <v>5330</v>
      </c>
      <c r="B986">
        <v>2026</v>
      </c>
      <c r="C986" t="s">
        <v>201</v>
      </c>
      <c r="D986" t="s">
        <v>5994</v>
      </c>
      <c r="E986" t="s">
        <v>5995</v>
      </c>
      <c r="F986" t="s">
        <v>4172</v>
      </c>
      <c r="G986">
        <v>456</v>
      </c>
      <c r="H986" t="s">
        <v>4180</v>
      </c>
      <c r="I986">
        <v>19500000</v>
      </c>
      <c r="J986" t="s">
        <v>5986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7086</v>
      </c>
    </row>
    <row r="987" spans="1:16" x14ac:dyDescent="0.3">
      <c r="A987" t="s">
        <v>5322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5986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8463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5986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8464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5986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8468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5986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8471</v>
      </c>
    </row>
    <row r="991" spans="1:16" x14ac:dyDescent="0.3">
      <c r="A991" t="s">
        <v>5991</v>
      </c>
      <c r="B991">
        <v>2024</v>
      </c>
      <c r="C991" t="s">
        <v>45</v>
      </c>
      <c r="D991" t="s">
        <v>4886</v>
      </c>
      <c r="E991" t="s">
        <v>5902</v>
      </c>
      <c r="F991" t="s">
        <v>161</v>
      </c>
      <c r="G991">
        <v>94000</v>
      </c>
      <c r="H991" t="s">
        <v>4180</v>
      </c>
      <c r="I991">
        <v>15800000</v>
      </c>
      <c r="J991" t="s">
        <v>5986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7081</v>
      </c>
    </row>
    <row r="992" spans="1:16" x14ac:dyDescent="0.3">
      <c r="A992" t="s">
        <v>5347</v>
      </c>
      <c r="B992">
        <v>2024</v>
      </c>
      <c r="C992" t="s">
        <v>62</v>
      </c>
      <c r="D992" t="s">
        <v>5987</v>
      </c>
      <c r="E992" t="s">
        <v>5988</v>
      </c>
      <c r="F992" t="s">
        <v>4172</v>
      </c>
      <c r="G992">
        <v>10000</v>
      </c>
      <c r="H992" t="s">
        <v>4180</v>
      </c>
      <c r="I992">
        <v>23400000</v>
      </c>
      <c r="J992" t="s">
        <v>5986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7075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5986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8475</v>
      </c>
    </row>
    <row r="994" spans="1:16" x14ac:dyDescent="0.3">
      <c r="A994" t="s">
        <v>345</v>
      </c>
      <c r="B994">
        <v>2025</v>
      </c>
      <c r="C994" t="s">
        <v>62</v>
      </c>
      <c r="D994" t="s">
        <v>5711</v>
      </c>
      <c r="E994" t="s">
        <v>5712</v>
      </c>
      <c r="F994" t="s">
        <v>43</v>
      </c>
      <c r="G994">
        <v>12600</v>
      </c>
      <c r="H994" t="s">
        <v>4180</v>
      </c>
      <c r="I994">
        <v>16500000</v>
      </c>
      <c r="J994" t="s">
        <v>5986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8474</v>
      </c>
    </row>
    <row r="995" spans="1:16" x14ac:dyDescent="0.3">
      <c r="A995" t="s">
        <v>5992</v>
      </c>
      <c r="B995">
        <v>2025</v>
      </c>
      <c r="C995" t="s">
        <v>4216</v>
      </c>
      <c r="D995" t="s">
        <v>4217</v>
      </c>
      <c r="E995" t="s">
        <v>5993</v>
      </c>
      <c r="F995" t="s">
        <v>4172</v>
      </c>
      <c r="G995">
        <v>27600</v>
      </c>
      <c r="H995" t="s">
        <v>4180</v>
      </c>
      <c r="I995">
        <v>15300000</v>
      </c>
      <c r="J995" t="s">
        <v>5986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7085</v>
      </c>
    </row>
    <row r="996" spans="1:16" x14ac:dyDescent="0.3">
      <c r="A996" t="s">
        <v>5334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5986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8477</v>
      </c>
    </row>
    <row r="997" spans="1:16" x14ac:dyDescent="0.3">
      <c r="A997" t="s">
        <v>6013</v>
      </c>
      <c r="B997">
        <v>2025</v>
      </c>
      <c r="C997" t="s">
        <v>62</v>
      </c>
      <c r="D997" t="s">
        <v>5711</v>
      </c>
      <c r="E997" t="s">
        <v>6014</v>
      </c>
      <c r="F997" t="s">
        <v>4172</v>
      </c>
      <c r="G997">
        <v>2620</v>
      </c>
      <c r="H997" t="s">
        <v>4180</v>
      </c>
      <c r="I997">
        <v>17000000</v>
      </c>
      <c r="J997" t="s">
        <v>5986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7104</v>
      </c>
    </row>
    <row r="998" spans="1:16" x14ac:dyDescent="0.3">
      <c r="A998" t="s">
        <v>5346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5986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7095</v>
      </c>
    </row>
    <row r="999" spans="1:16" x14ac:dyDescent="0.3">
      <c r="A999" t="s">
        <v>5329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5986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7087</v>
      </c>
    </row>
    <row r="1000" spans="1:16" x14ac:dyDescent="0.3">
      <c r="A1000" t="s">
        <v>5996</v>
      </c>
      <c r="B1000">
        <v>2026</v>
      </c>
      <c r="C1000" t="s">
        <v>163</v>
      </c>
      <c r="D1000">
        <v>7</v>
      </c>
      <c r="E1000" t="s">
        <v>5997</v>
      </c>
      <c r="F1000" t="s">
        <v>4172</v>
      </c>
      <c r="G1000">
        <v>5000</v>
      </c>
      <c r="H1000" t="s">
        <v>4180</v>
      </c>
      <c r="I1000">
        <v>24500000</v>
      </c>
      <c r="J1000" t="s">
        <v>5986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7090</v>
      </c>
    </row>
    <row r="1001" spans="1:16" x14ac:dyDescent="0.3">
      <c r="A1001" t="s">
        <v>6142</v>
      </c>
      <c r="B1001">
        <v>2014</v>
      </c>
      <c r="C1001" t="s">
        <v>24</v>
      </c>
      <c r="D1001" t="s">
        <v>6143</v>
      </c>
      <c r="E1001" t="s">
        <v>6144</v>
      </c>
      <c r="F1001" t="s">
        <v>43</v>
      </c>
      <c r="G1001">
        <v>237000</v>
      </c>
      <c r="H1001" t="s">
        <v>4180</v>
      </c>
      <c r="I1001">
        <v>12800000</v>
      </c>
      <c r="J1001" t="s">
        <v>6022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7484</v>
      </c>
    </row>
    <row r="1002" spans="1:16" x14ac:dyDescent="0.3">
      <c r="A1002" t="s">
        <v>5472</v>
      </c>
      <c r="B1002">
        <v>2016</v>
      </c>
      <c r="C1002" t="s">
        <v>191</v>
      </c>
      <c r="D1002" t="s">
        <v>5769</v>
      </c>
      <c r="E1002" t="s">
        <v>6132</v>
      </c>
      <c r="F1002" t="s">
        <v>143</v>
      </c>
      <c r="G1002">
        <v>85000</v>
      </c>
      <c r="H1002" t="s">
        <v>4180</v>
      </c>
      <c r="I1002">
        <v>10400000</v>
      </c>
      <c r="J1002" t="s">
        <v>6022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7471</v>
      </c>
    </row>
    <row r="1003" spans="1:16" x14ac:dyDescent="0.3">
      <c r="A1003" t="s">
        <v>5495</v>
      </c>
      <c r="B1003">
        <v>2016</v>
      </c>
      <c r="C1003" t="s">
        <v>166</v>
      </c>
      <c r="D1003" t="s">
        <v>5005</v>
      </c>
      <c r="E1003" t="s">
        <v>6156</v>
      </c>
      <c r="F1003" t="s">
        <v>161</v>
      </c>
      <c r="G1003">
        <v>67020</v>
      </c>
      <c r="H1003" t="s">
        <v>4180</v>
      </c>
      <c r="I1003">
        <v>11700000</v>
      </c>
      <c r="J1003" t="s">
        <v>6022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7503</v>
      </c>
    </row>
    <row r="1004" spans="1:16" x14ac:dyDescent="0.3">
      <c r="A1004" t="s">
        <v>5497</v>
      </c>
      <c r="B1004">
        <v>2018</v>
      </c>
      <c r="C1004" t="s">
        <v>5326</v>
      </c>
      <c r="D1004" t="s">
        <v>6159</v>
      </c>
      <c r="E1004" t="s">
        <v>6160</v>
      </c>
      <c r="F1004" t="s">
        <v>43</v>
      </c>
      <c r="G1004">
        <v>101000</v>
      </c>
      <c r="H1004" t="s">
        <v>4180</v>
      </c>
      <c r="I1004">
        <v>7130000</v>
      </c>
      <c r="J1004" t="s">
        <v>6022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7506</v>
      </c>
    </row>
    <row r="1005" spans="1:16" x14ac:dyDescent="0.3">
      <c r="A1005" t="s">
        <v>5455</v>
      </c>
      <c r="B1005">
        <v>2018</v>
      </c>
      <c r="C1005" t="s">
        <v>4641</v>
      </c>
      <c r="D1005" t="s">
        <v>5933</v>
      </c>
      <c r="E1005" t="s">
        <v>6113</v>
      </c>
      <c r="F1005" t="s">
        <v>173</v>
      </c>
      <c r="G1005">
        <v>92000</v>
      </c>
      <c r="H1005" t="s">
        <v>4180</v>
      </c>
      <c r="I1005">
        <v>7590000</v>
      </c>
      <c r="J1005" t="s">
        <v>6022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7450</v>
      </c>
    </row>
    <row r="1006" spans="1:16" x14ac:dyDescent="0.3">
      <c r="A1006" t="s">
        <v>5496</v>
      </c>
      <c r="B1006">
        <v>2018</v>
      </c>
      <c r="C1006" t="s">
        <v>4184</v>
      </c>
      <c r="D1006" t="s">
        <v>4303</v>
      </c>
      <c r="E1006" t="s">
        <v>6157</v>
      </c>
      <c r="F1006" t="s">
        <v>161</v>
      </c>
      <c r="G1006">
        <v>94000</v>
      </c>
      <c r="H1006" t="s">
        <v>4180</v>
      </c>
      <c r="I1006">
        <v>12100000</v>
      </c>
      <c r="J1006" t="s">
        <v>6022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7504</v>
      </c>
    </row>
    <row r="1007" spans="1:16" x14ac:dyDescent="0.3">
      <c r="A1007" t="s">
        <v>6121</v>
      </c>
      <c r="B1007">
        <v>2019</v>
      </c>
      <c r="C1007" t="s">
        <v>5787</v>
      </c>
      <c r="D1007" t="s">
        <v>6122</v>
      </c>
      <c r="E1007" t="s">
        <v>6123</v>
      </c>
      <c r="F1007" t="s">
        <v>43</v>
      </c>
      <c r="G1007">
        <v>79000</v>
      </c>
      <c r="H1007" t="s">
        <v>4173</v>
      </c>
      <c r="I1007">
        <v>15500000</v>
      </c>
      <c r="J1007" t="s">
        <v>6022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7462</v>
      </c>
    </row>
    <row r="1008" spans="1:16" x14ac:dyDescent="0.3">
      <c r="A1008" t="s">
        <v>5515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6022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7527</v>
      </c>
    </row>
    <row r="1009" spans="1:16" x14ac:dyDescent="0.3">
      <c r="A1009" t="s">
        <v>5483</v>
      </c>
      <c r="B1009">
        <v>2019</v>
      </c>
      <c r="C1009" t="s">
        <v>92</v>
      </c>
      <c r="D1009" t="s">
        <v>6147</v>
      </c>
      <c r="E1009" t="s">
        <v>6068</v>
      </c>
      <c r="F1009" t="s">
        <v>161</v>
      </c>
      <c r="G1009">
        <v>45750</v>
      </c>
      <c r="H1009" t="s">
        <v>4180</v>
      </c>
      <c r="I1009">
        <v>6370000</v>
      </c>
      <c r="J1009" t="s">
        <v>6022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7487</v>
      </c>
    </row>
    <row r="1010" spans="1:16" x14ac:dyDescent="0.3">
      <c r="A1010" t="s">
        <v>5360</v>
      </c>
      <c r="B1010">
        <v>2019</v>
      </c>
      <c r="C1010" t="s">
        <v>4184</v>
      </c>
      <c r="D1010" t="s">
        <v>6114</v>
      </c>
      <c r="E1010" t="s">
        <v>6115</v>
      </c>
      <c r="F1010" t="s">
        <v>60</v>
      </c>
      <c r="G1010">
        <v>74000</v>
      </c>
      <c r="H1010" t="s">
        <v>4180</v>
      </c>
      <c r="I1010">
        <v>8800000</v>
      </c>
      <c r="J1010" t="s">
        <v>6022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7452</v>
      </c>
    </row>
    <row r="1011" spans="1:16" x14ac:dyDescent="0.3">
      <c r="A1011" t="s">
        <v>6161</v>
      </c>
      <c r="B1011">
        <v>2019</v>
      </c>
      <c r="C1011" t="s">
        <v>4184</v>
      </c>
      <c r="D1011" t="s">
        <v>6162</v>
      </c>
      <c r="E1011" t="s">
        <v>6163</v>
      </c>
      <c r="F1011" t="s">
        <v>43</v>
      </c>
      <c r="G1011">
        <v>99925</v>
      </c>
      <c r="H1011" t="s">
        <v>4180</v>
      </c>
      <c r="I1011">
        <v>10100000</v>
      </c>
      <c r="J1011" t="s">
        <v>6022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7508</v>
      </c>
    </row>
    <row r="1012" spans="1:16" x14ac:dyDescent="0.3">
      <c r="A1012" t="s">
        <v>5509</v>
      </c>
      <c r="B1012">
        <v>2019</v>
      </c>
      <c r="C1012" t="s">
        <v>92</v>
      </c>
      <c r="D1012" t="s">
        <v>6063</v>
      </c>
      <c r="E1012" t="s">
        <v>6172</v>
      </c>
      <c r="F1012" t="s">
        <v>161</v>
      </c>
      <c r="G1012">
        <v>93000</v>
      </c>
      <c r="H1012" t="s">
        <v>4180</v>
      </c>
      <c r="I1012">
        <v>8500000</v>
      </c>
      <c r="J1012" t="s">
        <v>6022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7520</v>
      </c>
    </row>
    <row r="1013" spans="1:16" x14ac:dyDescent="0.3">
      <c r="A1013" t="s">
        <v>6105</v>
      </c>
      <c r="B1013">
        <v>2019</v>
      </c>
      <c r="C1013" t="s">
        <v>4184</v>
      </c>
      <c r="D1013" t="s">
        <v>6106</v>
      </c>
      <c r="E1013" t="s">
        <v>6107</v>
      </c>
      <c r="F1013" t="s">
        <v>173</v>
      </c>
      <c r="G1013">
        <v>155000</v>
      </c>
      <c r="H1013" t="s">
        <v>4173</v>
      </c>
      <c r="I1013">
        <v>19900000</v>
      </c>
      <c r="J1013" t="s">
        <v>6022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7443</v>
      </c>
    </row>
    <row r="1014" spans="1:16" x14ac:dyDescent="0.3">
      <c r="A1014" t="s">
        <v>5503</v>
      </c>
      <c r="B1014">
        <v>2020</v>
      </c>
      <c r="C1014" t="s">
        <v>92</v>
      </c>
      <c r="D1014" t="s">
        <v>4946</v>
      </c>
      <c r="E1014" t="s">
        <v>6168</v>
      </c>
      <c r="F1014" t="s">
        <v>60</v>
      </c>
      <c r="G1014">
        <v>84000</v>
      </c>
      <c r="H1014" t="s">
        <v>4180</v>
      </c>
      <c r="I1014">
        <v>11300000</v>
      </c>
      <c r="J1014" t="s">
        <v>6022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7514</v>
      </c>
    </row>
    <row r="1015" spans="1:16" x14ac:dyDescent="0.3">
      <c r="A1015" t="s">
        <v>5461</v>
      </c>
      <c r="B1015">
        <v>2020</v>
      </c>
      <c r="C1015" t="s">
        <v>4641</v>
      </c>
      <c r="D1015" t="s">
        <v>6118</v>
      </c>
      <c r="E1015" t="s">
        <v>6119</v>
      </c>
      <c r="F1015" t="s">
        <v>143</v>
      </c>
      <c r="G1015">
        <v>40000</v>
      </c>
      <c r="H1015" t="s">
        <v>4180</v>
      </c>
      <c r="I1015">
        <v>5970000</v>
      </c>
      <c r="J1015" t="s">
        <v>6022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7458</v>
      </c>
    </row>
    <row r="1016" spans="1:16" x14ac:dyDescent="0.3">
      <c r="A1016" t="s">
        <v>5359</v>
      </c>
      <c r="B1016">
        <v>2020</v>
      </c>
      <c r="C1016" t="s">
        <v>108</v>
      </c>
      <c r="D1016" t="s">
        <v>6150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6022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7490</v>
      </c>
    </row>
    <row r="1017" spans="1:16" x14ac:dyDescent="0.3">
      <c r="A1017" t="s">
        <v>5478</v>
      </c>
      <c r="B1017">
        <v>2019</v>
      </c>
      <c r="C1017" t="s">
        <v>188</v>
      </c>
      <c r="D1017" t="s">
        <v>4678</v>
      </c>
      <c r="E1017" t="s">
        <v>6141</v>
      </c>
      <c r="F1017" t="s">
        <v>173</v>
      </c>
      <c r="G1017">
        <v>58400</v>
      </c>
      <c r="H1017" t="s">
        <v>4180</v>
      </c>
      <c r="I1017">
        <v>8500000</v>
      </c>
      <c r="J1017" t="s">
        <v>6022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7480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7066</v>
      </c>
      <c r="F1018" t="s">
        <v>4172</v>
      </c>
      <c r="G1018">
        <v>34300</v>
      </c>
      <c r="H1018" t="s">
        <v>4180</v>
      </c>
      <c r="I1018">
        <v>14200000</v>
      </c>
      <c r="J1018" t="s">
        <v>6022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7515</v>
      </c>
    </row>
    <row r="1019" spans="1:16" x14ac:dyDescent="0.3">
      <c r="A1019" t="s">
        <v>5468</v>
      </c>
      <c r="B1019">
        <v>2020</v>
      </c>
      <c r="C1019" t="s">
        <v>188</v>
      </c>
      <c r="D1019" t="s">
        <v>4594</v>
      </c>
      <c r="E1019" t="s">
        <v>6128</v>
      </c>
      <c r="F1019" t="s">
        <v>43</v>
      </c>
      <c r="G1019">
        <v>61894</v>
      </c>
      <c r="H1019" t="s">
        <v>4180</v>
      </c>
      <c r="I1019">
        <v>7850000</v>
      </c>
      <c r="J1019" t="s">
        <v>6022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7466</v>
      </c>
    </row>
    <row r="1020" spans="1:16" x14ac:dyDescent="0.3">
      <c r="A1020" t="s">
        <v>5488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6022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7494</v>
      </c>
    </row>
    <row r="1021" spans="1:16" x14ac:dyDescent="0.3">
      <c r="A1021" t="s">
        <v>5488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6022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8484</v>
      </c>
    </row>
    <row r="1022" spans="1:16" x14ac:dyDescent="0.3">
      <c r="A1022" t="s">
        <v>6165</v>
      </c>
      <c r="B1022">
        <v>2021</v>
      </c>
      <c r="C1022" t="s">
        <v>24</v>
      </c>
      <c r="D1022" t="s">
        <v>4431</v>
      </c>
      <c r="E1022" t="s">
        <v>6166</v>
      </c>
      <c r="F1022" t="s">
        <v>43</v>
      </c>
      <c r="G1022">
        <v>61342</v>
      </c>
      <c r="H1022" t="s">
        <v>4180</v>
      </c>
      <c r="I1022">
        <v>28400000</v>
      </c>
      <c r="J1022" t="s">
        <v>6022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7510</v>
      </c>
    </row>
    <row r="1023" spans="1:16" x14ac:dyDescent="0.3">
      <c r="A1023" t="s">
        <v>6165</v>
      </c>
      <c r="B1023">
        <v>2021</v>
      </c>
      <c r="C1023" t="s">
        <v>24</v>
      </c>
      <c r="D1023" t="s">
        <v>4431</v>
      </c>
      <c r="E1023" t="s">
        <v>7528</v>
      </c>
      <c r="F1023" t="s">
        <v>43</v>
      </c>
      <c r="G1023">
        <v>61342</v>
      </c>
      <c r="H1023" t="s">
        <v>4180</v>
      </c>
      <c r="I1023">
        <v>24600000</v>
      </c>
      <c r="J1023" t="s">
        <v>6022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7529</v>
      </c>
    </row>
    <row r="1024" spans="1:16" x14ac:dyDescent="0.3">
      <c r="A1024" t="s">
        <v>5492</v>
      </c>
      <c r="B1024">
        <v>2021</v>
      </c>
      <c r="C1024" t="s">
        <v>92</v>
      </c>
      <c r="D1024" t="s">
        <v>4910</v>
      </c>
      <c r="E1024" t="s">
        <v>6068</v>
      </c>
      <c r="F1024" t="s">
        <v>143</v>
      </c>
      <c r="G1024">
        <v>75500</v>
      </c>
      <c r="H1024" t="s">
        <v>4180</v>
      </c>
      <c r="I1024">
        <v>6960000</v>
      </c>
      <c r="J1024" t="s">
        <v>6022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7499</v>
      </c>
    </row>
    <row r="1025" spans="1:16" x14ac:dyDescent="0.3">
      <c r="A1025" t="s">
        <v>5475</v>
      </c>
      <c r="B1025">
        <v>2021</v>
      </c>
      <c r="C1025" t="s">
        <v>199</v>
      </c>
      <c r="D1025" t="s">
        <v>6174</v>
      </c>
      <c r="E1025" t="s">
        <v>6175</v>
      </c>
      <c r="F1025" t="s">
        <v>143</v>
      </c>
      <c r="G1025">
        <v>27000</v>
      </c>
      <c r="H1025" t="s">
        <v>4180</v>
      </c>
      <c r="I1025">
        <v>8600000</v>
      </c>
      <c r="J1025" t="s">
        <v>6022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7524</v>
      </c>
    </row>
    <row r="1026" spans="1:16" x14ac:dyDescent="0.3">
      <c r="A1026" t="s">
        <v>5450</v>
      </c>
      <c r="B1026">
        <v>2021</v>
      </c>
      <c r="C1026" t="s">
        <v>92</v>
      </c>
      <c r="D1026" t="s">
        <v>4946</v>
      </c>
      <c r="E1026" t="s">
        <v>5802</v>
      </c>
      <c r="F1026" t="s">
        <v>4539</v>
      </c>
      <c r="G1026">
        <v>80900</v>
      </c>
      <c r="H1026" t="s">
        <v>4180</v>
      </c>
      <c r="I1026">
        <v>11800000</v>
      </c>
      <c r="J1026" t="s">
        <v>6022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7445</v>
      </c>
    </row>
    <row r="1027" spans="1:16" x14ac:dyDescent="0.3">
      <c r="A1027" t="s">
        <v>5458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6022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7454</v>
      </c>
    </row>
    <row r="1028" spans="1:16" x14ac:dyDescent="0.3">
      <c r="A1028" t="s">
        <v>5499</v>
      </c>
      <c r="B1028">
        <v>2021</v>
      </c>
      <c r="C1028" t="s">
        <v>154</v>
      </c>
      <c r="D1028" t="s">
        <v>5688</v>
      </c>
      <c r="E1028" t="s">
        <v>6164</v>
      </c>
      <c r="F1028" t="s">
        <v>161</v>
      </c>
      <c r="G1028">
        <v>35300</v>
      </c>
      <c r="H1028" t="s">
        <v>4180</v>
      </c>
      <c r="I1028">
        <v>14300000</v>
      </c>
      <c r="J1028" t="s">
        <v>6022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7509</v>
      </c>
    </row>
    <row r="1029" spans="1:16" x14ac:dyDescent="0.3">
      <c r="A1029" t="s">
        <v>5454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6022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7449</v>
      </c>
    </row>
    <row r="1030" spans="1:16" x14ac:dyDescent="0.3">
      <c r="A1030" t="s">
        <v>6108</v>
      </c>
      <c r="B1030">
        <v>2021</v>
      </c>
      <c r="C1030" t="s">
        <v>137</v>
      </c>
      <c r="D1030" t="s">
        <v>4194</v>
      </c>
      <c r="E1030" t="s">
        <v>6109</v>
      </c>
      <c r="F1030" t="s">
        <v>143</v>
      </c>
      <c r="G1030">
        <v>170000</v>
      </c>
      <c r="H1030" t="s">
        <v>4180</v>
      </c>
      <c r="I1030">
        <v>19300000</v>
      </c>
      <c r="J1030" t="s">
        <v>6022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7444</v>
      </c>
    </row>
    <row r="1031" spans="1:16" x14ac:dyDescent="0.3">
      <c r="A1031" t="s">
        <v>5484</v>
      </c>
      <c r="B1031">
        <v>2021</v>
      </c>
      <c r="C1031" t="s">
        <v>194</v>
      </c>
      <c r="D1031">
        <v>700</v>
      </c>
      <c r="E1031" t="s">
        <v>6148</v>
      </c>
      <c r="F1031" t="s">
        <v>43</v>
      </c>
      <c r="G1031">
        <v>52100</v>
      </c>
      <c r="H1031" t="s">
        <v>4180</v>
      </c>
      <c r="I1031">
        <v>9500000</v>
      </c>
      <c r="J1031" t="s">
        <v>6022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7488</v>
      </c>
    </row>
    <row r="1032" spans="1:16" x14ac:dyDescent="0.3">
      <c r="A1032" t="s">
        <v>5502</v>
      </c>
      <c r="B1032">
        <v>2021</v>
      </c>
      <c r="C1032" t="s">
        <v>188</v>
      </c>
      <c r="D1032" t="s">
        <v>5889</v>
      </c>
      <c r="E1032" t="s">
        <v>6167</v>
      </c>
      <c r="F1032" t="s">
        <v>43</v>
      </c>
      <c r="G1032">
        <v>65000</v>
      </c>
      <c r="H1032" t="s">
        <v>4180</v>
      </c>
      <c r="I1032">
        <v>16800000</v>
      </c>
      <c r="J1032" t="s">
        <v>6022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7513</v>
      </c>
    </row>
    <row r="1033" spans="1:16" x14ac:dyDescent="0.3">
      <c r="A1033" t="s">
        <v>5479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6022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7481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6158</v>
      </c>
      <c r="F1034" t="s">
        <v>43</v>
      </c>
      <c r="G1034">
        <v>55942</v>
      </c>
      <c r="H1034" t="s">
        <v>4180</v>
      </c>
      <c r="I1034">
        <v>9300000</v>
      </c>
      <c r="J1034" t="s">
        <v>6022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7505</v>
      </c>
    </row>
    <row r="1035" spans="1:16" x14ac:dyDescent="0.3">
      <c r="A1035" t="s">
        <v>5467</v>
      </c>
      <c r="B1035">
        <v>2022</v>
      </c>
      <c r="C1035" t="s">
        <v>188</v>
      </c>
      <c r="D1035" t="s">
        <v>5913</v>
      </c>
      <c r="E1035" t="s">
        <v>5914</v>
      </c>
      <c r="F1035" t="s">
        <v>43</v>
      </c>
      <c r="G1035">
        <v>85788</v>
      </c>
      <c r="H1035" t="s">
        <v>4180</v>
      </c>
      <c r="I1035">
        <v>12800000</v>
      </c>
      <c r="J1035" t="s">
        <v>6022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7465</v>
      </c>
    </row>
    <row r="1036" spans="1:16" x14ac:dyDescent="0.3">
      <c r="A1036" t="s">
        <v>5312</v>
      </c>
      <c r="B1036">
        <v>2022</v>
      </c>
      <c r="C1036" t="s">
        <v>108</v>
      </c>
      <c r="D1036" t="s">
        <v>5807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6022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7495</v>
      </c>
    </row>
    <row r="1037" spans="1:16" x14ac:dyDescent="0.3">
      <c r="A1037" t="s">
        <v>5487</v>
      </c>
      <c r="B1037">
        <v>2022</v>
      </c>
      <c r="C1037" t="s">
        <v>6152</v>
      </c>
      <c r="D1037" t="s">
        <v>6153</v>
      </c>
      <c r="E1037" t="s">
        <v>6154</v>
      </c>
      <c r="F1037" t="s">
        <v>43</v>
      </c>
      <c r="G1037">
        <v>53500</v>
      </c>
      <c r="H1037" t="s">
        <v>4180</v>
      </c>
      <c r="I1037">
        <v>6660000</v>
      </c>
      <c r="J1037" t="s">
        <v>6022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7493</v>
      </c>
    </row>
    <row r="1038" spans="1:16" x14ac:dyDescent="0.3">
      <c r="A1038" t="s">
        <v>5363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6022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7477</v>
      </c>
    </row>
    <row r="1039" spans="1:16" x14ac:dyDescent="0.3">
      <c r="A1039" t="s">
        <v>6103</v>
      </c>
      <c r="B1039">
        <v>2022</v>
      </c>
      <c r="C1039" t="s">
        <v>4184</v>
      </c>
      <c r="D1039" t="s">
        <v>4377</v>
      </c>
      <c r="E1039" t="s">
        <v>6104</v>
      </c>
      <c r="F1039" t="s">
        <v>143</v>
      </c>
      <c r="G1039">
        <v>99700</v>
      </c>
      <c r="H1039" t="s">
        <v>4180</v>
      </c>
      <c r="I1039">
        <v>22100000</v>
      </c>
      <c r="J1039" t="s">
        <v>6022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7442</v>
      </c>
    </row>
    <row r="1040" spans="1:16" x14ac:dyDescent="0.3">
      <c r="A1040" t="s">
        <v>5460</v>
      </c>
      <c r="B1040">
        <v>2022</v>
      </c>
      <c r="C1040" t="s">
        <v>36</v>
      </c>
      <c r="D1040" t="s">
        <v>5635</v>
      </c>
      <c r="E1040" t="s">
        <v>5636</v>
      </c>
      <c r="F1040" t="s">
        <v>143</v>
      </c>
      <c r="G1040">
        <v>47000</v>
      </c>
      <c r="H1040" t="s">
        <v>4180</v>
      </c>
      <c r="I1040">
        <v>8600000</v>
      </c>
      <c r="J1040" t="s">
        <v>6022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7457</v>
      </c>
    </row>
    <row r="1041" spans="1:16" x14ac:dyDescent="0.3">
      <c r="A1041" t="s">
        <v>5494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6022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7501</v>
      </c>
    </row>
    <row r="1042" spans="1:16" x14ac:dyDescent="0.3">
      <c r="A1042" t="s">
        <v>5456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6022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7451</v>
      </c>
    </row>
    <row r="1043" spans="1:16" x14ac:dyDescent="0.3">
      <c r="A1043" t="s">
        <v>5500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6022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7511</v>
      </c>
    </row>
    <row r="1044" spans="1:16" x14ac:dyDescent="0.3">
      <c r="A1044" t="s">
        <v>5465</v>
      </c>
      <c r="B1044">
        <v>2022</v>
      </c>
      <c r="C1044" t="s">
        <v>6124</v>
      </c>
      <c r="D1044" t="s">
        <v>6125</v>
      </c>
      <c r="E1044" t="s">
        <v>6126</v>
      </c>
      <c r="F1044" t="s">
        <v>173</v>
      </c>
      <c r="G1044">
        <v>79000</v>
      </c>
      <c r="H1044" t="s">
        <v>4180</v>
      </c>
      <c r="I1044">
        <v>11800000</v>
      </c>
      <c r="J1044" t="s">
        <v>6022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7463</v>
      </c>
    </row>
    <row r="1045" spans="1:16" x14ac:dyDescent="0.3">
      <c r="A1045" t="s">
        <v>5960</v>
      </c>
      <c r="B1045">
        <v>2022</v>
      </c>
      <c r="C1045" t="s">
        <v>188</v>
      </c>
      <c r="D1045" t="s">
        <v>5101</v>
      </c>
      <c r="E1045" t="s">
        <v>5961</v>
      </c>
      <c r="F1045" t="s">
        <v>43</v>
      </c>
      <c r="G1045">
        <v>39000</v>
      </c>
      <c r="H1045" t="s">
        <v>4180</v>
      </c>
      <c r="I1045">
        <v>14400000</v>
      </c>
      <c r="J1045" t="s">
        <v>6022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7469</v>
      </c>
    </row>
    <row r="1046" spans="1:16" x14ac:dyDescent="0.3">
      <c r="A1046" t="s">
        <v>5459</v>
      </c>
      <c r="B1046">
        <v>2022</v>
      </c>
      <c r="C1046" t="s">
        <v>188</v>
      </c>
      <c r="D1046" t="s">
        <v>6084</v>
      </c>
      <c r="E1046" t="s">
        <v>6085</v>
      </c>
      <c r="F1046" t="s">
        <v>43</v>
      </c>
      <c r="G1046">
        <v>52000</v>
      </c>
      <c r="H1046" t="s">
        <v>4180</v>
      </c>
      <c r="I1046">
        <v>21100000</v>
      </c>
      <c r="J1046" t="s">
        <v>6022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7455</v>
      </c>
    </row>
    <row r="1047" spans="1:16" x14ac:dyDescent="0.3">
      <c r="A1047" t="s">
        <v>5355</v>
      </c>
      <c r="B1047">
        <v>2022</v>
      </c>
      <c r="C1047" t="s">
        <v>92</v>
      </c>
      <c r="D1047" t="s">
        <v>4824</v>
      </c>
      <c r="E1047" t="s">
        <v>6139</v>
      </c>
      <c r="F1047" t="s">
        <v>161</v>
      </c>
      <c r="G1047">
        <v>56891</v>
      </c>
      <c r="H1047" t="s">
        <v>4180</v>
      </c>
      <c r="I1047">
        <v>12100000</v>
      </c>
      <c r="J1047" t="s">
        <v>6022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7476</v>
      </c>
    </row>
    <row r="1048" spans="1:16" x14ac:dyDescent="0.3">
      <c r="A1048" t="s">
        <v>5481</v>
      </c>
      <c r="B1048">
        <v>2022</v>
      </c>
      <c r="C1048" t="s">
        <v>4091</v>
      </c>
      <c r="D1048" t="s">
        <v>4923</v>
      </c>
      <c r="E1048" t="s">
        <v>6011</v>
      </c>
      <c r="F1048" t="s">
        <v>60</v>
      </c>
      <c r="G1048">
        <v>55500</v>
      </c>
      <c r="H1048" t="s">
        <v>4180</v>
      </c>
      <c r="I1048">
        <v>19400000</v>
      </c>
      <c r="J1048" t="s">
        <v>6022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7483</v>
      </c>
    </row>
    <row r="1049" spans="1:16" x14ac:dyDescent="0.3">
      <c r="A1049" t="s">
        <v>5311</v>
      </c>
      <c r="B1049">
        <v>2022</v>
      </c>
      <c r="C1049" t="s">
        <v>4184</v>
      </c>
      <c r="D1049" t="s">
        <v>4185</v>
      </c>
      <c r="E1049" t="s">
        <v>6116</v>
      </c>
      <c r="F1049" t="s">
        <v>43</v>
      </c>
      <c r="G1049">
        <v>29381</v>
      </c>
      <c r="H1049" t="s">
        <v>4180</v>
      </c>
      <c r="I1049">
        <v>7720000</v>
      </c>
      <c r="J1049" t="s">
        <v>6022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7453</v>
      </c>
    </row>
    <row r="1050" spans="1:16" x14ac:dyDescent="0.3">
      <c r="A1050" t="s">
        <v>6151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6022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7491</v>
      </c>
    </row>
    <row r="1051" spans="1:16" x14ac:dyDescent="0.3">
      <c r="A1051" t="s">
        <v>5486</v>
      </c>
      <c r="B1051">
        <v>2023</v>
      </c>
      <c r="C1051" t="s">
        <v>24</v>
      </c>
      <c r="D1051" t="s">
        <v>4431</v>
      </c>
      <c r="E1051" t="s">
        <v>6002</v>
      </c>
      <c r="F1051" t="s">
        <v>161</v>
      </c>
      <c r="G1051">
        <v>70500</v>
      </c>
      <c r="H1051" t="s">
        <v>4180</v>
      </c>
      <c r="I1051">
        <v>33700000</v>
      </c>
      <c r="J1051" t="s">
        <v>6022</v>
      </c>
      <c r="K1051">
        <v>32200000</v>
      </c>
      <c r="L1051">
        <v>35100000</v>
      </c>
      <c r="M1051">
        <v>5</v>
      </c>
      <c r="N1051" t="s">
        <v>6086</v>
      </c>
      <c r="O1051">
        <v>68.2</v>
      </c>
      <c r="P1051" t="s">
        <v>7492</v>
      </c>
    </row>
    <row r="1052" spans="1:16" x14ac:dyDescent="0.3">
      <c r="A1052" t="s">
        <v>5512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6022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7523</v>
      </c>
    </row>
    <row r="1053" spans="1:16" x14ac:dyDescent="0.3">
      <c r="A1053" t="s">
        <v>6024</v>
      </c>
      <c r="B1053">
        <v>2024</v>
      </c>
      <c r="C1053" t="s">
        <v>41</v>
      </c>
      <c r="D1053" t="s">
        <v>6025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6022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7112</v>
      </c>
    </row>
    <row r="1054" spans="1:16" x14ac:dyDescent="0.3">
      <c r="A1054" t="s">
        <v>5464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6022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7461</v>
      </c>
    </row>
    <row r="1055" spans="1:16" x14ac:dyDescent="0.3">
      <c r="A1055" t="s">
        <v>5498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6022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7507</v>
      </c>
    </row>
    <row r="1056" spans="1:16" x14ac:dyDescent="0.3">
      <c r="A1056" t="s">
        <v>5476</v>
      </c>
      <c r="B1056">
        <v>2023</v>
      </c>
      <c r="C1056" t="s">
        <v>182</v>
      </c>
      <c r="D1056" t="s">
        <v>5866</v>
      </c>
      <c r="E1056" t="s">
        <v>6140</v>
      </c>
      <c r="F1056" t="s">
        <v>143</v>
      </c>
      <c r="G1056">
        <v>89766</v>
      </c>
      <c r="H1056" t="s">
        <v>4180</v>
      </c>
      <c r="I1056">
        <v>17100000</v>
      </c>
      <c r="J1056" t="s">
        <v>6022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7478</v>
      </c>
    </row>
    <row r="1057" spans="1:16" x14ac:dyDescent="0.3">
      <c r="A1057" t="s">
        <v>5490</v>
      </c>
      <c r="B1057">
        <v>2023</v>
      </c>
      <c r="C1057" t="s">
        <v>182</v>
      </c>
      <c r="D1057" t="s">
        <v>5984</v>
      </c>
      <c r="E1057" t="s">
        <v>5985</v>
      </c>
      <c r="F1057" t="s">
        <v>94</v>
      </c>
      <c r="G1057">
        <v>48363</v>
      </c>
      <c r="H1057" t="s">
        <v>4180</v>
      </c>
      <c r="I1057">
        <v>26300000</v>
      </c>
      <c r="J1057" t="s">
        <v>6022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7497</v>
      </c>
    </row>
    <row r="1058" spans="1:16" x14ac:dyDescent="0.3">
      <c r="A1058" t="s">
        <v>5313</v>
      </c>
      <c r="B1058">
        <v>2023</v>
      </c>
      <c r="C1058" t="s">
        <v>191</v>
      </c>
      <c r="D1058" t="s">
        <v>5011</v>
      </c>
      <c r="E1058" t="s">
        <v>6145</v>
      </c>
      <c r="F1058" t="s">
        <v>173</v>
      </c>
      <c r="G1058">
        <v>44000</v>
      </c>
      <c r="H1058" t="s">
        <v>4173</v>
      </c>
      <c r="I1058">
        <v>18100000</v>
      </c>
      <c r="J1058" t="s">
        <v>6022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7485</v>
      </c>
    </row>
    <row r="1059" spans="1:16" x14ac:dyDescent="0.3">
      <c r="A1059" t="s">
        <v>5313</v>
      </c>
      <c r="B1059">
        <v>2023</v>
      </c>
      <c r="C1059" t="s">
        <v>191</v>
      </c>
      <c r="D1059" t="s">
        <v>5011</v>
      </c>
      <c r="E1059" t="s">
        <v>6145</v>
      </c>
      <c r="F1059" t="s">
        <v>173</v>
      </c>
      <c r="G1059">
        <v>44000</v>
      </c>
      <c r="H1059" t="s">
        <v>6058</v>
      </c>
      <c r="I1059">
        <v>13200000</v>
      </c>
      <c r="J1059" t="s">
        <v>6022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7502</v>
      </c>
    </row>
    <row r="1060" spans="1:16" x14ac:dyDescent="0.3">
      <c r="A1060" t="s">
        <v>5466</v>
      </c>
      <c r="B1060">
        <v>2023</v>
      </c>
      <c r="C1060" t="s">
        <v>191</v>
      </c>
      <c r="D1060" t="s">
        <v>5697</v>
      </c>
      <c r="E1060" t="s">
        <v>6127</v>
      </c>
      <c r="F1060" t="s">
        <v>43</v>
      </c>
      <c r="G1060">
        <v>59000</v>
      </c>
      <c r="H1060" t="s">
        <v>4180</v>
      </c>
      <c r="I1060">
        <v>17400000</v>
      </c>
      <c r="J1060" t="s">
        <v>6022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7464</v>
      </c>
    </row>
    <row r="1061" spans="1:16" x14ac:dyDescent="0.3">
      <c r="A1061" t="s">
        <v>5451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6022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7446</v>
      </c>
    </row>
    <row r="1062" spans="1:16" x14ac:dyDescent="0.3">
      <c r="A1062" t="s">
        <v>5513</v>
      </c>
      <c r="B1062">
        <v>2023</v>
      </c>
      <c r="C1062" t="s">
        <v>188</v>
      </c>
      <c r="D1062" t="s">
        <v>6084</v>
      </c>
      <c r="E1062" t="s">
        <v>6176</v>
      </c>
      <c r="F1062" t="s">
        <v>43</v>
      </c>
      <c r="G1062">
        <v>11000</v>
      </c>
      <c r="H1062" t="s">
        <v>4180</v>
      </c>
      <c r="I1062">
        <v>25000000</v>
      </c>
      <c r="J1062" t="s">
        <v>6022</v>
      </c>
      <c r="K1062">
        <v>24100000</v>
      </c>
      <c r="L1062">
        <v>25800000</v>
      </c>
      <c r="M1062">
        <v>2</v>
      </c>
      <c r="N1062" t="s">
        <v>5641</v>
      </c>
      <c r="O1062">
        <v>84.3</v>
      </c>
      <c r="P1062" t="s">
        <v>7525</v>
      </c>
    </row>
    <row r="1063" spans="1:16" x14ac:dyDescent="0.3">
      <c r="A1063" t="s">
        <v>5463</v>
      </c>
      <c r="B1063">
        <v>2023</v>
      </c>
      <c r="C1063" t="s">
        <v>188</v>
      </c>
      <c r="D1063" t="s">
        <v>5889</v>
      </c>
      <c r="E1063" t="s">
        <v>6120</v>
      </c>
      <c r="F1063" t="s">
        <v>143</v>
      </c>
      <c r="G1063">
        <v>57000</v>
      </c>
      <c r="H1063" t="s">
        <v>4180</v>
      </c>
      <c r="I1063">
        <v>19000000</v>
      </c>
      <c r="J1063" t="s">
        <v>6022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7460</v>
      </c>
    </row>
    <row r="1064" spans="1:16" x14ac:dyDescent="0.3">
      <c r="A1064" t="s">
        <v>5452</v>
      </c>
      <c r="B1064">
        <v>2023</v>
      </c>
      <c r="C1064" t="s">
        <v>199</v>
      </c>
      <c r="D1064" t="s">
        <v>6110</v>
      </c>
      <c r="E1064" t="s">
        <v>6111</v>
      </c>
      <c r="F1064" t="s">
        <v>143</v>
      </c>
      <c r="G1064">
        <v>96500</v>
      </c>
      <c r="H1064" t="s">
        <v>4180</v>
      </c>
      <c r="I1064">
        <v>10200000</v>
      </c>
      <c r="J1064" t="s">
        <v>6022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7447</v>
      </c>
    </row>
    <row r="1065" spans="1:16" x14ac:dyDescent="0.3">
      <c r="A1065" t="s">
        <v>5453</v>
      </c>
      <c r="B1065">
        <v>2023</v>
      </c>
      <c r="C1065" t="s">
        <v>166</v>
      </c>
      <c r="D1065" t="s">
        <v>5005</v>
      </c>
      <c r="E1065" t="s">
        <v>6112</v>
      </c>
      <c r="F1065" t="s">
        <v>143</v>
      </c>
      <c r="G1065">
        <v>30000</v>
      </c>
      <c r="H1065" t="s">
        <v>4180</v>
      </c>
      <c r="I1065">
        <v>30200000</v>
      </c>
      <c r="J1065" t="s">
        <v>6022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7448</v>
      </c>
    </row>
    <row r="1066" spans="1:16" x14ac:dyDescent="0.3">
      <c r="A1066" t="s">
        <v>5514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6022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7526</v>
      </c>
    </row>
    <row r="1067" spans="1:16" x14ac:dyDescent="0.3">
      <c r="A1067" t="s">
        <v>6020</v>
      </c>
      <c r="B1067">
        <v>2023</v>
      </c>
      <c r="C1067" t="s">
        <v>45</v>
      </c>
      <c r="D1067" t="s">
        <v>4935</v>
      </c>
      <c r="E1067" t="s">
        <v>6021</v>
      </c>
      <c r="F1067" t="s">
        <v>43</v>
      </c>
      <c r="G1067">
        <v>38600</v>
      </c>
      <c r="H1067" t="s">
        <v>4180</v>
      </c>
      <c r="I1067">
        <v>12500000</v>
      </c>
      <c r="J1067" t="s">
        <v>6022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7110</v>
      </c>
    </row>
    <row r="1068" spans="1:16" x14ac:dyDescent="0.3">
      <c r="A1068" t="s">
        <v>6133</v>
      </c>
      <c r="B1068">
        <v>2024</v>
      </c>
      <c r="C1068" t="s">
        <v>6081</v>
      </c>
      <c r="D1068" t="s">
        <v>6134</v>
      </c>
      <c r="E1068" t="s">
        <v>6135</v>
      </c>
      <c r="F1068" t="s">
        <v>143</v>
      </c>
      <c r="G1068">
        <v>43200</v>
      </c>
      <c r="H1068" t="s">
        <v>4173</v>
      </c>
      <c r="I1068">
        <v>72000000</v>
      </c>
      <c r="J1068" t="s">
        <v>6022</v>
      </c>
      <c r="K1068">
        <v>70000000</v>
      </c>
      <c r="L1068">
        <v>75000000</v>
      </c>
      <c r="M1068" t="s">
        <v>4175</v>
      </c>
      <c r="N1068" t="s">
        <v>6136</v>
      </c>
      <c r="O1068">
        <v>73.3</v>
      </c>
      <c r="P1068" t="s">
        <v>7472</v>
      </c>
    </row>
    <row r="1069" spans="1:16" x14ac:dyDescent="0.3">
      <c r="A1069" t="s">
        <v>5470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6022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7468</v>
      </c>
    </row>
    <row r="1070" spans="1:16" x14ac:dyDescent="0.3">
      <c r="A1070" t="s">
        <v>5462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6022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7459</v>
      </c>
    </row>
    <row r="1071" spans="1:16" x14ac:dyDescent="0.3">
      <c r="A1071" t="s">
        <v>5489</v>
      </c>
      <c r="B1071">
        <v>2023</v>
      </c>
      <c r="C1071" t="s">
        <v>230</v>
      </c>
      <c r="D1071" t="s">
        <v>5819</v>
      </c>
      <c r="E1071" t="s">
        <v>6094</v>
      </c>
      <c r="F1071" t="s">
        <v>143</v>
      </c>
      <c r="G1071">
        <v>41100</v>
      </c>
      <c r="H1071" t="s">
        <v>4180</v>
      </c>
      <c r="I1071">
        <v>12600000</v>
      </c>
      <c r="J1071" t="s">
        <v>6022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7496</v>
      </c>
    </row>
    <row r="1072" spans="1:16" x14ac:dyDescent="0.3">
      <c r="A1072" t="s">
        <v>5491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6022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8485</v>
      </c>
    </row>
    <row r="1073" spans="1:16" x14ac:dyDescent="0.3">
      <c r="A1073" t="s">
        <v>5491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6022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7498</v>
      </c>
    </row>
    <row r="1074" spans="1:16" x14ac:dyDescent="0.3">
      <c r="A1074" t="s">
        <v>5356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6022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7473</v>
      </c>
    </row>
    <row r="1075" spans="1:16" x14ac:dyDescent="0.3">
      <c r="A1075" t="s">
        <v>5482</v>
      </c>
      <c r="B1075">
        <v>2025</v>
      </c>
      <c r="C1075" t="s">
        <v>188</v>
      </c>
      <c r="D1075" t="s">
        <v>5855</v>
      </c>
      <c r="E1075" t="s">
        <v>6146</v>
      </c>
      <c r="F1075" t="s">
        <v>4172</v>
      </c>
      <c r="G1075">
        <v>8400</v>
      </c>
      <c r="H1075" t="s">
        <v>4180</v>
      </c>
      <c r="I1075">
        <v>11300000</v>
      </c>
      <c r="J1075" t="s">
        <v>6022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7486</v>
      </c>
    </row>
    <row r="1076" spans="1:16" x14ac:dyDescent="0.3">
      <c r="A1076" t="s">
        <v>5506</v>
      </c>
      <c r="B1076">
        <v>2024</v>
      </c>
      <c r="C1076" t="s">
        <v>92</v>
      </c>
      <c r="D1076" t="s">
        <v>4753</v>
      </c>
      <c r="E1076" t="s">
        <v>6171</v>
      </c>
      <c r="F1076" t="s">
        <v>143</v>
      </c>
      <c r="G1076">
        <v>8175</v>
      </c>
      <c r="H1076" t="s">
        <v>4180</v>
      </c>
      <c r="I1076">
        <v>11500000</v>
      </c>
      <c r="J1076" t="s">
        <v>6022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7517</v>
      </c>
    </row>
    <row r="1077" spans="1:16" x14ac:dyDescent="0.3">
      <c r="A1077" t="s">
        <v>5510</v>
      </c>
      <c r="B1077">
        <v>2024</v>
      </c>
      <c r="C1077" t="s">
        <v>4896</v>
      </c>
      <c r="D1077" t="s">
        <v>5898</v>
      </c>
      <c r="E1077" t="s">
        <v>6173</v>
      </c>
      <c r="F1077" t="s">
        <v>43</v>
      </c>
      <c r="G1077">
        <v>30000</v>
      </c>
      <c r="H1077" t="s">
        <v>4180</v>
      </c>
      <c r="I1077">
        <v>14500000</v>
      </c>
      <c r="J1077" t="s">
        <v>6022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7521</v>
      </c>
    </row>
    <row r="1078" spans="1:16" x14ac:dyDescent="0.3">
      <c r="A1078" t="s">
        <v>5505</v>
      </c>
      <c r="B1078">
        <v>2024</v>
      </c>
      <c r="C1078" t="s">
        <v>62</v>
      </c>
      <c r="D1078" t="s">
        <v>6169</v>
      </c>
      <c r="E1078" t="s">
        <v>6170</v>
      </c>
      <c r="F1078" t="s">
        <v>143</v>
      </c>
      <c r="G1078">
        <v>45000</v>
      </c>
      <c r="H1078" t="s">
        <v>4180</v>
      </c>
      <c r="I1078">
        <v>25100000</v>
      </c>
      <c r="J1078" t="s">
        <v>6022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7516</v>
      </c>
    </row>
    <row r="1079" spans="1:16" x14ac:dyDescent="0.3">
      <c r="A1079" t="s">
        <v>5485</v>
      </c>
      <c r="B1079">
        <v>2024</v>
      </c>
      <c r="C1079" t="s">
        <v>50</v>
      </c>
      <c r="D1079" t="s">
        <v>5701</v>
      </c>
      <c r="E1079" t="s">
        <v>6149</v>
      </c>
      <c r="F1079" t="s">
        <v>43</v>
      </c>
      <c r="G1079">
        <v>26300</v>
      </c>
      <c r="H1079" t="s">
        <v>4180</v>
      </c>
      <c r="I1079">
        <v>7700000</v>
      </c>
      <c r="J1079" t="s">
        <v>6022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7489</v>
      </c>
    </row>
    <row r="1080" spans="1:16" x14ac:dyDescent="0.3">
      <c r="A1080" t="s">
        <v>5474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6022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7475</v>
      </c>
    </row>
    <row r="1081" spans="1:16" x14ac:dyDescent="0.3">
      <c r="A1081" t="s">
        <v>5361</v>
      </c>
      <c r="B1081">
        <v>2024</v>
      </c>
      <c r="C1081" t="s">
        <v>4184</v>
      </c>
      <c r="D1081" t="s">
        <v>4185</v>
      </c>
      <c r="E1081" t="s">
        <v>6102</v>
      </c>
      <c r="F1081" t="s">
        <v>161</v>
      </c>
      <c r="G1081">
        <v>10500</v>
      </c>
      <c r="H1081" t="s">
        <v>4180</v>
      </c>
      <c r="I1081">
        <v>10000000</v>
      </c>
      <c r="J1081" t="s">
        <v>6022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7441</v>
      </c>
    </row>
    <row r="1082" spans="1:16" x14ac:dyDescent="0.3">
      <c r="A1082" t="s">
        <v>5469</v>
      </c>
      <c r="B1082">
        <v>2024</v>
      </c>
      <c r="C1082" t="s">
        <v>24</v>
      </c>
      <c r="D1082" t="s">
        <v>6129</v>
      </c>
      <c r="E1082" t="s">
        <v>6130</v>
      </c>
      <c r="F1082" t="s">
        <v>173</v>
      </c>
      <c r="G1082">
        <v>52000</v>
      </c>
      <c r="H1082" t="s">
        <v>4180</v>
      </c>
      <c r="I1082">
        <v>23600000</v>
      </c>
      <c r="J1082" t="s">
        <v>6022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7467</v>
      </c>
    </row>
    <row r="1083" spans="1:16" x14ac:dyDescent="0.3">
      <c r="A1083" t="s">
        <v>5473</v>
      </c>
      <c r="B1083">
        <v>2024</v>
      </c>
      <c r="C1083" t="s">
        <v>62</v>
      </c>
      <c r="D1083" t="s">
        <v>6137</v>
      </c>
      <c r="E1083" t="s">
        <v>6138</v>
      </c>
      <c r="F1083" t="s">
        <v>43</v>
      </c>
      <c r="G1083">
        <v>63214</v>
      </c>
      <c r="H1083" t="s">
        <v>4180</v>
      </c>
      <c r="I1083">
        <v>19600000</v>
      </c>
      <c r="J1083" t="s">
        <v>6022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7474</v>
      </c>
    </row>
    <row r="1084" spans="1:16" x14ac:dyDescent="0.3">
      <c r="A1084" t="s">
        <v>5477</v>
      </c>
      <c r="B1084">
        <v>2024</v>
      </c>
      <c r="C1084" t="s">
        <v>4184</v>
      </c>
      <c r="D1084" t="s">
        <v>5939</v>
      </c>
      <c r="E1084" t="s">
        <v>5940</v>
      </c>
      <c r="F1084" t="s">
        <v>173</v>
      </c>
      <c r="G1084">
        <v>14190</v>
      </c>
      <c r="H1084" t="s">
        <v>4180</v>
      </c>
      <c r="I1084">
        <v>15600000</v>
      </c>
      <c r="J1084" t="s">
        <v>6022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7479</v>
      </c>
    </row>
    <row r="1085" spans="1:16" x14ac:dyDescent="0.3">
      <c r="A1085" t="s">
        <v>6023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6022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7111</v>
      </c>
    </row>
    <row r="1086" spans="1:16" x14ac:dyDescent="0.3">
      <c r="A1086" t="s">
        <v>5471</v>
      </c>
      <c r="B1086">
        <v>2024</v>
      </c>
      <c r="C1086" t="s">
        <v>4641</v>
      </c>
      <c r="D1086" t="s">
        <v>4663</v>
      </c>
      <c r="E1086" t="s">
        <v>6131</v>
      </c>
      <c r="F1086" t="s">
        <v>143</v>
      </c>
      <c r="G1086">
        <v>12000</v>
      </c>
      <c r="H1086" t="s">
        <v>4180</v>
      </c>
      <c r="I1086">
        <v>7200000</v>
      </c>
      <c r="J1086" t="s">
        <v>6022</v>
      </c>
      <c r="K1086">
        <v>6860000</v>
      </c>
      <c r="L1086">
        <v>7550000</v>
      </c>
      <c r="M1086">
        <v>4</v>
      </c>
      <c r="N1086" t="s">
        <v>5710</v>
      </c>
      <c r="O1086">
        <v>91.3</v>
      </c>
      <c r="P1086" t="s">
        <v>7470</v>
      </c>
    </row>
    <row r="1087" spans="1:16" x14ac:dyDescent="0.3">
      <c r="A1087" t="s">
        <v>5511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6022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7522</v>
      </c>
    </row>
    <row r="1088" spans="1:16" x14ac:dyDescent="0.3">
      <c r="A1088" t="s">
        <v>5493</v>
      </c>
      <c r="B1088">
        <v>2024</v>
      </c>
      <c r="C1088" t="s">
        <v>188</v>
      </c>
      <c r="D1088" t="s">
        <v>5797</v>
      </c>
      <c r="E1088" t="s">
        <v>6155</v>
      </c>
      <c r="F1088" t="s">
        <v>143</v>
      </c>
      <c r="G1088">
        <v>26400</v>
      </c>
      <c r="H1088" t="s">
        <v>4180</v>
      </c>
      <c r="I1088">
        <v>17600000</v>
      </c>
      <c r="J1088" t="s">
        <v>6022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7500</v>
      </c>
    </row>
    <row r="1089" spans="1:16" x14ac:dyDescent="0.3">
      <c r="A1089" t="s">
        <v>5507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6022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7518</v>
      </c>
    </row>
    <row r="1090" spans="1:16" x14ac:dyDescent="0.3">
      <c r="A1090" t="s">
        <v>5362</v>
      </c>
      <c r="B1090">
        <v>2025</v>
      </c>
      <c r="C1090" t="s">
        <v>50</v>
      </c>
      <c r="D1090" t="s">
        <v>6026</v>
      </c>
      <c r="E1090" t="s">
        <v>6027</v>
      </c>
      <c r="F1090" t="s">
        <v>4172</v>
      </c>
      <c r="G1090">
        <v>37000</v>
      </c>
      <c r="H1090" t="s">
        <v>4180</v>
      </c>
      <c r="I1090">
        <v>16500000</v>
      </c>
      <c r="J1090" t="s">
        <v>6022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7113</v>
      </c>
    </row>
    <row r="1091" spans="1:16" x14ac:dyDescent="0.3">
      <c r="A1091" t="s">
        <v>5480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6022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7482</v>
      </c>
    </row>
    <row r="1092" spans="1:16" x14ac:dyDescent="0.3">
      <c r="A1092" t="s">
        <v>5501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6022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7114</v>
      </c>
    </row>
    <row r="1093" spans="1:16" x14ac:dyDescent="0.3">
      <c r="A1093" t="s">
        <v>5501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6022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7512</v>
      </c>
    </row>
    <row r="1094" spans="1:16" x14ac:dyDescent="0.3">
      <c r="A1094" t="s">
        <v>5508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6022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7519</v>
      </c>
    </row>
    <row r="1095" spans="1:16" x14ac:dyDescent="0.3">
      <c r="A1095" t="s">
        <v>6117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6022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7456</v>
      </c>
    </row>
    <row r="1096" spans="1:16" x14ac:dyDescent="0.3">
      <c r="A1096" t="s">
        <v>6028</v>
      </c>
      <c r="B1096">
        <v>2014</v>
      </c>
      <c r="C1096" t="s">
        <v>24</v>
      </c>
      <c r="D1096" t="s">
        <v>4572</v>
      </c>
      <c r="E1096" t="s">
        <v>6029</v>
      </c>
      <c r="F1096" t="s">
        <v>43</v>
      </c>
      <c r="G1096">
        <v>107000</v>
      </c>
      <c r="H1096" t="s">
        <v>4180</v>
      </c>
      <c r="I1096">
        <v>10600000</v>
      </c>
      <c r="J1096" t="s">
        <v>6030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7115</v>
      </c>
    </row>
    <row r="1097" spans="1:16" x14ac:dyDescent="0.3">
      <c r="A1097" t="s">
        <v>6039</v>
      </c>
      <c r="B1097">
        <v>2017</v>
      </c>
      <c r="C1097" t="s">
        <v>24</v>
      </c>
      <c r="D1097" t="s">
        <v>4393</v>
      </c>
      <c r="E1097" t="s">
        <v>6040</v>
      </c>
      <c r="F1097" t="s">
        <v>94</v>
      </c>
      <c r="G1097">
        <v>86000</v>
      </c>
      <c r="H1097" t="s">
        <v>4180</v>
      </c>
      <c r="I1097">
        <v>8200000</v>
      </c>
      <c r="J1097" t="s">
        <v>6030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7122</v>
      </c>
    </row>
    <row r="1098" spans="1:16" x14ac:dyDescent="0.3">
      <c r="A1098" t="s">
        <v>5529</v>
      </c>
      <c r="B1098">
        <v>2017</v>
      </c>
      <c r="C1098" t="s">
        <v>4184</v>
      </c>
      <c r="D1098" t="s">
        <v>5169</v>
      </c>
      <c r="E1098" t="s">
        <v>6183</v>
      </c>
      <c r="F1098" t="s">
        <v>60</v>
      </c>
      <c r="G1098">
        <v>45337</v>
      </c>
      <c r="H1098" t="s">
        <v>4180</v>
      </c>
      <c r="I1098">
        <v>7340000</v>
      </c>
      <c r="J1098" t="s">
        <v>6030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7544</v>
      </c>
    </row>
    <row r="1099" spans="1:16" x14ac:dyDescent="0.3">
      <c r="A1099" t="s">
        <v>5571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6030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7593</v>
      </c>
    </row>
    <row r="1100" spans="1:16" x14ac:dyDescent="0.3">
      <c r="A1100" t="s">
        <v>5537</v>
      </c>
      <c r="B1100">
        <v>2018</v>
      </c>
      <c r="C1100" t="s">
        <v>92</v>
      </c>
      <c r="D1100" t="s">
        <v>6189</v>
      </c>
      <c r="E1100" t="s">
        <v>6190</v>
      </c>
      <c r="F1100" t="s">
        <v>143</v>
      </c>
      <c r="G1100">
        <v>101179</v>
      </c>
      <c r="H1100" t="s">
        <v>4173</v>
      </c>
      <c r="I1100">
        <v>5060000</v>
      </c>
      <c r="J1100" t="s">
        <v>6030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7552</v>
      </c>
    </row>
    <row r="1101" spans="1:16" x14ac:dyDescent="0.3">
      <c r="A1101" t="s">
        <v>5579</v>
      </c>
      <c r="B1101">
        <v>2019</v>
      </c>
      <c r="C1101" t="s">
        <v>250</v>
      </c>
      <c r="D1101" t="s">
        <v>6000</v>
      </c>
      <c r="E1101" t="s">
        <v>6015</v>
      </c>
      <c r="F1101" t="s">
        <v>161</v>
      </c>
      <c r="G1101">
        <v>82000</v>
      </c>
      <c r="H1101" t="s">
        <v>4180</v>
      </c>
      <c r="I1101">
        <v>14200000</v>
      </c>
      <c r="J1101" t="s">
        <v>6030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7604</v>
      </c>
    </row>
    <row r="1102" spans="1:16" x14ac:dyDescent="0.3">
      <c r="A1102" t="s">
        <v>5580</v>
      </c>
      <c r="B1102">
        <v>2020</v>
      </c>
      <c r="C1102" t="s">
        <v>41</v>
      </c>
      <c r="D1102" t="s">
        <v>6227</v>
      </c>
      <c r="E1102" t="s">
        <v>6228</v>
      </c>
      <c r="F1102" t="s">
        <v>43</v>
      </c>
      <c r="G1102">
        <v>107000</v>
      </c>
      <c r="H1102" t="s">
        <v>4180</v>
      </c>
      <c r="I1102">
        <v>7990000</v>
      </c>
      <c r="J1102" t="s">
        <v>6030</v>
      </c>
      <c r="K1102">
        <v>7700000</v>
      </c>
      <c r="L1102">
        <v>8300000</v>
      </c>
      <c r="M1102">
        <v>2</v>
      </c>
      <c r="N1102" t="s">
        <v>5710</v>
      </c>
      <c r="O1102">
        <v>71.400000000000006</v>
      </c>
      <c r="P1102" t="s">
        <v>7605</v>
      </c>
    </row>
    <row r="1103" spans="1:16" x14ac:dyDescent="0.3">
      <c r="A1103" t="s">
        <v>5545</v>
      </c>
      <c r="B1103">
        <v>2019</v>
      </c>
      <c r="C1103" t="s">
        <v>24</v>
      </c>
      <c r="D1103" t="s">
        <v>5247</v>
      </c>
      <c r="E1103" t="s">
        <v>5817</v>
      </c>
      <c r="F1103" t="s">
        <v>143</v>
      </c>
      <c r="G1103">
        <v>71600</v>
      </c>
      <c r="H1103" t="s">
        <v>4180</v>
      </c>
      <c r="I1103">
        <v>14100000</v>
      </c>
      <c r="J1103" t="s">
        <v>6030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7560</v>
      </c>
    </row>
    <row r="1104" spans="1:16" x14ac:dyDescent="0.3">
      <c r="A1104" t="s">
        <v>6226</v>
      </c>
      <c r="B1104">
        <v>2019</v>
      </c>
      <c r="C1104" t="s">
        <v>24</v>
      </c>
      <c r="D1104" t="s">
        <v>4369</v>
      </c>
      <c r="E1104" t="s">
        <v>5670</v>
      </c>
      <c r="F1104" t="s">
        <v>43</v>
      </c>
      <c r="G1104">
        <v>130000</v>
      </c>
      <c r="H1104" t="s">
        <v>4180</v>
      </c>
      <c r="I1104">
        <v>24700000</v>
      </c>
      <c r="J1104" t="s">
        <v>6030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7603</v>
      </c>
    </row>
    <row r="1105" spans="1:16" x14ac:dyDescent="0.3">
      <c r="A1105" t="s">
        <v>6220</v>
      </c>
      <c r="B1105">
        <v>2019</v>
      </c>
      <c r="C1105" t="s">
        <v>41</v>
      </c>
      <c r="D1105" t="s">
        <v>6221</v>
      </c>
      <c r="E1105" t="s">
        <v>6222</v>
      </c>
      <c r="F1105" t="s">
        <v>60</v>
      </c>
      <c r="G1105">
        <v>93102</v>
      </c>
      <c r="H1105" t="s">
        <v>4180</v>
      </c>
      <c r="I1105">
        <v>6000000</v>
      </c>
      <c r="J1105" t="s">
        <v>6030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7600</v>
      </c>
    </row>
    <row r="1106" spans="1:16" x14ac:dyDescent="0.3">
      <c r="A1106" t="s">
        <v>6212</v>
      </c>
      <c r="B1106">
        <v>2019</v>
      </c>
      <c r="C1106" t="s">
        <v>4641</v>
      </c>
      <c r="D1106" t="s">
        <v>6057</v>
      </c>
      <c r="E1106" t="s">
        <v>6213</v>
      </c>
      <c r="F1106" t="s">
        <v>4789</v>
      </c>
      <c r="G1106">
        <v>93500</v>
      </c>
      <c r="H1106" t="s">
        <v>4180</v>
      </c>
      <c r="I1106">
        <v>12100000</v>
      </c>
      <c r="J1106" t="s">
        <v>6030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7592</v>
      </c>
    </row>
    <row r="1107" spans="1:16" x14ac:dyDescent="0.3">
      <c r="A1107" t="s">
        <v>6038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6030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7121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7614</v>
      </c>
      <c r="F1108" t="s">
        <v>4172</v>
      </c>
      <c r="G1108">
        <v>13700</v>
      </c>
      <c r="H1108" t="s">
        <v>4180</v>
      </c>
      <c r="I1108">
        <v>77000000</v>
      </c>
      <c r="J1108" t="s">
        <v>6030</v>
      </c>
      <c r="K1108">
        <v>74000000</v>
      </c>
      <c r="L1108">
        <v>79000000</v>
      </c>
      <c r="M1108">
        <v>5</v>
      </c>
      <c r="N1108" t="s">
        <v>6136</v>
      </c>
      <c r="O1108">
        <v>80.2</v>
      </c>
      <c r="P1108" t="s">
        <v>7615</v>
      </c>
    </row>
    <row r="1109" spans="1:16" x14ac:dyDescent="0.3">
      <c r="A1109" t="s">
        <v>4172</v>
      </c>
      <c r="B1109">
        <v>2025</v>
      </c>
      <c r="C1109" t="s">
        <v>7609</v>
      </c>
      <c r="D1109" t="s">
        <v>7610</v>
      </c>
      <c r="E1109" t="s">
        <v>7611</v>
      </c>
      <c r="F1109" t="s">
        <v>4172</v>
      </c>
      <c r="G1109">
        <v>12500</v>
      </c>
      <c r="H1109" t="s">
        <v>4180</v>
      </c>
      <c r="I1109">
        <v>9900000</v>
      </c>
      <c r="J1109" t="s">
        <v>6030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7612</v>
      </c>
    </row>
    <row r="1110" spans="1:16" x14ac:dyDescent="0.3">
      <c r="A1110" t="s">
        <v>6051</v>
      </c>
      <c r="B1110">
        <v>2020</v>
      </c>
      <c r="C1110" t="s">
        <v>92</v>
      </c>
      <c r="D1110" t="s">
        <v>6052</v>
      </c>
      <c r="E1110" t="s">
        <v>6053</v>
      </c>
      <c r="F1110" t="s">
        <v>143</v>
      </c>
      <c r="G1110">
        <v>85300</v>
      </c>
      <c r="H1110" t="s">
        <v>4180</v>
      </c>
      <c r="I1110">
        <v>33500000</v>
      </c>
      <c r="J1110" t="s">
        <v>6030</v>
      </c>
      <c r="K1110">
        <v>32100000</v>
      </c>
      <c r="L1110">
        <v>35000000</v>
      </c>
      <c r="M1110">
        <v>3</v>
      </c>
      <c r="N1110" t="s">
        <v>7575</v>
      </c>
      <c r="O1110">
        <v>83.8</v>
      </c>
      <c r="P1110" t="s">
        <v>7576</v>
      </c>
    </row>
    <row r="1111" spans="1:16" x14ac:dyDescent="0.3">
      <c r="A1111" t="s">
        <v>5562</v>
      </c>
      <c r="B1111">
        <v>2021</v>
      </c>
      <c r="C1111" t="s">
        <v>3991</v>
      </c>
      <c r="D1111" t="s">
        <v>6188</v>
      </c>
      <c r="E1111" t="s">
        <v>6204</v>
      </c>
      <c r="F1111" t="s">
        <v>4789</v>
      </c>
      <c r="G1111">
        <v>55000</v>
      </c>
      <c r="H1111" t="s">
        <v>4180</v>
      </c>
      <c r="I1111">
        <v>6720000</v>
      </c>
      <c r="J1111" t="s">
        <v>6030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7581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6041</v>
      </c>
      <c r="E1112" t="s">
        <v>6042</v>
      </c>
      <c r="F1112" t="s">
        <v>43</v>
      </c>
      <c r="G1112">
        <v>41900</v>
      </c>
      <c r="H1112" t="s">
        <v>4173</v>
      </c>
      <c r="I1112">
        <v>26200000</v>
      </c>
      <c r="J1112" t="s">
        <v>6030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7123</v>
      </c>
    </row>
    <row r="1113" spans="1:16" x14ac:dyDescent="0.3">
      <c r="A1113" t="s">
        <v>5350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6030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7597</v>
      </c>
    </row>
    <row r="1114" spans="1:16" x14ac:dyDescent="0.3">
      <c r="A1114" t="s">
        <v>5565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6030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7584</v>
      </c>
    </row>
    <row r="1115" spans="1:16" x14ac:dyDescent="0.3">
      <c r="A1115" t="s">
        <v>5536</v>
      </c>
      <c r="B1115">
        <v>2021</v>
      </c>
      <c r="C1115" t="s">
        <v>3991</v>
      </c>
      <c r="D1115" t="s">
        <v>6188</v>
      </c>
      <c r="E1115" t="s">
        <v>5808</v>
      </c>
      <c r="F1115" t="s">
        <v>43</v>
      </c>
      <c r="G1115">
        <v>33602</v>
      </c>
      <c r="H1115" t="s">
        <v>4180</v>
      </c>
      <c r="I1115">
        <v>7650000</v>
      </c>
      <c r="J1115" t="s">
        <v>6030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7551</v>
      </c>
    </row>
    <row r="1116" spans="1:16" x14ac:dyDescent="0.3">
      <c r="A1116" t="s">
        <v>5573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6030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7595</v>
      </c>
    </row>
    <row r="1117" spans="1:16" x14ac:dyDescent="0.3">
      <c r="A1117" t="s">
        <v>5552</v>
      </c>
      <c r="B1117">
        <v>2021</v>
      </c>
      <c r="C1117" t="s">
        <v>92</v>
      </c>
      <c r="D1117" t="s">
        <v>4946</v>
      </c>
      <c r="E1117" t="s">
        <v>5907</v>
      </c>
      <c r="F1117" t="s">
        <v>43</v>
      </c>
      <c r="G1117">
        <v>60100</v>
      </c>
      <c r="H1117" t="s">
        <v>4180</v>
      </c>
      <c r="I1117">
        <v>11400000</v>
      </c>
      <c r="J1117" t="s">
        <v>6030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7567</v>
      </c>
    </row>
    <row r="1118" spans="1:16" x14ac:dyDescent="0.3">
      <c r="A1118" t="s">
        <v>5357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6030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7542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6030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7571</v>
      </c>
    </row>
    <row r="1120" spans="1:16" x14ac:dyDescent="0.3">
      <c r="A1120" t="s">
        <v>5576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6030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7125</v>
      </c>
    </row>
    <row r="1121" spans="1:16" x14ac:dyDescent="0.3">
      <c r="A1121" t="s">
        <v>5576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6030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7126</v>
      </c>
    </row>
    <row r="1122" spans="1:16" x14ac:dyDescent="0.3">
      <c r="A1122" t="s">
        <v>5576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6030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7127</v>
      </c>
    </row>
    <row r="1123" spans="1:16" x14ac:dyDescent="0.3">
      <c r="A1123" t="s">
        <v>5576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6030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7128</v>
      </c>
    </row>
    <row r="1124" spans="1:16" x14ac:dyDescent="0.3">
      <c r="A1124" t="s">
        <v>5539</v>
      </c>
      <c r="B1124">
        <v>2021</v>
      </c>
      <c r="C1124" t="s">
        <v>6191</v>
      </c>
      <c r="D1124" t="s">
        <v>6192</v>
      </c>
      <c r="E1124" t="s">
        <v>6193</v>
      </c>
      <c r="F1124" t="s">
        <v>4636</v>
      </c>
      <c r="G1124">
        <v>67200</v>
      </c>
      <c r="H1124" t="s">
        <v>4180</v>
      </c>
      <c r="I1124">
        <v>16700000</v>
      </c>
      <c r="J1124" t="s">
        <v>6030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7554</v>
      </c>
    </row>
    <row r="1125" spans="1:16" x14ac:dyDescent="0.3">
      <c r="A1125" t="s">
        <v>5567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6030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7586</v>
      </c>
    </row>
    <row r="1126" spans="1:16" x14ac:dyDescent="0.3">
      <c r="A1126" t="s">
        <v>5522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6030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7536</v>
      </c>
    </row>
    <row r="1127" spans="1:16" x14ac:dyDescent="0.3">
      <c r="A1127" t="s">
        <v>5541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6030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7556</v>
      </c>
    </row>
    <row r="1128" spans="1:16" x14ac:dyDescent="0.3">
      <c r="A1128" t="s">
        <v>5525</v>
      </c>
      <c r="B1128">
        <v>2024</v>
      </c>
      <c r="C1128" t="s">
        <v>188</v>
      </c>
      <c r="D1128" t="s">
        <v>4844</v>
      </c>
      <c r="E1128" t="s">
        <v>6181</v>
      </c>
      <c r="F1128" t="s">
        <v>143</v>
      </c>
      <c r="G1128">
        <v>8200</v>
      </c>
      <c r="H1128" t="s">
        <v>4173</v>
      </c>
      <c r="I1128">
        <v>17100000</v>
      </c>
      <c r="J1128" t="s">
        <v>6030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7539</v>
      </c>
    </row>
    <row r="1129" spans="1:16" x14ac:dyDescent="0.3">
      <c r="A1129" t="s">
        <v>5575</v>
      </c>
      <c r="B1129">
        <v>2022</v>
      </c>
      <c r="C1129" t="s">
        <v>36</v>
      </c>
      <c r="D1129" t="s">
        <v>5635</v>
      </c>
      <c r="E1129" t="s">
        <v>5636</v>
      </c>
      <c r="F1129" t="s">
        <v>43</v>
      </c>
      <c r="G1129">
        <v>44867</v>
      </c>
      <c r="H1129" t="s">
        <v>4180</v>
      </c>
      <c r="I1129">
        <v>8700000</v>
      </c>
      <c r="J1129" t="s">
        <v>6030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7598</v>
      </c>
    </row>
    <row r="1130" spans="1:16" x14ac:dyDescent="0.3">
      <c r="A1130" t="s">
        <v>5531</v>
      </c>
      <c r="B1130">
        <v>2022</v>
      </c>
      <c r="C1130" t="s">
        <v>230</v>
      </c>
      <c r="D1130" t="s">
        <v>4555</v>
      </c>
      <c r="E1130" t="s">
        <v>6185</v>
      </c>
      <c r="F1130" t="s">
        <v>4636</v>
      </c>
      <c r="G1130">
        <v>55000</v>
      </c>
      <c r="H1130" t="s">
        <v>4173</v>
      </c>
      <c r="I1130">
        <v>13400000</v>
      </c>
      <c r="J1130" t="s">
        <v>6030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7546</v>
      </c>
    </row>
    <row r="1131" spans="1:16" x14ac:dyDescent="0.3">
      <c r="A1131" t="s">
        <v>5569</v>
      </c>
      <c r="B1131">
        <v>2022</v>
      </c>
      <c r="C1131" t="s">
        <v>50</v>
      </c>
      <c r="D1131" t="s">
        <v>6207</v>
      </c>
      <c r="E1131" t="s">
        <v>6208</v>
      </c>
      <c r="F1131" t="s">
        <v>43</v>
      </c>
      <c r="G1131">
        <v>22519</v>
      </c>
      <c r="H1131" t="s">
        <v>4180</v>
      </c>
      <c r="I1131">
        <v>6210000</v>
      </c>
      <c r="J1131" t="s">
        <v>6030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7588</v>
      </c>
    </row>
    <row r="1132" spans="1:16" x14ac:dyDescent="0.3">
      <c r="A1132" t="s">
        <v>5563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6030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7582</v>
      </c>
    </row>
    <row r="1133" spans="1:16" x14ac:dyDescent="0.3">
      <c r="A1133" t="s">
        <v>5533</v>
      </c>
      <c r="B1133">
        <v>2022</v>
      </c>
      <c r="C1133" t="s">
        <v>4641</v>
      </c>
      <c r="D1133" t="s">
        <v>6186</v>
      </c>
      <c r="E1133" t="s">
        <v>6187</v>
      </c>
      <c r="F1133" t="s">
        <v>173</v>
      </c>
      <c r="G1133">
        <v>33869</v>
      </c>
      <c r="H1133" t="s">
        <v>4180</v>
      </c>
      <c r="I1133">
        <v>13200000</v>
      </c>
      <c r="J1133" t="s">
        <v>6030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7548</v>
      </c>
    </row>
    <row r="1134" spans="1:16" x14ac:dyDescent="0.3">
      <c r="A1134" t="s">
        <v>5527</v>
      </c>
      <c r="B1134">
        <v>2022</v>
      </c>
      <c r="C1134" t="s">
        <v>36</v>
      </c>
      <c r="D1134" t="s">
        <v>5635</v>
      </c>
      <c r="E1134" t="s">
        <v>5636</v>
      </c>
      <c r="F1134" t="s">
        <v>60</v>
      </c>
      <c r="G1134">
        <v>45000</v>
      </c>
      <c r="H1134" t="s">
        <v>4180</v>
      </c>
      <c r="I1134">
        <v>8700000</v>
      </c>
      <c r="J1134" t="s">
        <v>6030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7541</v>
      </c>
    </row>
    <row r="1135" spans="1:16" x14ac:dyDescent="0.3">
      <c r="A1135" t="s">
        <v>5570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6030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7591</v>
      </c>
    </row>
    <row r="1136" spans="1:16" x14ac:dyDescent="0.3">
      <c r="A1136" t="s">
        <v>5518</v>
      </c>
      <c r="B1136">
        <v>2022</v>
      </c>
      <c r="C1136" t="s">
        <v>3991</v>
      </c>
      <c r="D1136" t="s">
        <v>5959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6030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7532</v>
      </c>
    </row>
    <row r="1137" spans="1:16" x14ac:dyDescent="0.3">
      <c r="A1137" t="s">
        <v>5540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6030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7555</v>
      </c>
    </row>
    <row r="1138" spans="1:16" x14ac:dyDescent="0.3">
      <c r="A1138" t="s">
        <v>5581</v>
      </c>
      <c r="B1138">
        <v>2022</v>
      </c>
      <c r="C1138" t="s">
        <v>24</v>
      </c>
      <c r="D1138" t="s">
        <v>4369</v>
      </c>
      <c r="E1138" t="s">
        <v>5717</v>
      </c>
      <c r="F1138" t="s">
        <v>43</v>
      </c>
      <c r="G1138">
        <v>60700</v>
      </c>
      <c r="H1138" t="s">
        <v>4180</v>
      </c>
      <c r="I1138">
        <v>37300000</v>
      </c>
      <c r="J1138" t="s">
        <v>6030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7606</v>
      </c>
    </row>
    <row r="1139" spans="1:16" x14ac:dyDescent="0.3">
      <c r="A1139" t="s">
        <v>5523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6030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7537</v>
      </c>
    </row>
    <row r="1140" spans="1:16" x14ac:dyDescent="0.3">
      <c r="A1140" t="s">
        <v>5351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6030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7589</v>
      </c>
    </row>
    <row r="1141" spans="1:16" x14ac:dyDescent="0.3">
      <c r="A1141" t="s">
        <v>6209</v>
      </c>
      <c r="B1141">
        <v>2022</v>
      </c>
      <c r="C1141" t="s">
        <v>6081</v>
      </c>
      <c r="D1141" t="s">
        <v>6210</v>
      </c>
      <c r="E1141" t="s">
        <v>6211</v>
      </c>
      <c r="F1141" t="s">
        <v>4172</v>
      </c>
      <c r="G1141">
        <v>13500</v>
      </c>
      <c r="H1141" t="s">
        <v>4180</v>
      </c>
      <c r="I1141">
        <v>31800000</v>
      </c>
      <c r="J1141" t="s">
        <v>6030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7590</v>
      </c>
    </row>
    <row r="1142" spans="1:16" x14ac:dyDescent="0.3">
      <c r="A1142" t="s">
        <v>5520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6058</v>
      </c>
      <c r="I1142">
        <v>5360000</v>
      </c>
      <c r="J1142" t="s">
        <v>6030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7534</v>
      </c>
    </row>
    <row r="1143" spans="1:16" x14ac:dyDescent="0.3">
      <c r="A1143" t="s">
        <v>5534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6030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7549</v>
      </c>
    </row>
    <row r="1144" spans="1:16" x14ac:dyDescent="0.3">
      <c r="A1144" t="s">
        <v>5558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6030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7574</v>
      </c>
    </row>
    <row r="1145" spans="1:16" x14ac:dyDescent="0.3">
      <c r="A1145" t="s">
        <v>6034</v>
      </c>
      <c r="B1145">
        <v>2023</v>
      </c>
      <c r="C1145" t="s">
        <v>5326</v>
      </c>
      <c r="D1145" t="s">
        <v>6035</v>
      </c>
      <c r="E1145" t="s">
        <v>6036</v>
      </c>
      <c r="F1145" t="s">
        <v>60</v>
      </c>
      <c r="G1145">
        <v>27000</v>
      </c>
      <c r="H1145" t="s">
        <v>4180</v>
      </c>
      <c r="I1145">
        <v>11800000</v>
      </c>
      <c r="J1145" t="s">
        <v>6030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7119</v>
      </c>
    </row>
    <row r="1146" spans="1:16" x14ac:dyDescent="0.3">
      <c r="A1146" t="s">
        <v>5559</v>
      </c>
      <c r="B1146">
        <v>2023</v>
      </c>
      <c r="C1146" t="s">
        <v>199</v>
      </c>
      <c r="D1146" t="s">
        <v>6202</v>
      </c>
      <c r="E1146" t="s">
        <v>6203</v>
      </c>
      <c r="F1146" t="s">
        <v>143</v>
      </c>
      <c r="G1146">
        <v>36863</v>
      </c>
      <c r="H1146" t="s">
        <v>4180</v>
      </c>
      <c r="I1146">
        <v>16200000</v>
      </c>
      <c r="J1146" t="s">
        <v>6030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7577</v>
      </c>
    </row>
    <row r="1147" spans="1:16" x14ac:dyDescent="0.3">
      <c r="A1147" t="s">
        <v>5559</v>
      </c>
      <c r="B1147">
        <v>2023</v>
      </c>
      <c r="C1147" t="s">
        <v>199</v>
      </c>
      <c r="D1147" t="s">
        <v>6202</v>
      </c>
      <c r="E1147" t="s">
        <v>6203</v>
      </c>
      <c r="F1147" t="s">
        <v>143</v>
      </c>
      <c r="G1147">
        <v>36863</v>
      </c>
      <c r="H1147" t="s">
        <v>4180</v>
      </c>
      <c r="I1147">
        <v>16200000</v>
      </c>
      <c r="J1147" t="s">
        <v>6030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7578</v>
      </c>
    </row>
    <row r="1148" spans="1:16" x14ac:dyDescent="0.3">
      <c r="A1148" t="s">
        <v>5566</v>
      </c>
      <c r="B1148">
        <v>2023</v>
      </c>
      <c r="C1148" t="s">
        <v>41</v>
      </c>
      <c r="D1148" t="s">
        <v>4876</v>
      </c>
      <c r="E1148" t="s">
        <v>6206</v>
      </c>
      <c r="F1148" t="s">
        <v>43</v>
      </c>
      <c r="G1148">
        <v>25000</v>
      </c>
      <c r="H1148" t="s">
        <v>4180</v>
      </c>
      <c r="I1148">
        <v>10100000</v>
      </c>
      <c r="J1148" t="s">
        <v>6030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7585</v>
      </c>
    </row>
    <row r="1149" spans="1:16" x14ac:dyDescent="0.3">
      <c r="A1149" t="s">
        <v>5550</v>
      </c>
      <c r="B1149">
        <v>2023</v>
      </c>
      <c r="C1149" t="s">
        <v>166</v>
      </c>
      <c r="D1149" t="s">
        <v>5776</v>
      </c>
      <c r="E1149" t="s">
        <v>6200</v>
      </c>
      <c r="F1149" t="s">
        <v>43</v>
      </c>
      <c r="G1149">
        <v>41780</v>
      </c>
      <c r="H1149" t="s">
        <v>4180</v>
      </c>
      <c r="I1149">
        <v>12500000</v>
      </c>
      <c r="J1149" t="s">
        <v>6030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7565</v>
      </c>
    </row>
    <row r="1150" spans="1:16" x14ac:dyDescent="0.3">
      <c r="A1150" t="s">
        <v>5547</v>
      </c>
      <c r="B1150">
        <v>2023</v>
      </c>
      <c r="C1150" t="s">
        <v>166</v>
      </c>
      <c r="D1150" t="s">
        <v>5776</v>
      </c>
      <c r="E1150" t="s">
        <v>5777</v>
      </c>
      <c r="F1150" t="s">
        <v>173</v>
      </c>
      <c r="G1150">
        <v>19600</v>
      </c>
      <c r="H1150" t="s">
        <v>4173</v>
      </c>
      <c r="I1150">
        <v>11600000</v>
      </c>
      <c r="J1150" t="s">
        <v>6030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7562</v>
      </c>
    </row>
    <row r="1151" spans="1:16" x14ac:dyDescent="0.3">
      <c r="A1151" t="s">
        <v>5543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6030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7558</v>
      </c>
    </row>
    <row r="1152" spans="1:16" x14ac:dyDescent="0.3">
      <c r="A1152" t="s">
        <v>5538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6030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7553</v>
      </c>
    </row>
    <row r="1153" spans="1:16" x14ac:dyDescent="0.3">
      <c r="A1153" t="s">
        <v>5519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6030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7533</v>
      </c>
    </row>
    <row r="1154" spans="1:16" x14ac:dyDescent="0.3">
      <c r="A1154" t="s">
        <v>5358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6030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7613</v>
      </c>
    </row>
    <row r="1155" spans="1:16" x14ac:dyDescent="0.3">
      <c r="A1155" t="s">
        <v>5585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6030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7616</v>
      </c>
    </row>
    <row r="1156" spans="1:16" x14ac:dyDescent="0.3">
      <c r="A1156" t="s">
        <v>5532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6030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7547</v>
      </c>
    </row>
    <row r="1157" spans="1:16" x14ac:dyDescent="0.3">
      <c r="A1157" t="s">
        <v>5561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6030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7580</v>
      </c>
    </row>
    <row r="1158" spans="1:16" x14ac:dyDescent="0.3">
      <c r="A1158" t="s">
        <v>5517</v>
      </c>
      <c r="B1158">
        <v>2024</v>
      </c>
      <c r="C1158" t="s">
        <v>4097</v>
      </c>
      <c r="D1158" t="s">
        <v>5724</v>
      </c>
      <c r="E1158" t="s">
        <v>6177</v>
      </c>
      <c r="F1158" t="s">
        <v>143</v>
      </c>
      <c r="G1158">
        <v>45000</v>
      </c>
      <c r="H1158" t="s">
        <v>4173</v>
      </c>
      <c r="I1158">
        <v>7910000</v>
      </c>
      <c r="J1158" t="s">
        <v>6030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7531</v>
      </c>
    </row>
    <row r="1159" spans="1:16" x14ac:dyDescent="0.3">
      <c r="A1159" t="s">
        <v>5353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6030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7569</v>
      </c>
    </row>
    <row r="1160" spans="1:16" x14ac:dyDescent="0.3">
      <c r="A1160" t="s">
        <v>6037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6030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7120</v>
      </c>
    </row>
    <row r="1161" spans="1:16" x14ac:dyDescent="0.3">
      <c r="A1161" t="s">
        <v>6216</v>
      </c>
      <c r="B1161">
        <v>2023</v>
      </c>
      <c r="C1161" t="s">
        <v>137</v>
      </c>
      <c r="D1161" t="s">
        <v>6217</v>
      </c>
      <c r="E1161" t="s">
        <v>6218</v>
      </c>
      <c r="F1161" t="s">
        <v>43</v>
      </c>
      <c r="G1161">
        <v>50000</v>
      </c>
      <c r="H1161" t="s">
        <v>4180</v>
      </c>
      <c r="I1161">
        <v>27600000</v>
      </c>
      <c r="J1161" t="s">
        <v>6030</v>
      </c>
      <c r="K1161">
        <v>25600000</v>
      </c>
      <c r="L1161">
        <v>29600000</v>
      </c>
      <c r="M1161" t="s">
        <v>4175</v>
      </c>
      <c r="N1161" t="s">
        <v>6219</v>
      </c>
      <c r="O1161">
        <v>73.400000000000006</v>
      </c>
      <c r="P1161" t="s">
        <v>7599</v>
      </c>
    </row>
    <row r="1162" spans="1:16" x14ac:dyDescent="0.3">
      <c r="A1162" t="s">
        <v>5521</v>
      </c>
      <c r="B1162">
        <v>2023</v>
      </c>
      <c r="C1162" t="s">
        <v>36</v>
      </c>
      <c r="D1162" t="s">
        <v>6178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6030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7535</v>
      </c>
    </row>
    <row r="1163" spans="1:16" x14ac:dyDescent="0.3">
      <c r="A1163" t="s">
        <v>5470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6030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7117</v>
      </c>
    </row>
    <row r="1164" spans="1:16" x14ac:dyDescent="0.3">
      <c r="A1164" t="s">
        <v>5560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6030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7118</v>
      </c>
    </row>
    <row r="1165" spans="1:16" x14ac:dyDescent="0.3">
      <c r="A1165" t="s">
        <v>5560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6030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7579</v>
      </c>
    </row>
    <row r="1166" spans="1:16" x14ac:dyDescent="0.3">
      <c r="A1166" t="s">
        <v>5577</v>
      </c>
      <c r="B1166">
        <v>2024</v>
      </c>
      <c r="C1166" t="s">
        <v>191</v>
      </c>
      <c r="D1166" t="s">
        <v>6223</v>
      </c>
      <c r="E1166" t="s">
        <v>6224</v>
      </c>
      <c r="F1166" t="s">
        <v>143</v>
      </c>
      <c r="G1166">
        <v>42117</v>
      </c>
      <c r="H1166" t="s">
        <v>4173</v>
      </c>
      <c r="I1166">
        <v>15800000</v>
      </c>
      <c r="J1166" t="s">
        <v>6030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7601</v>
      </c>
    </row>
    <row r="1167" spans="1:16" x14ac:dyDescent="0.3">
      <c r="A1167" t="s">
        <v>5516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6030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7530</v>
      </c>
    </row>
    <row r="1168" spans="1:16" x14ac:dyDescent="0.3">
      <c r="A1168" t="s">
        <v>5568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6030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7587</v>
      </c>
    </row>
    <row r="1169" spans="1:16" x14ac:dyDescent="0.3">
      <c r="A1169" t="s">
        <v>5557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6030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7573</v>
      </c>
    </row>
    <row r="1170" spans="1:16" x14ac:dyDescent="0.3">
      <c r="A1170" t="s">
        <v>5554</v>
      </c>
      <c r="B1170">
        <v>2025</v>
      </c>
      <c r="C1170" t="s">
        <v>392</v>
      </c>
      <c r="D1170" t="s">
        <v>6195</v>
      </c>
      <c r="E1170" t="s">
        <v>6196</v>
      </c>
      <c r="F1170" t="s">
        <v>4172</v>
      </c>
      <c r="G1170">
        <v>20000</v>
      </c>
      <c r="H1170" t="s">
        <v>4180</v>
      </c>
      <c r="I1170">
        <v>40300000</v>
      </c>
      <c r="J1170" t="s">
        <v>6030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7570</v>
      </c>
    </row>
    <row r="1171" spans="1:16" x14ac:dyDescent="0.3">
      <c r="A1171" t="s">
        <v>5544</v>
      </c>
      <c r="B1171">
        <v>2025</v>
      </c>
      <c r="C1171" t="s">
        <v>392</v>
      </c>
      <c r="D1171" t="s">
        <v>6195</v>
      </c>
      <c r="E1171" t="s">
        <v>6196</v>
      </c>
      <c r="F1171" t="s">
        <v>4172</v>
      </c>
      <c r="G1171">
        <v>18305</v>
      </c>
      <c r="H1171" t="s">
        <v>4180</v>
      </c>
      <c r="I1171">
        <v>40600000</v>
      </c>
      <c r="J1171" t="s">
        <v>6030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7559</v>
      </c>
    </row>
    <row r="1172" spans="1:16" x14ac:dyDescent="0.3">
      <c r="A1172" t="s">
        <v>5549</v>
      </c>
      <c r="B1172">
        <v>2024</v>
      </c>
      <c r="C1172" t="s">
        <v>188</v>
      </c>
      <c r="D1172" t="s">
        <v>5889</v>
      </c>
      <c r="E1172" t="s">
        <v>5923</v>
      </c>
      <c r="F1172" t="s">
        <v>173</v>
      </c>
      <c r="G1172">
        <v>12800</v>
      </c>
      <c r="H1172" t="s">
        <v>4180</v>
      </c>
      <c r="I1172">
        <v>19700000</v>
      </c>
      <c r="J1172" t="s">
        <v>6030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7564</v>
      </c>
    </row>
    <row r="1173" spans="1:16" x14ac:dyDescent="0.3">
      <c r="A1173" t="s">
        <v>5582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6030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7607</v>
      </c>
    </row>
    <row r="1174" spans="1:16" x14ac:dyDescent="0.3">
      <c r="A1174" t="s">
        <v>5564</v>
      </c>
      <c r="B1174">
        <v>2024</v>
      </c>
      <c r="C1174" t="s">
        <v>5188</v>
      </c>
      <c r="D1174" t="s">
        <v>5738</v>
      </c>
      <c r="E1174" t="s">
        <v>6205</v>
      </c>
      <c r="F1174" t="s">
        <v>43</v>
      </c>
      <c r="G1174">
        <v>50619</v>
      </c>
      <c r="H1174" t="s">
        <v>4180</v>
      </c>
      <c r="I1174">
        <v>6990000</v>
      </c>
      <c r="J1174" t="s">
        <v>6030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7583</v>
      </c>
    </row>
    <row r="1175" spans="1:16" x14ac:dyDescent="0.3">
      <c r="A1175" t="s">
        <v>5551</v>
      </c>
      <c r="B1175">
        <v>2024</v>
      </c>
      <c r="C1175" t="s">
        <v>4091</v>
      </c>
      <c r="D1175" t="s">
        <v>4923</v>
      </c>
      <c r="E1175" t="s">
        <v>6201</v>
      </c>
      <c r="F1175" t="s">
        <v>173</v>
      </c>
      <c r="G1175">
        <v>45000</v>
      </c>
      <c r="H1175" t="s">
        <v>4180</v>
      </c>
      <c r="I1175">
        <v>18500000</v>
      </c>
      <c r="J1175" t="s">
        <v>6030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7566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6178</v>
      </c>
      <c r="E1176" t="s">
        <v>6199</v>
      </c>
      <c r="F1176" t="s">
        <v>143</v>
      </c>
      <c r="G1176">
        <v>6000</v>
      </c>
      <c r="H1176" t="s">
        <v>4180</v>
      </c>
      <c r="I1176">
        <v>10400000</v>
      </c>
      <c r="J1176" t="s">
        <v>6030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7563</v>
      </c>
    </row>
    <row r="1177" spans="1:16" x14ac:dyDescent="0.3">
      <c r="A1177" t="s">
        <v>5526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6030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7540</v>
      </c>
    </row>
    <row r="1178" spans="1:16" x14ac:dyDescent="0.3">
      <c r="A1178" t="s">
        <v>5553</v>
      </c>
      <c r="B1178">
        <v>2024</v>
      </c>
      <c r="C1178" t="s">
        <v>4184</v>
      </c>
      <c r="D1178" t="s">
        <v>4365</v>
      </c>
      <c r="E1178" t="s">
        <v>6182</v>
      </c>
      <c r="F1178" t="s">
        <v>60</v>
      </c>
      <c r="G1178">
        <v>24865</v>
      </c>
      <c r="H1178" t="s">
        <v>4180</v>
      </c>
      <c r="I1178">
        <v>9500000</v>
      </c>
      <c r="J1178" t="s">
        <v>6030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7568</v>
      </c>
    </row>
    <row r="1179" spans="1:16" x14ac:dyDescent="0.3">
      <c r="A1179" t="s">
        <v>5542</v>
      </c>
      <c r="B1179">
        <v>2025</v>
      </c>
      <c r="C1179" t="s">
        <v>163</v>
      </c>
      <c r="D1179">
        <v>7</v>
      </c>
      <c r="E1179" t="s">
        <v>6194</v>
      </c>
      <c r="F1179" t="s">
        <v>4172</v>
      </c>
      <c r="G1179">
        <v>13200</v>
      </c>
      <c r="H1179" t="s">
        <v>4180</v>
      </c>
      <c r="I1179">
        <v>20900000</v>
      </c>
      <c r="J1179" t="s">
        <v>6030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7557</v>
      </c>
    </row>
    <row r="1180" spans="1:16" x14ac:dyDescent="0.3">
      <c r="A1180" t="s">
        <v>5574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6030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7596</v>
      </c>
    </row>
    <row r="1181" spans="1:16" x14ac:dyDescent="0.3">
      <c r="A1181" t="s">
        <v>5578</v>
      </c>
      <c r="B1181">
        <v>2025</v>
      </c>
      <c r="C1181" t="s">
        <v>137</v>
      </c>
      <c r="D1181" t="s">
        <v>4437</v>
      </c>
      <c r="E1181" t="s">
        <v>6225</v>
      </c>
      <c r="F1181" t="s">
        <v>4172</v>
      </c>
      <c r="G1181">
        <v>34000</v>
      </c>
      <c r="H1181" t="s">
        <v>4180</v>
      </c>
      <c r="I1181">
        <v>12600000</v>
      </c>
      <c r="J1181" t="s">
        <v>6030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7602</v>
      </c>
    </row>
    <row r="1182" spans="1:16" x14ac:dyDescent="0.3">
      <c r="A1182" t="s">
        <v>5546</v>
      </c>
      <c r="B1182">
        <v>2025</v>
      </c>
      <c r="C1182" t="s">
        <v>45</v>
      </c>
      <c r="D1182" t="s">
        <v>6197</v>
      </c>
      <c r="E1182" t="s">
        <v>6198</v>
      </c>
      <c r="F1182" t="s">
        <v>4172</v>
      </c>
      <c r="G1182">
        <v>10455</v>
      </c>
      <c r="H1182" t="s">
        <v>4180</v>
      </c>
      <c r="I1182">
        <v>13000000</v>
      </c>
      <c r="J1182" t="s">
        <v>6030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7561</v>
      </c>
    </row>
    <row r="1183" spans="1:16" x14ac:dyDescent="0.3">
      <c r="A1183" t="s">
        <v>5328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6030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7124</v>
      </c>
    </row>
    <row r="1184" spans="1:16" x14ac:dyDescent="0.3">
      <c r="A1184" t="s">
        <v>5583</v>
      </c>
      <c r="B1184">
        <v>2025</v>
      </c>
      <c r="C1184" t="s">
        <v>199</v>
      </c>
      <c r="D1184" t="s">
        <v>6229</v>
      </c>
      <c r="E1184" t="s">
        <v>6230</v>
      </c>
      <c r="F1184" t="s">
        <v>4172</v>
      </c>
      <c r="G1184">
        <v>9250</v>
      </c>
      <c r="H1184" t="s">
        <v>4180</v>
      </c>
      <c r="I1184">
        <v>22700000</v>
      </c>
      <c r="J1184" t="s">
        <v>6030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7608</v>
      </c>
    </row>
    <row r="1185" spans="1:16" x14ac:dyDescent="0.3">
      <c r="A1185" t="s">
        <v>5528</v>
      </c>
      <c r="B1185">
        <v>2025</v>
      </c>
      <c r="C1185" t="s">
        <v>4184</v>
      </c>
      <c r="D1185" t="s">
        <v>4365</v>
      </c>
      <c r="E1185" t="s">
        <v>6182</v>
      </c>
      <c r="F1185" t="s">
        <v>4172</v>
      </c>
      <c r="G1185">
        <v>18900</v>
      </c>
      <c r="H1185" t="s">
        <v>4173</v>
      </c>
      <c r="I1185">
        <v>10000000</v>
      </c>
      <c r="J1185" t="s">
        <v>6030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7543</v>
      </c>
    </row>
    <row r="1186" spans="1:16" x14ac:dyDescent="0.3">
      <c r="A1186" t="s">
        <v>5556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6030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7572</v>
      </c>
    </row>
    <row r="1187" spans="1:16" x14ac:dyDescent="0.3">
      <c r="A1187" t="s">
        <v>5524</v>
      </c>
      <c r="B1187">
        <v>2025</v>
      </c>
      <c r="C1187" t="s">
        <v>4184</v>
      </c>
      <c r="D1187" t="s">
        <v>6179</v>
      </c>
      <c r="E1187" t="s">
        <v>6180</v>
      </c>
      <c r="F1187" t="s">
        <v>4172</v>
      </c>
      <c r="G1187">
        <v>7600</v>
      </c>
      <c r="H1187" t="s">
        <v>4180</v>
      </c>
      <c r="I1187">
        <v>12700000</v>
      </c>
      <c r="J1187" t="s">
        <v>6030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7538</v>
      </c>
    </row>
    <row r="1188" spans="1:16" x14ac:dyDescent="0.3">
      <c r="A1188" t="s">
        <v>5572</v>
      </c>
      <c r="B1188">
        <v>2025</v>
      </c>
      <c r="C1188" t="s">
        <v>188</v>
      </c>
      <c r="D1188" t="s">
        <v>6214</v>
      </c>
      <c r="E1188" t="s">
        <v>6215</v>
      </c>
      <c r="F1188" t="s">
        <v>4172</v>
      </c>
      <c r="G1188">
        <v>8800</v>
      </c>
      <c r="H1188" t="s">
        <v>4180</v>
      </c>
      <c r="I1188">
        <v>19300000</v>
      </c>
      <c r="J1188" t="s">
        <v>6030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7594</v>
      </c>
    </row>
    <row r="1189" spans="1:16" x14ac:dyDescent="0.3">
      <c r="A1189" t="s">
        <v>5530</v>
      </c>
      <c r="B1189">
        <v>2026</v>
      </c>
      <c r="C1189" t="s">
        <v>50</v>
      </c>
      <c r="D1189" t="s">
        <v>5701</v>
      </c>
      <c r="E1189" t="s">
        <v>6184</v>
      </c>
      <c r="F1189" t="s">
        <v>4172</v>
      </c>
      <c r="G1189">
        <v>2750</v>
      </c>
      <c r="H1189" t="s">
        <v>4180</v>
      </c>
      <c r="I1189">
        <v>7880000</v>
      </c>
      <c r="J1189" t="s">
        <v>6030</v>
      </c>
      <c r="K1189">
        <v>7380000</v>
      </c>
      <c r="L1189">
        <v>8400000</v>
      </c>
      <c r="M1189" t="s">
        <v>4175</v>
      </c>
      <c r="N1189" t="s">
        <v>6072</v>
      </c>
      <c r="O1189">
        <v>94.7</v>
      </c>
      <c r="P1189" t="s">
        <v>7545</v>
      </c>
    </row>
    <row r="1190" spans="1:16" x14ac:dyDescent="0.3">
      <c r="A1190" t="s">
        <v>5535</v>
      </c>
      <c r="B1190">
        <v>2026</v>
      </c>
      <c r="C1190" t="s">
        <v>24</v>
      </c>
      <c r="D1190" t="s">
        <v>6031</v>
      </c>
      <c r="E1190" t="s">
        <v>6032</v>
      </c>
      <c r="F1190" t="s">
        <v>4172</v>
      </c>
      <c r="G1190">
        <v>5964</v>
      </c>
      <c r="H1190" t="s">
        <v>4173</v>
      </c>
      <c r="I1190">
        <v>31100000</v>
      </c>
      <c r="J1190" t="s">
        <v>6030</v>
      </c>
      <c r="K1190">
        <v>29600000</v>
      </c>
      <c r="L1190">
        <v>32700000</v>
      </c>
      <c r="M1190">
        <v>9</v>
      </c>
      <c r="N1190" t="s">
        <v>6033</v>
      </c>
      <c r="O1190">
        <v>89.2</v>
      </c>
      <c r="P1190" t="s">
        <v>7550</v>
      </c>
    </row>
    <row r="1191" spans="1:16" x14ac:dyDescent="0.3">
      <c r="A1191" t="s">
        <v>5535</v>
      </c>
      <c r="B1191">
        <v>2026</v>
      </c>
      <c r="C1191" t="s">
        <v>24</v>
      </c>
      <c r="D1191" t="s">
        <v>6031</v>
      </c>
      <c r="E1191" t="s">
        <v>6032</v>
      </c>
      <c r="F1191" t="s">
        <v>4172</v>
      </c>
      <c r="G1191">
        <v>6000</v>
      </c>
      <c r="H1191" t="s">
        <v>4180</v>
      </c>
      <c r="I1191">
        <v>31100000</v>
      </c>
      <c r="J1191" t="s">
        <v>6030</v>
      </c>
      <c r="K1191">
        <v>29600000</v>
      </c>
      <c r="L1191">
        <v>32700000</v>
      </c>
      <c r="M1191">
        <v>9</v>
      </c>
      <c r="N1191" t="s">
        <v>6033</v>
      </c>
      <c r="O1191">
        <v>89.2</v>
      </c>
      <c r="P1191" t="s">
        <v>7116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6043</v>
      </c>
      <c r="E1192" t="s">
        <v>6044</v>
      </c>
      <c r="F1192" t="s">
        <v>43</v>
      </c>
      <c r="G1192">
        <v>90000</v>
      </c>
      <c r="H1192" t="s">
        <v>4173</v>
      </c>
      <c r="I1192">
        <v>8800000</v>
      </c>
      <c r="J1192" t="s">
        <v>6045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7129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6043</v>
      </c>
      <c r="E1193" t="s">
        <v>6044</v>
      </c>
      <c r="F1193" t="s">
        <v>43</v>
      </c>
      <c r="G1193">
        <v>96000</v>
      </c>
      <c r="H1193" t="s">
        <v>4173</v>
      </c>
      <c r="I1193">
        <v>8700000</v>
      </c>
      <c r="J1193" t="s">
        <v>6045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7726</v>
      </c>
    </row>
    <row r="1194" spans="1:16" x14ac:dyDescent="0.3">
      <c r="A1194" t="s">
        <v>6046</v>
      </c>
      <c r="B1194">
        <v>2017</v>
      </c>
      <c r="C1194" t="s">
        <v>137</v>
      </c>
      <c r="D1194" t="s">
        <v>5893</v>
      </c>
      <c r="E1194" t="s">
        <v>7131</v>
      </c>
      <c r="F1194" t="s">
        <v>173</v>
      </c>
      <c r="G1194">
        <v>120000</v>
      </c>
      <c r="H1194" t="s">
        <v>4180</v>
      </c>
      <c r="I1194">
        <v>11000000</v>
      </c>
      <c r="J1194" t="s">
        <v>6045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7132</v>
      </c>
    </row>
    <row r="1195" spans="1:16" x14ac:dyDescent="0.3">
      <c r="A1195" t="s">
        <v>6046</v>
      </c>
      <c r="B1195">
        <v>2017</v>
      </c>
      <c r="C1195" t="s">
        <v>137</v>
      </c>
      <c r="D1195" t="s">
        <v>5893</v>
      </c>
      <c r="E1195" t="s">
        <v>6047</v>
      </c>
      <c r="F1195" t="s">
        <v>173</v>
      </c>
      <c r="G1195">
        <v>120000</v>
      </c>
      <c r="H1195" t="s">
        <v>4180</v>
      </c>
      <c r="I1195">
        <v>10800000</v>
      </c>
      <c r="J1195" t="s">
        <v>6045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7130</v>
      </c>
    </row>
    <row r="1196" spans="1:16" x14ac:dyDescent="0.3">
      <c r="A1196" t="s">
        <v>5595</v>
      </c>
      <c r="B1196">
        <v>2017</v>
      </c>
      <c r="C1196" t="s">
        <v>24</v>
      </c>
      <c r="D1196" t="s">
        <v>5847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6045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7628</v>
      </c>
    </row>
    <row r="1197" spans="1:16" x14ac:dyDescent="0.3">
      <c r="A1197" t="s">
        <v>5619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6045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7657</v>
      </c>
    </row>
    <row r="1198" spans="1:16" x14ac:dyDescent="0.3">
      <c r="A1198" t="s">
        <v>5600</v>
      </c>
      <c r="B1198">
        <v>2018</v>
      </c>
      <c r="C1198" t="s">
        <v>24</v>
      </c>
      <c r="D1198" t="s">
        <v>4705</v>
      </c>
      <c r="E1198" t="s">
        <v>6238</v>
      </c>
      <c r="F1198" t="s">
        <v>43</v>
      </c>
      <c r="G1198">
        <v>44500</v>
      </c>
      <c r="H1198" t="s">
        <v>4180</v>
      </c>
      <c r="I1198">
        <v>9800000</v>
      </c>
      <c r="J1198" t="s">
        <v>6045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7635</v>
      </c>
    </row>
    <row r="1199" spans="1:16" x14ac:dyDescent="0.3">
      <c r="A1199" t="s">
        <v>5625</v>
      </c>
      <c r="B1199">
        <v>2018</v>
      </c>
      <c r="C1199" t="s">
        <v>4184</v>
      </c>
      <c r="D1199" t="s">
        <v>6106</v>
      </c>
      <c r="E1199" t="s">
        <v>6251</v>
      </c>
      <c r="F1199" t="s">
        <v>161</v>
      </c>
      <c r="G1199">
        <v>98720</v>
      </c>
      <c r="H1199" t="s">
        <v>4180</v>
      </c>
      <c r="I1199">
        <v>16100000</v>
      </c>
      <c r="J1199" t="s">
        <v>6045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7664</v>
      </c>
    </row>
    <row r="1200" spans="1:16" x14ac:dyDescent="0.3">
      <c r="A1200" t="s">
        <v>6256</v>
      </c>
      <c r="B1200">
        <v>2018</v>
      </c>
      <c r="C1200" t="s">
        <v>5787</v>
      </c>
      <c r="D1200" t="s">
        <v>6257</v>
      </c>
      <c r="E1200" t="s">
        <v>6258</v>
      </c>
      <c r="F1200" t="s">
        <v>143</v>
      </c>
      <c r="G1200">
        <v>121000</v>
      </c>
      <c r="H1200" t="s">
        <v>4180</v>
      </c>
      <c r="I1200">
        <v>17500000</v>
      </c>
      <c r="J1200" t="s">
        <v>6045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7671</v>
      </c>
    </row>
    <row r="1201" spans="1:16" x14ac:dyDescent="0.3">
      <c r="A1201" t="s">
        <v>5598</v>
      </c>
      <c r="B1201">
        <v>2018</v>
      </c>
      <c r="C1201" t="s">
        <v>3991</v>
      </c>
      <c r="D1201" t="s">
        <v>6188</v>
      </c>
      <c r="E1201" t="s">
        <v>6204</v>
      </c>
      <c r="F1201" t="s">
        <v>43</v>
      </c>
      <c r="G1201">
        <v>59101</v>
      </c>
      <c r="H1201" t="s">
        <v>4180</v>
      </c>
      <c r="I1201">
        <v>4910000</v>
      </c>
      <c r="J1201" t="s">
        <v>6045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7632</v>
      </c>
    </row>
    <row r="1202" spans="1:16" x14ac:dyDescent="0.3">
      <c r="A1202" t="s">
        <v>5629</v>
      </c>
      <c r="B1202">
        <v>2018</v>
      </c>
      <c r="C1202" t="s">
        <v>154</v>
      </c>
      <c r="D1202" t="s">
        <v>6253</v>
      </c>
      <c r="E1202" t="s">
        <v>6254</v>
      </c>
      <c r="F1202" t="s">
        <v>161</v>
      </c>
      <c r="G1202">
        <v>102000</v>
      </c>
      <c r="H1202" t="s">
        <v>4180</v>
      </c>
      <c r="I1202">
        <v>9400000</v>
      </c>
      <c r="J1202" t="s">
        <v>6045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7669</v>
      </c>
    </row>
    <row r="1203" spans="1:16" x14ac:dyDescent="0.3">
      <c r="A1203" t="s">
        <v>5632</v>
      </c>
      <c r="B1203">
        <v>2019</v>
      </c>
      <c r="C1203" t="s">
        <v>24</v>
      </c>
      <c r="D1203" t="s">
        <v>4705</v>
      </c>
      <c r="E1203" t="s">
        <v>6259</v>
      </c>
      <c r="F1203" t="s">
        <v>143</v>
      </c>
      <c r="G1203">
        <v>63400</v>
      </c>
      <c r="H1203" t="s">
        <v>4180</v>
      </c>
      <c r="I1203">
        <v>11900000</v>
      </c>
      <c r="J1203" t="s">
        <v>6045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7673</v>
      </c>
    </row>
    <row r="1204" spans="1:16" x14ac:dyDescent="0.3">
      <c r="A1204" t="s">
        <v>6300</v>
      </c>
      <c r="B1204">
        <v>2019</v>
      </c>
      <c r="C1204" t="s">
        <v>41</v>
      </c>
      <c r="D1204" t="s">
        <v>6244</v>
      </c>
      <c r="E1204" t="s">
        <v>7746</v>
      </c>
      <c r="F1204" t="s">
        <v>4789</v>
      </c>
      <c r="G1204">
        <v>86000</v>
      </c>
      <c r="H1204" t="s">
        <v>4180</v>
      </c>
      <c r="I1204">
        <v>6780000</v>
      </c>
      <c r="J1204" t="s">
        <v>6045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7747</v>
      </c>
    </row>
    <row r="1205" spans="1:16" x14ac:dyDescent="0.3">
      <c r="A1205" t="s">
        <v>5610</v>
      </c>
      <c r="B1205">
        <v>2019</v>
      </c>
      <c r="C1205" t="s">
        <v>41</v>
      </c>
      <c r="D1205" t="s">
        <v>6244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6045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7648</v>
      </c>
    </row>
    <row r="1206" spans="1:16" x14ac:dyDescent="0.3">
      <c r="A1206" t="s">
        <v>5621</v>
      </c>
      <c r="B1206">
        <v>2019</v>
      </c>
      <c r="C1206" t="s">
        <v>191</v>
      </c>
      <c r="D1206" t="s">
        <v>5011</v>
      </c>
      <c r="E1206" t="s">
        <v>5753</v>
      </c>
      <c r="F1206" t="s">
        <v>143</v>
      </c>
      <c r="G1206">
        <v>23000</v>
      </c>
      <c r="H1206" t="s">
        <v>4180</v>
      </c>
      <c r="I1206">
        <v>12200000</v>
      </c>
      <c r="J1206" t="s">
        <v>6045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7660</v>
      </c>
    </row>
    <row r="1207" spans="1:16" x14ac:dyDescent="0.3">
      <c r="A1207" t="s">
        <v>6296</v>
      </c>
      <c r="B1207">
        <v>2019</v>
      </c>
      <c r="C1207" t="s">
        <v>4641</v>
      </c>
      <c r="D1207" t="s">
        <v>7739</v>
      </c>
      <c r="E1207" t="s">
        <v>7740</v>
      </c>
      <c r="F1207" t="s">
        <v>94</v>
      </c>
      <c r="G1207">
        <v>63101</v>
      </c>
      <c r="H1207" t="s">
        <v>4173</v>
      </c>
      <c r="I1207">
        <v>12200000</v>
      </c>
      <c r="J1207" t="s">
        <v>6045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7741</v>
      </c>
    </row>
    <row r="1208" spans="1:16" x14ac:dyDescent="0.3">
      <c r="A1208" t="s">
        <v>6294</v>
      </c>
      <c r="B1208">
        <v>2019</v>
      </c>
      <c r="C1208" t="s">
        <v>4184</v>
      </c>
      <c r="D1208" t="s">
        <v>6114</v>
      </c>
      <c r="E1208" t="s">
        <v>7735</v>
      </c>
      <c r="F1208" t="s">
        <v>143</v>
      </c>
      <c r="G1208">
        <v>79000</v>
      </c>
      <c r="H1208" t="s">
        <v>4180</v>
      </c>
      <c r="I1208">
        <v>9600000</v>
      </c>
      <c r="J1208" t="s">
        <v>6045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7736</v>
      </c>
    </row>
    <row r="1209" spans="1:16" x14ac:dyDescent="0.3">
      <c r="A1209" t="s">
        <v>5601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6045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7636</v>
      </c>
    </row>
    <row r="1210" spans="1:16" x14ac:dyDescent="0.3">
      <c r="A1210" t="s">
        <v>6268</v>
      </c>
      <c r="B1210">
        <v>2019</v>
      </c>
      <c r="C1210" t="s">
        <v>131</v>
      </c>
      <c r="D1210" t="s">
        <v>7679</v>
      </c>
      <c r="E1210" t="s">
        <v>7680</v>
      </c>
      <c r="F1210" t="s">
        <v>173</v>
      </c>
      <c r="G1210">
        <v>94000</v>
      </c>
      <c r="H1210" t="s">
        <v>4180</v>
      </c>
      <c r="I1210">
        <v>17700000</v>
      </c>
      <c r="J1210" t="s">
        <v>6045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7681</v>
      </c>
    </row>
    <row r="1211" spans="1:16" x14ac:dyDescent="0.3">
      <c r="A1211" t="s">
        <v>6299</v>
      </c>
      <c r="B1211">
        <v>2019</v>
      </c>
      <c r="C1211" t="s">
        <v>24</v>
      </c>
      <c r="D1211" t="s">
        <v>4393</v>
      </c>
      <c r="E1211" t="s">
        <v>7744</v>
      </c>
      <c r="F1211" t="s">
        <v>43</v>
      </c>
      <c r="G1211">
        <v>82585</v>
      </c>
      <c r="H1211" t="s">
        <v>4180</v>
      </c>
      <c r="I1211">
        <v>8800000</v>
      </c>
      <c r="J1211" t="s">
        <v>6045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7745</v>
      </c>
    </row>
    <row r="1212" spans="1:16" x14ac:dyDescent="0.3">
      <c r="A1212" t="s">
        <v>5633</v>
      </c>
      <c r="B1212">
        <v>2019</v>
      </c>
      <c r="C1212" t="s">
        <v>6260</v>
      </c>
      <c r="D1212" t="s">
        <v>6261</v>
      </c>
      <c r="E1212" t="s">
        <v>6262</v>
      </c>
      <c r="F1212" t="s">
        <v>6263</v>
      </c>
      <c r="G1212">
        <v>62000</v>
      </c>
      <c r="H1212" t="s">
        <v>4180</v>
      </c>
      <c r="I1212">
        <v>7510000</v>
      </c>
      <c r="J1212" t="s">
        <v>6045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7674</v>
      </c>
    </row>
    <row r="1213" spans="1:16" x14ac:dyDescent="0.3">
      <c r="A1213" t="s">
        <v>5589</v>
      </c>
      <c r="B1213">
        <v>2019</v>
      </c>
      <c r="C1213" t="s">
        <v>108</v>
      </c>
      <c r="D1213" t="s">
        <v>6231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6045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7620</v>
      </c>
    </row>
    <row r="1214" spans="1:16" x14ac:dyDescent="0.3">
      <c r="A1214" t="s">
        <v>6287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6045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7712</v>
      </c>
    </row>
    <row r="1215" spans="1:16" x14ac:dyDescent="0.3">
      <c r="A1215" t="s">
        <v>5624</v>
      </c>
      <c r="B1215">
        <v>2020</v>
      </c>
      <c r="C1215" t="s">
        <v>188</v>
      </c>
      <c r="D1215" t="s">
        <v>5889</v>
      </c>
      <c r="E1215" t="s">
        <v>6250</v>
      </c>
      <c r="F1215" t="s">
        <v>143</v>
      </c>
      <c r="G1215">
        <v>47000</v>
      </c>
      <c r="H1215" t="s">
        <v>4180</v>
      </c>
      <c r="I1215">
        <v>14500000</v>
      </c>
      <c r="J1215" t="s">
        <v>6045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7663</v>
      </c>
    </row>
    <row r="1216" spans="1:16" x14ac:dyDescent="0.3">
      <c r="A1216" t="s">
        <v>6275</v>
      </c>
      <c r="B1216">
        <v>2019</v>
      </c>
      <c r="C1216" t="s">
        <v>250</v>
      </c>
      <c r="D1216" t="s">
        <v>6000</v>
      </c>
      <c r="E1216" t="s">
        <v>7690</v>
      </c>
      <c r="F1216" t="s">
        <v>43</v>
      </c>
      <c r="G1216">
        <v>67811</v>
      </c>
      <c r="H1216" t="s">
        <v>4180</v>
      </c>
      <c r="I1216">
        <v>18200000</v>
      </c>
      <c r="J1216" t="s">
        <v>6045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7691</v>
      </c>
    </row>
    <row r="1217" spans="1:16" x14ac:dyDescent="0.3">
      <c r="A1217" t="s">
        <v>5590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6045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7621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5793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6045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7662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7633</v>
      </c>
      <c r="F1219" t="s">
        <v>4172</v>
      </c>
      <c r="G1219">
        <v>72751</v>
      </c>
      <c r="H1219" t="s">
        <v>4180</v>
      </c>
      <c r="I1219">
        <v>22800000</v>
      </c>
      <c r="J1219" t="s">
        <v>6045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7634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5855</v>
      </c>
      <c r="E1220" t="s">
        <v>7719</v>
      </c>
      <c r="F1220" t="s">
        <v>4172</v>
      </c>
      <c r="G1220">
        <v>14600</v>
      </c>
      <c r="H1220" t="s">
        <v>4180</v>
      </c>
      <c r="I1220">
        <v>11000000</v>
      </c>
      <c r="J1220" t="s">
        <v>6045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7720</v>
      </c>
    </row>
    <row r="1221" spans="1:16" x14ac:dyDescent="0.3">
      <c r="A1221" t="s">
        <v>6051</v>
      </c>
      <c r="B1221">
        <v>2020</v>
      </c>
      <c r="C1221" t="s">
        <v>92</v>
      </c>
      <c r="D1221" t="s">
        <v>6052</v>
      </c>
      <c r="E1221" t="s">
        <v>6053</v>
      </c>
      <c r="F1221" t="s">
        <v>143</v>
      </c>
      <c r="G1221">
        <v>85300</v>
      </c>
      <c r="H1221" t="s">
        <v>4180</v>
      </c>
      <c r="I1221">
        <v>32700000</v>
      </c>
      <c r="J1221" t="s">
        <v>6045</v>
      </c>
      <c r="K1221">
        <v>31200000</v>
      </c>
      <c r="L1221">
        <v>34200000</v>
      </c>
      <c r="M1221">
        <v>4</v>
      </c>
      <c r="N1221" t="s">
        <v>6054</v>
      </c>
      <c r="O1221">
        <v>81.8</v>
      </c>
      <c r="P1221" t="s">
        <v>7137</v>
      </c>
    </row>
    <row r="1222" spans="1:16" x14ac:dyDescent="0.3">
      <c r="A1222" t="s">
        <v>6295</v>
      </c>
      <c r="B1222">
        <v>2020</v>
      </c>
      <c r="C1222" t="s">
        <v>85</v>
      </c>
      <c r="D1222" t="s">
        <v>7731</v>
      </c>
      <c r="E1222" t="s">
        <v>7737</v>
      </c>
      <c r="F1222" t="s">
        <v>161</v>
      </c>
      <c r="G1222">
        <v>63906</v>
      </c>
      <c r="H1222" t="s">
        <v>4180</v>
      </c>
      <c r="I1222">
        <v>12000000</v>
      </c>
      <c r="J1222" t="s">
        <v>6045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7738</v>
      </c>
    </row>
    <row r="1223" spans="1:16" x14ac:dyDescent="0.3">
      <c r="A1223" t="s">
        <v>6295</v>
      </c>
      <c r="B1223">
        <v>2020</v>
      </c>
      <c r="C1223" t="s">
        <v>85</v>
      </c>
      <c r="D1223" t="s">
        <v>7731</v>
      </c>
      <c r="E1223" t="s">
        <v>7732</v>
      </c>
      <c r="F1223" t="s">
        <v>161</v>
      </c>
      <c r="G1223">
        <v>63906</v>
      </c>
      <c r="H1223" t="s">
        <v>4180</v>
      </c>
      <c r="I1223">
        <v>12600000</v>
      </c>
      <c r="J1223" t="s">
        <v>6045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7733</v>
      </c>
    </row>
    <row r="1224" spans="1:16" x14ac:dyDescent="0.3">
      <c r="A1224" t="s">
        <v>5588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6045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7619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6045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7703</v>
      </c>
    </row>
    <row r="1226" spans="1:16" x14ac:dyDescent="0.3">
      <c r="A1226" t="s">
        <v>6297</v>
      </c>
      <c r="B1226">
        <v>2021</v>
      </c>
      <c r="C1226" t="s">
        <v>6191</v>
      </c>
      <c r="D1226" t="s">
        <v>7160</v>
      </c>
      <c r="E1226" t="s">
        <v>7161</v>
      </c>
      <c r="F1226" t="s">
        <v>161</v>
      </c>
      <c r="G1226">
        <v>72000</v>
      </c>
      <c r="H1226" t="s">
        <v>4180</v>
      </c>
      <c r="I1226">
        <v>13200000</v>
      </c>
      <c r="J1226" t="s">
        <v>6045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7742</v>
      </c>
    </row>
    <row r="1227" spans="1:16" x14ac:dyDescent="0.3">
      <c r="A1227" t="s">
        <v>6281</v>
      </c>
      <c r="B1227">
        <v>2021</v>
      </c>
      <c r="C1227" t="s">
        <v>250</v>
      </c>
      <c r="D1227" t="s">
        <v>7704</v>
      </c>
      <c r="E1227" t="s">
        <v>7705</v>
      </c>
      <c r="F1227" t="s">
        <v>43</v>
      </c>
      <c r="G1227">
        <v>78000</v>
      </c>
      <c r="H1227" t="s">
        <v>4180</v>
      </c>
      <c r="I1227">
        <v>13700000</v>
      </c>
      <c r="J1227" t="s">
        <v>6045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7706</v>
      </c>
    </row>
    <row r="1228" spans="1:16" x14ac:dyDescent="0.3">
      <c r="A1228" t="s">
        <v>6285</v>
      </c>
      <c r="B1228">
        <v>2021</v>
      </c>
      <c r="C1228" t="s">
        <v>191</v>
      </c>
      <c r="D1228" t="s">
        <v>5697</v>
      </c>
      <c r="E1228" t="s">
        <v>5698</v>
      </c>
      <c r="F1228" t="s">
        <v>161</v>
      </c>
      <c r="G1228">
        <v>50000</v>
      </c>
      <c r="H1228" t="s">
        <v>4173</v>
      </c>
      <c r="I1228">
        <v>14100000</v>
      </c>
      <c r="J1228" t="s">
        <v>6045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7710</v>
      </c>
    </row>
    <row r="1229" spans="1:16" x14ac:dyDescent="0.3">
      <c r="A1229" t="s">
        <v>7727</v>
      </c>
      <c r="B1229">
        <v>2021</v>
      </c>
      <c r="C1229" t="s">
        <v>250</v>
      </c>
      <c r="D1229" t="s">
        <v>7728</v>
      </c>
      <c r="E1229" t="s">
        <v>7729</v>
      </c>
      <c r="F1229" t="s">
        <v>43</v>
      </c>
      <c r="G1229">
        <v>77874</v>
      </c>
      <c r="H1229" t="s">
        <v>4173</v>
      </c>
      <c r="I1229">
        <v>23300000</v>
      </c>
      <c r="J1229" t="s">
        <v>6045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7730</v>
      </c>
    </row>
    <row r="1230" spans="1:16" x14ac:dyDescent="0.3">
      <c r="A1230" t="s">
        <v>5597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6045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7631</v>
      </c>
    </row>
    <row r="1231" spans="1:16" x14ac:dyDescent="0.3">
      <c r="A1231" t="s">
        <v>5602</v>
      </c>
      <c r="B1231">
        <v>2021</v>
      </c>
      <c r="C1231" t="s">
        <v>191</v>
      </c>
      <c r="D1231" t="s">
        <v>5769</v>
      </c>
      <c r="E1231" t="s">
        <v>6239</v>
      </c>
      <c r="F1231" t="s">
        <v>161</v>
      </c>
      <c r="G1231">
        <v>79100</v>
      </c>
      <c r="H1231" t="s">
        <v>4180</v>
      </c>
      <c r="I1231">
        <v>14100000</v>
      </c>
      <c r="J1231" t="s">
        <v>6045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7637</v>
      </c>
    </row>
    <row r="1232" spans="1:16" x14ac:dyDescent="0.3">
      <c r="A1232" t="s">
        <v>6288</v>
      </c>
      <c r="B1232">
        <v>2021</v>
      </c>
      <c r="C1232" t="s">
        <v>92</v>
      </c>
      <c r="D1232" t="s">
        <v>4910</v>
      </c>
      <c r="E1232" t="s">
        <v>7715</v>
      </c>
      <c r="F1232" t="s">
        <v>43</v>
      </c>
      <c r="G1232">
        <v>91845</v>
      </c>
      <c r="H1232" t="s">
        <v>4173</v>
      </c>
      <c r="I1232">
        <v>6470000</v>
      </c>
      <c r="J1232" t="s">
        <v>6045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7716</v>
      </c>
    </row>
    <row r="1233" spans="1:16" x14ac:dyDescent="0.3">
      <c r="A1233" t="s">
        <v>6242</v>
      </c>
      <c r="B1233">
        <v>2021</v>
      </c>
      <c r="C1233" t="s">
        <v>4091</v>
      </c>
      <c r="D1233" t="s">
        <v>4923</v>
      </c>
      <c r="E1233" t="s">
        <v>6243</v>
      </c>
      <c r="F1233" t="s">
        <v>60</v>
      </c>
      <c r="G1233">
        <v>56000</v>
      </c>
      <c r="H1233" t="s">
        <v>4173</v>
      </c>
      <c r="I1233">
        <v>13100000</v>
      </c>
      <c r="J1233" t="s">
        <v>6045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7647</v>
      </c>
    </row>
    <row r="1234" spans="1:16" x14ac:dyDescent="0.3">
      <c r="A1234" t="s">
        <v>5631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6045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7672</v>
      </c>
    </row>
    <row r="1235" spans="1:16" x14ac:dyDescent="0.3">
      <c r="A1235" t="s">
        <v>5622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6045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7661</v>
      </c>
    </row>
    <row r="1236" spans="1:16" x14ac:dyDescent="0.3">
      <c r="A1236" t="s">
        <v>6289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6045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7717</v>
      </c>
    </row>
    <row r="1237" spans="1:16" x14ac:dyDescent="0.3">
      <c r="A1237" t="s">
        <v>7142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5852</v>
      </c>
      <c r="I1237">
        <v>7750000</v>
      </c>
      <c r="J1237" t="s">
        <v>6045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7143</v>
      </c>
    </row>
    <row r="1238" spans="1:16" x14ac:dyDescent="0.3">
      <c r="A1238" t="s">
        <v>6271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6045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7684</v>
      </c>
    </row>
    <row r="1239" spans="1:16" x14ac:dyDescent="0.3">
      <c r="A1239" t="s">
        <v>5611</v>
      </c>
      <c r="B1239">
        <v>2022</v>
      </c>
      <c r="C1239" t="s">
        <v>199</v>
      </c>
      <c r="D1239" t="s">
        <v>4988</v>
      </c>
      <c r="E1239" t="s">
        <v>6245</v>
      </c>
      <c r="F1239" t="s">
        <v>143</v>
      </c>
      <c r="G1239">
        <v>61946</v>
      </c>
      <c r="H1239" t="s">
        <v>4173</v>
      </c>
      <c r="I1239">
        <v>14800000</v>
      </c>
      <c r="J1239" t="s">
        <v>6045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7649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5661</v>
      </c>
      <c r="F1240" t="s">
        <v>43</v>
      </c>
      <c r="G1240">
        <v>38000</v>
      </c>
      <c r="H1240" t="s">
        <v>4180</v>
      </c>
      <c r="I1240">
        <v>20400000</v>
      </c>
      <c r="J1240" t="s">
        <v>6045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7141</v>
      </c>
    </row>
    <row r="1241" spans="1:16" x14ac:dyDescent="0.3">
      <c r="A1241" t="s">
        <v>5500</v>
      </c>
      <c r="B1241">
        <v>2022</v>
      </c>
      <c r="C1241" t="s">
        <v>62</v>
      </c>
      <c r="D1241" t="s">
        <v>4446</v>
      </c>
      <c r="E1241" t="s">
        <v>6924</v>
      </c>
      <c r="F1241" t="s">
        <v>43</v>
      </c>
      <c r="G1241">
        <v>63000</v>
      </c>
      <c r="H1241" t="s">
        <v>4180</v>
      </c>
      <c r="I1241">
        <v>13100000</v>
      </c>
      <c r="J1241" t="s">
        <v>6045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7723</v>
      </c>
    </row>
    <row r="1242" spans="1:16" x14ac:dyDescent="0.3">
      <c r="A1242" t="s">
        <v>5614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6045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7652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6252</v>
      </c>
      <c r="F1243" t="s">
        <v>43</v>
      </c>
      <c r="G1243">
        <v>95000</v>
      </c>
      <c r="H1243" t="s">
        <v>4173</v>
      </c>
      <c r="I1243">
        <v>16300000</v>
      </c>
      <c r="J1243" t="s">
        <v>6045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7666</v>
      </c>
    </row>
    <row r="1244" spans="1:16" x14ac:dyDescent="0.3">
      <c r="A1244" t="s">
        <v>6276</v>
      </c>
      <c r="B1244">
        <v>2022</v>
      </c>
      <c r="C1244" t="s">
        <v>85</v>
      </c>
      <c r="D1244" t="s">
        <v>7692</v>
      </c>
      <c r="E1244" t="s">
        <v>7693</v>
      </c>
      <c r="F1244" t="s">
        <v>43</v>
      </c>
      <c r="G1244">
        <v>83718</v>
      </c>
      <c r="H1244" t="s">
        <v>4180</v>
      </c>
      <c r="I1244">
        <v>7350000</v>
      </c>
      <c r="J1244" t="s">
        <v>6045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7694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6045</v>
      </c>
      <c r="K1245">
        <v>32200000</v>
      </c>
      <c r="L1245">
        <v>34900000</v>
      </c>
      <c r="M1245">
        <v>12</v>
      </c>
      <c r="N1245" t="s">
        <v>5644</v>
      </c>
      <c r="O1245">
        <v>68</v>
      </c>
      <c r="P1245" t="s">
        <v>7718</v>
      </c>
    </row>
    <row r="1246" spans="1:16" x14ac:dyDescent="0.3">
      <c r="A1246" t="s">
        <v>6272</v>
      </c>
      <c r="B1246">
        <v>2023</v>
      </c>
      <c r="C1246" t="s">
        <v>131</v>
      </c>
      <c r="D1246" t="s">
        <v>4994</v>
      </c>
      <c r="E1246" t="s">
        <v>7633</v>
      </c>
      <c r="F1246" t="s">
        <v>161</v>
      </c>
      <c r="G1246">
        <v>63400</v>
      </c>
      <c r="H1246" t="s">
        <v>4180</v>
      </c>
      <c r="I1246">
        <v>21700000</v>
      </c>
      <c r="J1246" t="s">
        <v>6045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8487</v>
      </c>
    </row>
    <row r="1247" spans="1:16" x14ac:dyDescent="0.3">
      <c r="A1247" t="s">
        <v>6272</v>
      </c>
      <c r="B1247">
        <v>2023</v>
      </c>
      <c r="C1247" t="s">
        <v>131</v>
      </c>
      <c r="D1247" t="s">
        <v>4994</v>
      </c>
      <c r="E1247" t="s">
        <v>7633</v>
      </c>
      <c r="F1247" t="s">
        <v>161</v>
      </c>
      <c r="G1247">
        <v>63400</v>
      </c>
      <c r="H1247" t="s">
        <v>4180</v>
      </c>
      <c r="I1247">
        <v>21700000</v>
      </c>
      <c r="J1247" t="s">
        <v>6045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8488</v>
      </c>
    </row>
    <row r="1248" spans="1:16" x14ac:dyDescent="0.3">
      <c r="A1248" t="s">
        <v>6272</v>
      </c>
      <c r="B1248">
        <v>2023</v>
      </c>
      <c r="C1248" t="s">
        <v>131</v>
      </c>
      <c r="D1248" t="s">
        <v>4994</v>
      </c>
      <c r="E1248" t="s">
        <v>7685</v>
      </c>
      <c r="F1248" t="s">
        <v>161</v>
      </c>
      <c r="G1248">
        <v>63400</v>
      </c>
      <c r="H1248" t="s">
        <v>4180</v>
      </c>
      <c r="I1248">
        <v>22000000</v>
      </c>
      <c r="J1248" t="s">
        <v>6045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7686</v>
      </c>
    </row>
    <row r="1249" spans="1:16" x14ac:dyDescent="0.3">
      <c r="A1249" t="s">
        <v>5613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6045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7651</v>
      </c>
    </row>
    <row r="1250" spans="1:16" x14ac:dyDescent="0.3">
      <c r="A1250" t="s">
        <v>6280</v>
      </c>
      <c r="B1250">
        <v>2023</v>
      </c>
      <c r="C1250" t="s">
        <v>4496</v>
      </c>
      <c r="D1250" t="s">
        <v>7696</v>
      </c>
      <c r="E1250" t="s">
        <v>6156</v>
      </c>
      <c r="F1250" t="s">
        <v>43</v>
      </c>
      <c r="G1250">
        <v>37000</v>
      </c>
      <c r="H1250" t="s">
        <v>4180</v>
      </c>
      <c r="I1250">
        <v>29700000</v>
      </c>
      <c r="J1250" t="s">
        <v>6045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7697</v>
      </c>
    </row>
    <row r="1251" spans="1:16" x14ac:dyDescent="0.3">
      <c r="A1251" t="s">
        <v>6265</v>
      </c>
      <c r="B1251">
        <v>2023</v>
      </c>
      <c r="C1251" t="s">
        <v>24</v>
      </c>
      <c r="D1251" t="s">
        <v>4572</v>
      </c>
      <c r="E1251" t="s">
        <v>8489</v>
      </c>
      <c r="F1251" t="s">
        <v>43</v>
      </c>
      <c r="G1251">
        <v>46000</v>
      </c>
      <c r="H1251" t="s">
        <v>5852</v>
      </c>
      <c r="I1251">
        <v>26000000</v>
      </c>
      <c r="J1251" t="s">
        <v>6045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8490</v>
      </c>
    </row>
    <row r="1252" spans="1:16" x14ac:dyDescent="0.3">
      <c r="A1252" t="s">
        <v>6265</v>
      </c>
      <c r="B1252">
        <v>2023</v>
      </c>
      <c r="C1252" t="s">
        <v>24</v>
      </c>
      <c r="D1252" t="s">
        <v>4572</v>
      </c>
      <c r="E1252" t="s">
        <v>6266</v>
      </c>
      <c r="F1252" t="s">
        <v>43</v>
      </c>
      <c r="G1252">
        <v>46000</v>
      </c>
      <c r="H1252" t="s">
        <v>5852</v>
      </c>
      <c r="I1252">
        <v>25100000</v>
      </c>
      <c r="J1252" t="s">
        <v>6045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8486</v>
      </c>
    </row>
    <row r="1253" spans="1:16" x14ac:dyDescent="0.3">
      <c r="A1253" t="s">
        <v>5609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6045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7646</v>
      </c>
    </row>
    <row r="1254" spans="1:16" x14ac:dyDescent="0.3">
      <c r="A1254" t="s">
        <v>5608</v>
      </c>
      <c r="B1254">
        <v>2023</v>
      </c>
      <c r="C1254" t="s">
        <v>137</v>
      </c>
      <c r="D1254" t="s">
        <v>4749</v>
      </c>
      <c r="E1254" t="s">
        <v>6241</v>
      </c>
      <c r="F1254" t="s">
        <v>143</v>
      </c>
      <c r="G1254">
        <v>21000</v>
      </c>
      <c r="H1254" t="s">
        <v>4173</v>
      </c>
      <c r="I1254">
        <v>16100000</v>
      </c>
      <c r="J1254" t="s">
        <v>6045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7645</v>
      </c>
    </row>
    <row r="1255" spans="1:16" x14ac:dyDescent="0.3">
      <c r="A1255" t="s">
        <v>5592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6045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7625</v>
      </c>
    </row>
    <row r="1256" spans="1:16" x14ac:dyDescent="0.3">
      <c r="A1256" t="s">
        <v>5626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6045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7665</v>
      </c>
    </row>
    <row r="1257" spans="1:16" x14ac:dyDescent="0.3">
      <c r="A1257" t="s">
        <v>6278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6045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7698</v>
      </c>
    </row>
    <row r="1258" spans="1:16" x14ac:dyDescent="0.3">
      <c r="A1258" t="s">
        <v>5605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6045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7642</v>
      </c>
    </row>
    <row r="1259" spans="1:16" x14ac:dyDescent="0.3">
      <c r="A1259" t="s">
        <v>5594</v>
      </c>
      <c r="B1259">
        <v>2023</v>
      </c>
      <c r="C1259" t="s">
        <v>131</v>
      </c>
      <c r="D1259" t="s">
        <v>4994</v>
      </c>
      <c r="E1259" t="s">
        <v>6235</v>
      </c>
      <c r="F1259" t="s">
        <v>143</v>
      </c>
      <c r="G1259">
        <v>44000</v>
      </c>
      <c r="H1259" t="s">
        <v>4180</v>
      </c>
      <c r="I1259">
        <v>24200000</v>
      </c>
      <c r="J1259" t="s">
        <v>6045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7627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5839</v>
      </c>
      <c r="F1260" t="s">
        <v>143</v>
      </c>
      <c r="G1260">
        <v>13200</v>
      </c>
      <c r="H1260" t="s">
        <v>4180</v>
      </c>
      <c r="I1260">
        <v>14300000</v>
      </c>
      <c r="J1260" t="s">
        <v>6045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7709</v>
      </c>
    </row>
    <row r="1261" spans="1:16" x14ac:dyDescent="0.3">
      <c r="A1261" t="s">
        <v>5593</v>
      </c>
      <c r="B1261">
        <v>2023</v>
      </c>
      <c r="C1261" t="s">
        <v>188</v>
      </c>
      <c r="D1261" t="s">
        <v>5889</v>
      </c>
      <c r="E1261" t="s">
        <v>6234</v>
      </c>
      <c r="F1261" t="s">
        <v>161</v>
      </c>
      <c r="G1261">
        <v>43739</v>
      </c>
      <c r="H1261" t="s">
        <v>4180</v>
      </c>
      <c r="I1261">
        <v>19700000</v>
      </c>
      <c r="J1261" t="s">
        <v>6045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7626</v>
      </c>
    </row>
    <row r="1262" spans="1:16" x14ac:dyDescent="0.3">
      <c r="A1262" t="s">
        <v>5612</v>
      </c>
      <c r="B1262">
        <v>2023</v>
      </c>
      <c r="C1262" t="s">
        <v>131</v>
      </c>
      <c r="D1262" t="s">
        <v>6246</v>
      </c>
      <c r="E1262" t="s">
        <v>6247</v>
      </c>
      <c r="F1262" t="s">
        <v>43</v>
      </c>
      <c r="G1262">
        <v>39350</v>
      </c>
      <c r="H1262" t="s">
        <v>4180</v>
      </c>
      <c r="I1262">
        <v>33300000</v>
      </c>
      <c r="J1262" t="s">
        <v>6045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7650</v>
      </c>
    </row>
    <row r="1263" spans="1:16" x14ac:dyDescent="0.3">
      <c r="A1263" t="s">
        <v>5606</v>
      </c>
      <c r="B1263">
        <v>2024</v>
      </c>
      <c r="C1263" t="s">
        <v>182</v>
      </c>
      <c r="D1263" t="s">
        <v>5984</v>
      </c>
      <c r="E1263" t="s">
        <v>6240</v>
      </c>
      <c r="F1263" t="s">
        <v>94</v>
      </c>
      <c r="G1263">
        <v>33533</v>
      </c>
      <c r="H1263" t="s">
        <v>4173</v>
      </c>
      <c r="I1263">
        <v>25100000</v>
      </c>
      <c r="J1263" t="s">
        <v>6045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7658</v>
      </c>
    </row>
    <row r="1264" spans="1:16" x14ac:dyDescent="0.3">
      <c r="A1264" t="s">
        <v>5606</v>
      </c>
      <c r="B1264">
        <v>2024</v>
      </c>
      <c r="C1264" t="s">
        <v>182</v>
      </c>
      <c r="D1264" t="s">
        <v>5984</v>
      </c>
      <c r="E1264" t="s">
        <v>6240</v>
      </c>
      <c r="F1264" t="s">
        <v>94</v>
      </c>
      <c r="G1264">
        <v>33533</v>
      </c>
      <c r="H1264" t="s">
        <v>4180</v>
      </c>
      <c r="I1264">
        <v>25100000</v>
      </c>
      <c r="J1264" t="s">
        <v>6045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7643</v>
      </c>
    </row>
    <row r="1265" spans="1:16" x14ac:dyDescent="0.3">
      <c r="A1265" t="s">
        <v>6293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6045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7734</v>
      </c>
    </row>
    <row r="1266" spans="1:16" x14ac:dyDescent="0.3">
      <c r="A1266" t="s">
        <v>5604</v>
      </c>
      <c r="B1266">
        <v>2023</v>
      </c>
      <c r="C1266" t="s">
        <v>188</v>
      </c>
      <c r="D1266" t="s">
        <v>4678</v>
      </c>
      <c r="E1266" t="s">
        <v>5719</v>
      </c>
      <c r="F1266" t="s">
        <v>43</v>
      </c>
      <c r="G1266">
        <v>27664</v>
      </c>
      <c r="H1266" t="s">
        <v>4180</v>
      </c>
      <c r="I1266">
        <v>12000000</v>
      </c>
      <c r="J1266" t="s">
        <v>6045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7641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6045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7135</v>
      </c>
    </row>
    <row r="1268" spans="1:16" x14ac:dyDescent="0.3">
      <c r="A1268" t="s">
        <v>6292</v>
      </c>
      <c r="B1268">
        <v>2023</v>
      </c>
      <c r="C1268" t="s">
        <v>5326</v>
      </c>
      <c r="D1268" t="s">
        <v>6035</v>
      </c>
      <c r="E1268" t="s">
        <v>6036</v>
      </c>
      <c r="F1268" t="s">
        <v>173</v>
      </c>
      <c r="G1268">
        <v>10100</v>
      </c>
      <c r="H1268" t="s">
        <v>4180</v>
      </c>
      <c r="I1268">
        <v>11900000</v>
      </c>
      <c r="J1268" t="s">
        <v>6045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7725</v>
      </c>
    </row>
    <row r="1269" spans="1:16" x14ac:dyDescent="0.3">
      <c r="A1269" t="s">
        <v>5591</v>
      </c>
      <c r="B1269">
        <v>2024</v>
      </c>
      <c r="C1269" t="s">
        <v>85</v>
      </c>
      <c r="D1269" t="s">
        <v>6232</v>
      </c>
      <c r="E1269" t="s">
        <v>7623</v>
      </c>
      <c r="F1269" t="s">
        <v>4172</v>
      </c>
      <c r="G1269">
        <v>36000</v>
      </c>
      <c r="H1269" t="s">
        <v>4180</v>
      </c>
      <c r="I1269">
        <v>23100000</v>
      </c>
      <c r="J1269" t="s">
        <v>6045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7624</v>
      </c>
    </row>
    <row r="1270" spans="1:16" x14ac:dyDescent="0.3">
      <c r="A1270" t="s">
        <v>5591</v>
      </c>
      <c r="B1270">
        <v>2024</v>
      </c>
      <c r="C1270" t="s">
        <v>85</v>
      </c>
      <c r="D1270" t="s">
        <v>6232</v>
      </c>
      <c r="E1270" t="s">
        <v>6233</v>
      </c>
      <c r="F1270" t="s">
        <v>4172</v>
      </c>
      <c r="G1270">
        <v>36000</v>
      </c>
      <c r="H1270" t="s">
        <v>4180</v>
      </c>
      <c r="I1270">
        <v>24800000</v>
      </c>
      <c r="J1270" t="s">
        <v>6045</v>
      </c>
      <c r="K1270">
        <v>23800000</v>
      </c>
      <c r="L1270">
        <v>25800000</v>
      </c>
      <c r="M1270" t="s">
        <v>4175</v>
      </c>
      <c r="N1270" t="s">
        <v>5662</v>
      </c>
      <c r="O1270">
        <v>80</v>
      </c>
      <c r="P1270" t="s">
        <v>7622</v>
      </c>
    </row>
    <row r="1271" spans="1:16" x14ac:dyDescent="0.3">
      <c r="A1271" t="s">
        <v>6274</v>
      </c>
      <c r="B1271">
        <v>2024</v>
      </c>
      <c r="C1271" t="s">
        <v>191</v>
      </c>
      <c r="D1271" t="s">
        <v>6223</v>
      </c>
      <c r="E1271" t="s">
        <v>7688</v>
      </c>
      <c r="F1271" t="s">
        <v>143</v>
      </c>
      <c r="G1271">
        <v>24000</v>
      </c>
      <c r="H1271" t="s">
        <v>4180</v>
      </c>
      <c r="I1271">
        <v>14400000</v>
      </c>
      <c r="J1271" t="s">
        <v>6045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7689</v>
      </c>
    </row>
    <row r="1272" spans="1:16" x14ac:dyDescent="0.3">
      <c r="A1272" t="s">
        <v>5620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6045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7659</v>
      </c>
    </row>
    <row r="1273" spans="1:16" x14ac:dyDescent="0.3">
      <c r="A1273" t="s">
        <v>5627</v>
      </c>
      <c r="B1273">
        <v>2025</v>
      </c>
      <c r="C1273" t="s">
        <v>4184</v>
      </c>
      <c r="D1273" t="s">
        <v>4365</v>
      </c>
      <c r="E1273" t="s">
        <v>6182</v>
      </c>
      <c r="F1273" t="s">
        <v>4172</v>
      </c>
      <c r="G1273">
        <v>26500</v>
      </c>
      <c r="H1273" t="s">
        <v>4180</v>
      </c>
      <c r="I1273">
        <v>10000000</v>
      </c>
      <c r="J1273" t="s">
        <v>6045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7667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7713</v>
      </c>
      <c r="F1274" t="s">
        <v>143</v>
      </c>
      <c r="G1274">
        <v>15500</v>
      </c>
      <c r="H1274" t="s">
        <v>4180</v>
      </c>
      <c r="I1274">
        <v>17300000</v>
      </c>
      <c r="J1274" t="s">
        <v>6045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7714</v>
      </c>
    </row>
    <row r="1275" spans="1:16" x14ac:dyDescent="0.3">
      <c r="A1275" t="s">
        <v>6236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6045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7629</v>
      </c>
    </row>
    <row r="1276" spans="1:16" x14ac:dyDescent="0.3">
      <c r="A1276" t="s">
        <v>5544</v>
      </c>
      <c r="B1276">
        <v>2025</v>
      </c>
      <c r="C1276" t="s">
        <v>392</v>
      </c>
      <c r="D1276" t="s">
        <v>6195</v>
      </c>
      <c r="E1276" t="s">
        <v>6196</v>
      </c>
      <c r="F1276" t="s">
        <v>4172</v>
      </c>
      <c r="G1276">
        <v>18305</v>
      </c>
      <c r="H1276" t="s">
        <v>4180</v>
      </c>
      <c r="I1276">
        <v>39400000</v>
      </c>
      <c r="J1276" t="s">
        <v>6045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7639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7701</v>
      </c>
      <c r="F1277" t="s">
        <v>43</v>
      </c>
      <c r="G1277">
        <v>43000</v>
      </c>
      <c r="H1277" t="s">
        <v>4180</v>
      </c>
      <c r="I1277">
        <v>21700000</v>
      </c>
      <c r="J1277" t="s">
        <v>6045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7702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6045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7675</v>
      </c>
    </row>
    <row r="1279" spans="1:16" x14ac:dyDescent="0.3">
      <c r="A1279" t="s">
        <v>6273</v>
      </c>
      <c r="B1279">
        <v>2024</v>
      </c>
      <c r="C1279" t="s">
        <v>24</v>
      </c>
      <c r="D1279" t="s">
        <v>4405</v>
      </c>
      <c r="E1279" t="s">
        <v>5642</v>
      </c>
      <c r="F1279" t="s">
        <v>143</v>
      </c>
      <c r="G1279">
        <v>33245</v>
      </c>
      <c r="H1279" t="s">
        <v>4180</v>
      </c>
      <c r="I1279">
        <v>24400000</v>
      </c>
      <c r="J1279" t="s">
        <v>6045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7687</v>
      </c>
    </row>
    <row r="1280" spans="1:16" x14ac:dyDescent="0.3">
      <c r="A1280" t="s">
        <v>5938</v>
      </c>
      <c r="B1280">
        <v>2024</v>
      </c>
      <c r="C1280" t="s">
        <v>4184</v>
      </c>
      <c r="D1280" t="s">
        <v>5939</v>
      </c>
      <c r="E1280" t="s">
        <v>7707</v>
      </c>
      <c r="F1280" t="s">
        <v>143</v>
      </c>
      <c r="G1280">
        <v>87000</v>
      </c>
      <c r="H1280" t="s">
        <v>4173</v>
      </c>
      <c r="I1280">
        <v>15100000</v>
      </c>
      <c r="J1280" t="s">
        <v>6045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7708</v>
      </c>
    </row>
    <row r="1281" spans="1:16" x14ac:dyDescent="0.3">
      <c r="A1281" t="s">
        <v>5596</v>
      </c>
      <c r="B1281">
        <v>2024</v>
      </c>
      <c r="C1281" t="s">
        <v>4641</v>
      </c>
      <c r="D1281" t="s">
        <v>6070</v>
      </c>
      <c r="E1281" t="s">
        <v>6237</v>
      </c>
      <c r="F1281" t="s">
        <v>43</v>
      </c>
      <c r="G1281">
        <v>40000</v>
      </c>
      <c r="H1281" t="s">
        <v>4173</v>
      </c>
      <c r="I1281">
        <v>8700000</v>
      </c>
      <c r="J1281" t="s">
        <v>6045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7630</v>
      </c>
    </row>
    <row r="1282" spans="1:16" x14ac:dyDescent="0.3">
      <c r="A1282" t="s">
        <v>6277</v>
      </c>
      <c r="B1282">
        <v>2024</v>
      </c>
      <c r="C1282" t="s">
        <v>4031</v>
      </c>
      <c r="D1282" t="s">
        <v>5663</v>
      </c>
      <c r="E1282" t="s">
        <v>5664</v>
      </c>
      <c r="F1282" t="s">
        <v>173</v>
      </c>
      <c r="G1282">
        <v>33773</v>
      </c>
      <c r="H1282" t="s">
        <v>4180</v>
      </c>
      <c r="I1282">
        <v>18500000</v>
      </c>
      <c r="J1282" t="s">
        <v>6045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7695</v>
      </c>
    </row>
    <row r="1283" spans="1:16" x14ac:dyDescent="0.3">
      <c r="A1283" t="s">
        <v>6269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6045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7682</v>
      </c>
    </row>
    <row r="1284" spans="1:16" x14ac:dyDescent="0.3">
      <c r="A1284" t="s">
        <v>5615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6045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7653</v>
      </c>
    </row>
    <row r="1285" spans="1:16" x14ac:dyDescent="0.3">
      <c r="A1285" t="s">
        <v>6270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6045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7683</v>
      </c>
    </row>
    <row r="1286" spans="1:16" x14ac:dyDescent="0.3">
      <c r="A1286" t="s">
        <v>6267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6045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7676</v>
      </c>
    </row>
    <row r="1287" spans="1:16" x14ac:dyDescent="0.3">
      <c r="A1287" t="s">
        <v>5471</v>
      </c>
      <c r="B1287">
        <v>2024</v>
      </c>
      <c r="C1287" t="s">
        <v>4641</v>
      </c>
      <c r="D1287" t="s">
        <v>4663</v>
      </c>
      <c r="E1287" t="s">
        <v>6131</v>
      </c>
      <c r="F1287" t="s">
        <v>143</v>
      </c>
      <c r="G1287">
        <v>12881</v>
      </c>
      <c r="H1287" t="s">
        <v>4180</v>
      </c>
      <c r="I1287">
        <v>7210000</v>
      </c>
      <c r="J1287" t="s">
        <v>6045</v>
      </c>
      <c r="K1287">
        <v>6770000</v>
      </c>
      <c r="L1287">
        <v>7640000</v>
      </c>
      <c r="M1287">
        <v>4</v>
      </c>
      <c r="N1287" t="s">
        <v>7677</v>
      </c>
      <c r="O1287">
        <v>91.4</v>
      </c>
      <c r="P1287" t="s">
        <v>7678</v>
      </c>
    </row>
    <row r="1288" spans="1:16" x14ac:dyDescent="0.3">
      <c r="A1288" t="s">
        <v>6291</v>
      </c>
      <c r="B1288">
        <v>2024</v>
      </c>
      <c r="C1288" t="s">
        <v>191</v>
      </c>
      <c r="D1288" t="s">
        <v>5697</v>
      </c>
      <c r="E1288" t="s">
        <v>7721</v>
      </c>
      <c r="F1288" t="s">
        <v>161</v>
      </c>
      <c r="G1288">
        <v>15000</v>
      </c>
      <c r="H1288" t="s">
        <v>4180</v>
      </c>
      <c r="I1288">
        <v>20500000</v>
      </c>
      <c r="J1288" t="s">
        <v>6045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7722</v>
      </c>
    </row>
    <row r="1289" spans="1:16" x14ac:dyDescent="0.3">
      <c r="A1289" t="s">
        <v>5617</v>
      </c>
      <c r="B1289">
        <v>2024</v>
      </c>
      <c r="C1289" t="s">
        <v>92</v>
      </c>
      <c r="D1289" t="s">
        <v>4634</v>
      </c>
      <c r="E1289" t="s">
        <v>6248</v>
      </c>
      <c r="F1289" t="s">
        <v>94</v>
      </c>
      <c r="G1289">
        <v>14327</v>
      </c>
      <c r="H1289" t="s">
        <v>4180</v>
      </c>
      <c r="I1289">
        <v>17500000</v>
      </c>
      <c r="J1289" t="s">
        <v>6045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7655</v>
      </c>
    </row>
    <row r="1290" spans="1:16" x14ac:dyDescent="0.3">
      <c r="A1290" t="s">
        <v>5587</v>
      </c>
      <c r="B1290">
        <v>2025</v>
      </c>
      <c r="C1290" t="s">
        <v>166</v>
      </c>
      <c r="D1290" t="s">
        <v>5776</v>
      </c>
      <c r="E1290" t="s">
        <v>6048</v>
      </c>
      <c r="F1290" t="s">
        <v>4172</v>
      </c>
      <c r="G1290">
        <v>10000</v>
      </c>
      <c r="H1290" t="s">
        <v>4180</v>
      </c>
      <c r="I1290">
        <v>13300000</v>
      </c>
      <c r="J1290" t="s">
        <v>6045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7618</v>
      </c>
    </row>
    <row r="1291" spans="1:16" x14ac:dyDescent="0.3">
      <c r="A1291" t="s">
        <v>5587</v>
      </c>
      <c r="B1291">
        <v>2025</v>
      </c>
      <c r="C1291" t="s">
        <v>166</v>
      </c>
      <c r="D1291" t="s">
        <v>5776</v>
      </c>
      <c r="E1291" t="s">
        <v>6048</v>
      </c>
      <c r="F1291" t="s">
        <v>4172</v>
      </c>
      <c r="G1291">
        <v>10000</v>
      </c>
      <c r="H1291" t="s">
        <v>4180</v>
      </c>
      <c r="I1291">
        <v>13300000</v>
      </c>
      <c r="J1291" t="s">
        <v>6045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7133</v>
      </c>
    </row>
    <row r="1292" spans="1:16" x14ac:dyDescent="0.3">
      <c r="A1292" t="s">
        <v>5587</v>
      </c>
      <c r="B1292">
        <v>2025</v>
      </c>
      <c r="C1292" t="s">
        <v>166</v>
      </c>
      <c r="D1292" t="s">
        <v>5776</v>
      </c>
      <c r="E1292" t="s">
        <v>6048</v>
      </c>
      <c r="F1292" t="s">
        <v>4172</v>
      </c>
      <c r="G1292">
        <v>10000</v>
      </c>
      <c r="H1292" t="s">
        <v>4180</v>
      </c>
      <c r="I1292">
        <v>13300000</v>
      </c>
      <c r="J1292" t="s">
        <v>6045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7134</v>
      </c>
    </row>
    <row r="1293" spans="1:16" x14ac:dyDescent="0.3">
      <c r="A1293" t="s">
        <v>5616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6045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7654</v>
      </c>
    </row>
    <row r="1294" spans="1:16" x14ac:dyDescent="0.3">
      <c r="A1294" t="s">
        <v>5556</v>
      </c>
      <c r="B1294">
        <v>2025</v>
      </c>
      <c r="C1294" t="s">
        <v>62</v>
      </c>
      <c r="D1294" t="s">
        <v>5711</v>
      </c>
      <c r="E1294" t="s">
        <v>6014</v>
      </c>
      <c r="F1294" t="s">
        <v>4172</v>
      </c>
      <c r="G1294">
        <v>12093</v>
      </c>
      <c r="H1294" t="s">
        <v>4180</v>
      </c>
      <c r="I1294">
        <v>16400000</v>
      </c>
      <c r="J1294" t="s">
        <v>6045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7640</v>
      </c>
    </row>
    <row r="1295" spans="1:16" x14ac:dyDescent="0.3">
      <c r="A1295" t="s">
        <v>5628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6045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7668</v>
      </c>
    </row>
    <row r="1296" spans="1:16" x14ac:dyDescent="0.3">
      <c r="A1296" t="s">
        <v>5307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6045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7724</v>
      </c>
    </row>
    <row r="1297" spans="1:16" x14ac:dyDescent="0.3">
      <c r="A1297" t="s">
        <v>5607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6045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7644</v>
      </c>
    </row>
    <row r="1298" spans="1:16" x14ac:dyDescent="0.3">
      <c r="A1298" t="s">
        <v>6298</v>
      </c>
      <c r="B1298">
        <v>2025</v>
      </c>
      <c r="C1298" t="s">
        <v>154</v>
      </c>
      <c r="D1298" t="s">
        <v>4170</v>
      </c>
      <c r="E1298" t="s">
        <v>7144</v>
      </c>
      <c r="F1298" t="s">
        <v>4172</v>
      </c>
      <c r="G1298">
        <v>3500</v>
      </c>
      <c r="H1298" t="s">
        <v>4180</v>
      </c>
      <c r="I1298">
        <v>16400000</v>
      </c>
      <c r="J1298" t="s">
        <v>6045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7743</v>
      </c>
    </row>
    <row r="1299" spans="1:16" x14ac:dyDescent="0.3">
      <c r="A1299" t="s">
        <v>5630</v>
      </c>
      <c r="B1299">
        <v>2025</v>
      </c>
      <c r="C1299" t="s">
        <v>4184</v>
      </c>
      <c r="D1299" t="s">
        <v>4185</v>
      </c>
      <c r="E1299" t="s">
        <v>6255</v>
      </c>
      <c r="F1299" t="s">
        <v>4172</v>
      </c>
      <c r="G1299">
        <v>12000</v>
      </c>
      <c r="H1299" t="s">
        <v>4173</v>
      </c>
      <c r="I1299">
        <v>10200000</v>
      </c>
      <c r="J1299" t="s">
        <v>6045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7670</v>
      </c>
    </row>
    <row r="1300" spans="1:16" x14ac:dyDescent="0.3">
      <c r="A1300" t="s">
        <v>5603</v>
      </c>
      <c r="B1300">
        <v>2026</v>
      </c>
      <c r="C1300" t="s">
        <v>163</v>
      </c>
      <c r="D1300">
        <v>7</v>
      </c>
      <c r="E1300" t="s">
        <v>7139</v>
      </c>
      <c r="F1300" t="s">
        <v>4172</v>
      </c>
      <c r="G1300">
        <v>6400</v>
      </c>
      <c r="H1300" t="s">
        <v>4180</v>
      </c>
      <c r="I1300">
        <v>17500000</v>
      </c>
      <c r="J1300" t="s">
        <v>6045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7638</v>
      </c>
    </row>
    <row r="1301" spans="1:16" x14ac:dyDescent="0.3">
      <c r="A1301" t="s">
        <v>5603</v>
      </c>
      <c r="B1301">
        <v>2026</v>
      </c>
      <c r="C1301" t="s">
        <v>163</v>
      </c>
      <c r="D1301">
        <v>7</v>
      </c>
      <c r="E1301" t="s">
        <v>7139</v>
      </c>
      <c r="F1301" t="s">
        <v>4172</v>
      </c>
      <c r="G1301">
        <v>6500</v>
      </c>
      <c r="H1301" t="s">
        <v>4180</v>
      </c>
      <c r="I1301">
        <v>17500000</v>
      </c>
      <c r="J1301" t="s">
        <v>6045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7140</v>
      </c>
    </row>
    <row r="1302" spans="1:16" x14ac:dyDescent="0.3">
      <c r="A1302" t="s">
        <v>5603</v>
      </c>
      <c r="B1302">
        <v>2026</v>
      </c>
      <c r="C1302" t="s">
        <v>163</v>
      </c>
      <c r="D1302" t="s">
        <v>6055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6045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7138</v>
      </c>
    </row>
    <row r="1303" spans="1:16" x14ac:dyDescent="0.3">
      <c r="A1303" t="s">
        <v>6049</v>
      </c>
      <c r="B1303">
        <v>2026</v>
      </c>
      <c r="C1303" t="s">
        <v>4184</v>
      </c>
      <c r="D1303" t="s">
        <v>4288</v>
      </c>
      <c r="E1303" t="s">
        <v>6050</v>
      </c>
      <c r="F1303" t="s">
        <v>4172</v>
      </c>
      <c r="G1303">
        <v>6300</v>
      </c>
      <c r="H1303" t="s">
        <v>4180</v>
      </c>
      <c r="I1303">
        <v>22600000</v>
      </c>
      <c r="J1303" t="s">
        <v>6045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7136</v>
      </c>
    </row>
    <row r="1304" spans="1:16" x14ac:dyDescent="0.3">
      <c r="A1304" t="s">
        <v>6286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6045</v>
      </c>
      <c r="K1304">
        <v>22000000</v>
      </c>
      <c r="L1304">
        <v>23500000</v>
      </c>
      <c r="M1304" t="s">
        <v>4175</v>
      </c>
      <c r="N1304" t="s">
        <v>5849</v>
      </c>
      <c r="O1304">
        <v>90.6</v>
      </c>
      <c r="P1304" t="s">
        <v>7711</v>
      </c>
    </row>
    <row r="1305" spans="1:16" x14ac:dyDescent="0.3">
      <c r="A1305" t="s">
        <v>5586</v>
      </c>
      <c r="B1305">
        <v>2026</v>
      </c>
      <c r="C1305" t="s">
        <v>5188</v>
      </c>
      <c r="D1305" t="s">
        <v>5738</v>
      </c>
      <c r="E1305" t="s">
        <v>6205</v>
      </c>
      <c r="F1305" t="s">
        <v>4172</v>
      </c>
      <c r="G1305">
        <v>5600</v>
      </c>
      <c r="H1305" t="s">
        <v>4180</v>
      </c>
      <c r="I1305">
        <v>8700000</v>
      </c>
      <c r="J1305" t="s">
        <v>6045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7617</v>
      </c>
    </row>
    <row r="1306" spans="1:16" x14ac:dyDescent="0.3">
      <c r="A1306" t="s">
        <v>5618</v>
      </c>
      <c r="B1306">
        <v>2026</v>
      </c>
      <c r="C1306" t="s">
        <v>36</v>
      </c>
      <c r="D1306" t="s">
        <v>6249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6045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7656</v>
      </c>
    </row>
    <row r="1307" spans="1:16" x14ac:dyDescent="0.3">
      <c r="A1307" t="s">
        <v>5410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6045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8478</v>
      </c>
    </row>
    <row r="1308" spans="1:16" x14ac:dyDescent="0.3">
      <c r="A1308" t="s">
        <v>6279</v>
      </c>
      <c r="B1308">
        <v>2026</v>
      </c>
      <c r="C1308" t="s">
        <v>201</v>
      </c>
      <c r="D1308" t="s">
        <v>4669</v>
      </c>
      <c r="E1308" t="s">
        <v>7699</v>
      </c>
      <c r="F1308" t="s">
        <v>4172</v>
      </c>
      <c r="G1308">
        <v>6000</v>
      </c>
      <c r="H1308" t="s">
        <v>4180</v>
      </c>
      <c r="I1308">
        <v>11300000</v>
      </c>
      <c r="J1308" t="s">
        <v>6045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7700</v>
      </c>
    </row>
    <row r="1309" spans="1:16" x14ac:dyDescent="0.3">
      <c r="A1309" t="s">
        <v>8479</v>
      </c>
      <c r="B1309">
        <v>2018</v>
      </c>
      <c r="C1309" t="s">
        <v>154</v>
      </c>
      <c r="D1309" t="s">
        <v>4395</v>
      </c>
      <c r="E1309" t="s">
        <v>8480</v>
      </c>
      <c r="F1309" t="s">
        <v>161</v>
      </c>
      <c r="G1309">
        <v>90000</v>
      </c>
      <c r="H1309" t="s">
        <v>5852</v>
      </c>
      <c r="I1309">
        <v>17500000</v>
      </c>
      <c r="J1309" t="s">
        <v>7145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8481</v>
      </c>
    </row>
    <row r="1310" spans="1:16" x14ac:dyDescent="0.3">
      <c r="A1310" t="s">
        <v>6364</v>
      </c>
      <c r="B1310">
        <v>2018</v>
      </c>
      <c r="C1310" t="s">
        <v>24</v>
      </c>
      <c r="D1310" t="s">
        <v>7865</v>
      </c>
      <c r="E1310" t="s">
        <v>7866</v>
      </c>
      <c r="F1310" t="s">
        <v>43</v>
      </c>
      <c r="G1310">
        <v>80000</v>
      </c>
      <c r="H1310" t="s">
        <v>4173</v>
      </c>
      <c r="I1310">
        <v>7700000</v>
      </c>
      <c r="J1310" t="s">
        <v>7145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7867</v>
      </c>
    </row>
    <row r="1311" spans="1:16" x14ac:dyDescent="0.3">
      <c r="A1311" t="s">
        <v>6309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7145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7768</v>
      </c>
    </row>
    <row r="1312" spans="1:16" x14ac:dyDescent="0.3">
      <c r="A1312" t="s">
        <v>6334</v>
      </c>
      <c r="B1312">
        <v>2018</v>
      </c>
      <c r="C1312" t="s">
        <v>24</v>
      </c>
      <c r="D1312" t="s">
        <v>4393</v>
      </c>
      <c r="E1312" t="s">
        <v>5858</v>
      </c>
      <c r="F1312" t="s">
        <v>43</v>
      </c>
      <c r="G1312">
        <v>91702</v>
      </c>
      <c r="H1312" t="s">
        <v>4180</v>
      </c>
      <c r="I1312">
        <v>6980000</v>
      </c>
      <c r="J1312" t="s">
        <v>7145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7815</v>
      </c>
    </row>
    <row r="1313" spans="1:16" x14ac:dyDescent="0.3">
      <c r="A1313" t="s">
        <v>6359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7145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7856</v>
      </c>
    </row>
    <row r="1314" spans="1:16" x14ac:dyDescent="0.3">
      <c r="A1314" t="s">
        <v>6322</v>
      </c>
      <c r="B1314">
        <v>2018</v>
      </c>
      <c r="C1314" t="s">
        <v>4097</v>
      </c>
      <c r="D1314" t="s">
        <v>5759</v>
      </c>
      <c r="E1314" t="s">
        <v>7787</v>
      </c>
      <c r="F1314" t="s">
        <v>43</v>
      </c>
      <c r="G1314">
        <v>72000</v>
      </c>
      <c r="H1314" t="s">
        <v>4180</v>
      </c>
      <c r="I1314">
        <v>8300000</v>
      </c>
      <c r="J1314" t="s">
        <v>7145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7788</v>
      </c>
    </row>
    <row r="1315" spans="1:16" x14ac:dyDescent="0.3">
      <c r="A1315" t="s">
        <v>7762</v>
      </c>
      <c r="B1315">
        <v>2019</v>
      </c>
      <c r="C1315" t="s">
        <v>4184</v>
      </c>
      <c r="D1315" t="s">
        <v>5169</v>
      </c>
      <c r="E1315" t="s">
        <v>7763</v>
      </c>
      <c r="F1315" t="s">
        <v>143</v>
      </c>
      <c r="G1315">
        <v>88000</v>
      </c>
      <c r="H1315" t="s">
        <v>4180</v>
      </c>
      <c r="I1315">
        <v>8500000</v>
      </c>
      <c r="J1315" t="s">
        <v>7145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7764</v>
      </c>
    </row>
    <row r="1316" spans="1:16" x14ac:dyDescent="0.3">
      <c r="A1316" t="s">
        <v>6330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7145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7807</v>
      </c>
    </row>
    <row r="1317" spans="1:16" x14ac:dyDescent="0.3">
      <c r="A1317" t="s">
        <v>6333</v>
      </c>
      <c r="B1317">
        <v>2019</v>
      </c>
      <c r="C1317" t="s">
        <v>250</v>
      </c>
      <c r="D1317" t="s">
        <v>6000</v>
      </c>
      <c r="E1317" t="s">
        <v>7811</v>
      </c>
      <c r="F1317" t="s">
        <v>43</v>
      </c>
      <c r="G1317">
        <v>110000</v>
      </c>
      <c r="H1317" t="s">
        <v>4180</v>
      </c>
      <c r="I1317">
        <v>16800000</v>
      </c>
      <c r="J1317" t="s">
        <v>7145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7812</v>
      </c>
    </row>
    <row r="1318" spans="1:16" x14ac:dyDescent="0.3">
      <c r="A1318" t="s">
        <v>6302</v>
      </c>
      <c r="B1318">
        <v>2019</v>
      </c>
      <c r="C1318" t="s">
        <v>4097</v>
      </c>
      <c r="D1318" t="s">
        <v>7750</v>
      </c>
      <c r="E1318" t="s">
        <v>7751</v>
      </c>
      <c r="F1318" t="s">
        <v>143</v>
      </c>
      <c r="G1318">
        <v>20846</v>
      </c>
      <c r="H1318" t="s">
        <v>4173</v>
      </c>
      <c r="I1318">
        <v>8900000</v>
      </c>
      <c r="J1318" t="s">
        <v>7145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7752</v>
      </c>
    </row>
    <row r="1319" spans="1:16" x14ac:dyDescent="0.3">
      <c r="A1319" t="s">
        <v>6305</v>
      </c>
      <c r="B1319">
        <v>2019</v>
      </c>
      <c r="C1319" t="s">
        <v>4031</v>
      </c>
      <c r="D1319" t="s">
        <v>7760</v>
      </c>
      <c r="E1319" t="s">
        <v>5808</v>
      </c>
      <c r="F1319" t="s">
        <v>173</v>
      </c>
      <c r="G1319">
        <v>88000</v>
      </c>
      <c r="H1319" t="s">
        <v>4180</v>
      </c>
      <c r="I1319">
        <v>8500000</v>
      </c>
      <c r="J1319" t="s">
        <v>7145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7761</v>
      </c>
    </row>
    <row r="1320" spans="1:16" x14ac:dyDescent="0.3">
      <c r="A1320" t="s">
        <v>6353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7145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7843</v>
      </c>
    </row>
    <row r="1321" spans="1:16" x14ac:dyDescent="0.3">
      <c r="A1321" t="s">
        <v>6304</v>
      </c>
      <c r="B1321">
        <v>2019</v>
      </c>
      <c r="C1321" t="s">
        <v>188</v>
      </c>
      <c r="D1321" t="s">
        <v>7756</v>
      </c>
      <c r="E1321" t="s">
        <v>7757</v>
      </c>
      <c r="F1321" t="s">
        <v>143</v>
      </c>
      <c r="G1321">
        <v>86000</v>
      </c>
      <c r="H1321" t="s">
        <v>4180</v>
      </c>
      <c r="I1321">
        <v>12500000</v>
      </c>
      <c r="J1321" t="s">
        <v>7145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7758</v>
      </c>
    </row>
    <row r="1322" spans="1:16" x14ac:dyDescent="0.3">
      <c r="A1322" t="s">
        <v>6327</v>
      </c>
      <c r="B1322">
        <v>2020</v>
      </c>
      <c r="C1322" t="s">
        <v>4641</v>
      </c>
      <c r="D1322" t="s">
        <v>7801</v>
      </c>
      <c r="E1322" t="s">
        <v>7802</v>
      </c>
      <c r="F1322" t="s">
        <v>161</v>
      </c>
      <c r="G1322">
        <v>91125</v>
      </c>
      <c r="H1322" t="s">
        <v>4173</v>
      </c>
      <c r="I1322">
        <v>12400000</v>
      </c>
      <c r="J1322" t="s">
        <v>7145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7803</v>
      </c>
    </row>
    <row r="1323" spans="1:16" x14ac:dyDescent="0.3">
      <c r="A1323" t="s">
        <v>7853</v>
      </c>
      <c r="B1323">
        <v>2020</v>
      </c>
      <c r="C1323" t="s">
        <v>154</v>
      </c>
      <c r="D1323" t="s">
        <v>4395</v>
      </c>
      <c r="E1323" t="s">
        <v>7854</v>
      </c>
      <c r="F1323" t="s">
        <v>60</v>
      </c>
      <c r="G1323">
        <v>63000</v>
      </c>
      <c r="H1323" t="s">
        <v>4180</v>
      </c>
      <c r="I1323">
        <v>20200000</v>
      </c>
      <c r="J1323" t="s">
        <v>7145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7855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7765</v>
      </c>
      <c r="F1324" t="s">
        <v>4172</v>
      </c>
      <c r="G1324">
        <v>102246</v>
      </c>
      <c r="H1324" t="s">
        <v>4173</v>
      </c>
      <c r="I1324">
        <v>7130000</v>
      </c>
      <c r="J1324" t="s">
        <v>7145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7766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5717</v>
      </c>
      <c r="F1325" t="s">
        <v>4172</v>
      </c>
      <c r="G1325">
        <v>60700</v>
      </c>
      <c r="H1325" t="s">
        <v>4180</v>
      </c>
      <c r="I1325">
        <v>36900000</v>
      </c>
      <c r="J1325" t="s">
        <v>7145</v>
      </c>
      <c r="K1325">
        <v>35600000</v>
      </c>
      <c r="L1325">
        <v>38200000</v>
      </c>
      <c r="M1325">
        <v>38</v>
      </c>
      <c r="N1325" t="s">
        <v>5644</v>
      </c>
      <c r="O1325">
        <v>73.7</v>
      </c>
      <c r="P1325" t="s">
        <v>7806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7753</v>
      </c>
      <c r="E1326" t="s">
        <v>7754</v>
      </c>
      <c r="F1326" t="s">
        <v>4172</v>
      </c>
      <c r="G1326">
        <v>200</v>
      </c>
      <c r="H1326" t="s">
        <v>4180</v>
      </c>
      <c r="I1326">
        <v>12900000</v>
      </c>
      <c r="J1326" t="s">
        <v>7145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7755</v>
      </c>
    </row>
    <row r="1327" spans="1:16" x14ac:dyDescent="0.3">
      <c r="A1327" t="s">
        <v>6365</v>
      </c>
      <c r="B1327">
        <v>2020</v>
      </c>
      <c r="C1327" t="s">
        <v>62</v>
      </c>
      <c r="D1327">
        <v>2008</v>
      </c>
      <c r="E1327" t="s">
        <v>7868</v>
      </c>
      <c r="F1327" t="s">
        <v>43</v>
      </c>
      <c r="G1327">
        <v>71500</v>
      </c>
      <c r="H1327" t="s">
        <v>4180</v>
      </c>
      <c r="I1327">
        <v>16300000</v>
      </c>
      <c r="J1327" t="s">
        <v>7145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7869</v>
      </c>
    </row>
    <row r="1328" spans="1:16" x14ac:dyDescent="0.3">
      <c r="A1328" t="s">
        <v>6356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7145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7846</v>
      </c>
    </row>
    <row r="1329" spans="1:16" x14ac:dyDescent="0.3">
      <c r="A1329" t="s">
        <v>6297</v>
      </c>
      <c r="B1329">
        <v>2021</v>
      </c>
      <c r="C1329" t="s">
        <v>6191</v>
      </c>
      <c r="D1329" t="s">
        <v>7160</v>
      </c>
      <c r="E1329" t="s">
        <v>7161</v>
      </c>
      <c r="F1329" t="s">
        <v>161</v>
      </c>
      <c r="G1329">
        <v>71500</v>
      </c>
      <c r="H1329" t="s">
        <v>4180</v>
      </c>
      <c r="I1329">
        <v>13100000</v>
      </c>
      <c r="J1329" t="s">
        <v>7145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7162</v>
      </c>
    </row>
    <row r="1330" spans="1:16" x14ac:dyDescent="0.3">
      <c r="A1330" t="s">
        <v>6361</v>
      </c>
      <c r="B1330">
        <v>2021</v>
      </c>
      <c r="C1330" t="s">
        <v>92</v>
      </c>
      <c r="D1330" t="s">
        <v>7859</v>
      </c>
      <c r="E1330" t="s">
        <v>7860</v>
      </c>
      <c r="F1330" t="s">
        <v>173</v>
      </c>
      <c r="G1330">
        <v>83079</v>
      </c>
      <c r="H1330" t="s">
        <v>4180</v>
      </c>
      <c r="I1330">
        <v>9000000</v>
      </c>
      <c r="J1330" t="s">
        <v>7145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7861</v>
      </c>
    </row>
    <row r="1331" spans="1:16" x14ac:dyDescent="0.3">
      <c r="A1331" t="s">
        <v>6339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7145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7823</v>
      </c>
    </row>
    <row r="1332" spans="1:16" x14ac:dyDescent="0.3">
      <c r="A1332" t="s">
        <v>6346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7145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7833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7145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7151</v>
      </c>
    </row>
    <row r="1334" spans="1:16" x14ac:dyDescent="0.3">
      <c r="A1334" t="s">
        <v>6344</v>
      </c>
      <c r="B1334">
        <v>2021</v>
      </c>
      <c r="C1334" t="s">
        <v>4641</v>
      </c>
      <c r="D1334" t="s">
        <v>5094</v>
      </c>
      <c r="E1334" t="s">
        <v>5794</v>
      </c>
      <c r="F1334" t="s">
        <v>173</v>
      </c>
      <c r="G1334">
        <v>74756</v>
      </c>
      <c r="H1334" t="s">
        <v>4180</v>
      </c>
      <c r="I1334">
        <v>8400000</v>
      </c>
      <c r="J1334" t="s">
        <v>7145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7830</v>
      </c>
    </row>
    <row r="1335" spans="1:16" x14ac:dyDescent="0.3">
      <c r="A1335" t="s">
        <v>6335</v>
      </c>
      <c r="B1335">
        <v>2021</v>
      </c>
      <c r="C1335" t="s">
        <v>191</v>
      </c>
      <c r="D1335" t="s">
        <v>7816</v>
      </c>
      <c r="E1335" t="s">
        <v>7817</v>
      </c>
      <c r="F1335" t="s">
        <v>161</v>
      </c>
      <c r="G1335">
        <v>90000</v>
      </c>
      <c r="H1335" t="s">
        <v>4180</v>
      </c>
      <c r="I1335">
        <v>10900000</v>
      </c>
      <c r="J1335" t="s">
        <v>7145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7818</v>
      </c>
    </row>
    <row r="1336" spans="1:16" x14ac:dyDescent="0.3">
      <c r="A1336" t="s">
        <v>6336</v>
      </c>
      <c r="B1336">
        <v>2021</v>
      </c>
      <c r="C1336" t="s">
        <v>188</v>
      </c>
      <c r="D1336" t="s">
        <v>5889</v>
      </c>
      <c r="E1336" t="s">
        <v>7819</v>
      </c>
      <c r="F1336" t="s">
        <v>60</v>
      </c>
      <c r="G1336">
        <v>52037</v>
      </c>
      <c r="H1336" t="s">
        <v>4180</v>
      </c>
      <c r="I1336">
        <v>17600000</v>
      </c>
      <c r="J1336" t="s">
        <v>7145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7820</v>
      </c>
    </row>
    <row r="1337" spans="1:16" x14ac:dyDescent="0.3">
      <c r="A1337" t="s">
        <v>6320</v>
      </c>
      <c r="B1337">
        <v>2021</v>
      </c>
      <c r="C1337" t="s">
        <v>62</v>
      </c>
      <c r="D1337">
        <v>308</v>
      </c>
      <c r="E1337" t="s">
        <v>5727</v>
      </c>
      <c r="F1337" t="s">
        <v>43</v>
      </c>
      <c r="G1337">
        <v>80000</v>
      </c>
      <c r="H1337" t="s">
        <v>4180</v>
      </c>
      <c r="I1337">
        <v>11000000</v>
      </c>
      <c r="J1337" t="s">
        <v>7145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7785</v>
      </c>
    </row>
    <row r="1338" spans="1:16" x14ac:dyDescent="0.3">
      <c r="A1338" t="s">
        <v>6338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7145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7822</v>
      </c>
    </row>
    <row r="1339" spans="1:16" x14ac:dyDescent="0.3">
      <c r="A1339" t="s">
        <v>6312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7145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7771</v>
      </c>
    </row>
    <row r="1340" spans="1:16" x14ac:dyDescent="0.3">
      <c r="A1340" t="s">
        <v>7156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7145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7157</v>
      </c>
    </row>
    <row r="1341" spans="1:16" x14ac:dyDescent="0.3">
      <c r="A1341" t="s">
        <v>6345</v>
      </c>
      <c r="B1341">
        <v>2022</v>
      </c>
      <c r="C1341" t="s">
        <v>41</v>
      </c>
      <c r="D1341" t="s">
        <v>5032</v>
      </c>
      <c r="E1341" t="s">
        <v>7831</v>
      </c>
      <c r="F1341" t="s">
        <v>43</v>
      </c>
      <c r="G1341">
        <v>28000</v>
      </c>
      <c r="H1341" t="s">
        <v>4173</v>
      </c>
      <c r="I1341">
        <v>11500000</v>
      </c>
      <c r="J1341" t="s">
        <v>7145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7832</v>
      </c>
    </row>
    <row r="1342" spans="1:16" x14ac:dyDescent="0.3">
      <c r="A1342" t="s">
        <v>6355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7145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7845</v>
      </c>
    </row>
    <row r="1343" spans="1:16" x14ac:dyDescent="0.3">
      <c r="A1343" t="s">
        <v>6349</v>
      </c>
      <c r="B1343">
        <v>2022</v>
      </c>
      <c r="C1343" t="s">
        <v>92</v>
      </c>
      <c r="D1343" t="s">
        <v>4567</v>
      </c>
      <c r="E1343" t="s">
        <v>7836</v>
      </c>
      <c r="F1343" t="s">
        <v>161</v>
      </c>
      <c r="G1343">
        <v>77000</v>
      </c>
      <c r="H1343" t="s">
        <v>4180</v>
      </c>
      <c r="I1343">
        <v>20800000</v>
      </c>
      <c r="J1343" t="s">
        <v>7145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7837</v>
      </c>
    </row>
    <row r="1344" spans="1:16" x14ac:dyDescent="0.3">
      <c r="A1344" t="s">
        <v>6351</v>
      </c>
      <c r="B1344">
        <v>2022</v>
      </c>
      <c r="C1344" t="s">
        <v>230</v>
      </c>
      <c r="D1344" t="s">
        <v>5844</v>
      </c>
      <c r="E1344" t="s">
        <v>7840</v>
      </c>
      <c r="F1344" t="s">
        <v>60</v>
      </c>
      <c r="G1344">
        <v>95000</v>
      </c>
      <c r="H1344" t="s">
        <v>4180</v>
      </c>
      <c r="I1344">
        <v>8500000</v>
      </c>
      <c r="J1344" t="s">
        <v>7145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7841</v>
      </c>
    </row>
    <row r="1345" spans="1:16" x14ac:dyDescent="0.3">
      <c r="A1345" t="s">
        <v>6323</v>
      </c>
      <c r="B1345">
        <v>2022</v>
      </c>
      <c r="C1345" t="s">
        <v>7790</v>
      </c>
      <c r="D1345" t="s">
        <v>7791</v>
      </c>
      <c r="E1345" t="s">
        <v>7792</v>
      </c>
      <c r="F1345" t="s">
        <v>43</v>
      </c>
      <c r="G1345">
        <v>65000</v>
      </c>
      <c r="H1345" t="s">
        <v>4180</v>
      </c>
      <c r="I1345">
        <v>14100000</v>
      </c>
      <c r="J1345" t="s">
        <v>7145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7793</v>
      </c>
    </row>
    <row r="1346" spans="1:16" x14ac:dyDescent="0.3">
      <c r="A1346" t="s">
        <v>6329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7145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7805</v>
      </c>
    </row>
    <row r="1347" spans="1:16" x14ac:dyDescent="0.3">
      <c r="A1347" t="s">
        <v>6321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7145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7786</v>
      </c>
    </row>
    <row r="1348" spans="1:16" x14ac:dyDescent="0.3">
      <c r="A1348" t="s">
        <v>6325</v>
      </c>
      <c r="B1348">
        <v>2022</v>
      </c>
      <c r="C1348" t="s">
        <v>4641</v>
      </c>
      <c r="D1348" t="s">
        <v>5094</v>
      </c>
      <c r="E1348" t="s">
        <v>5794</v>
      </c>
      <c r="F1348" t="s">
        <v>143</v>
      </c>
      <c r="G1348">
        <v>30000</v>
      </c>
      <c r="H1348" t="s">
        <v>4180</v>
      </c>
      <c r="I1348">
        <v>9400000</v>
      </c>
      <c r="J1348" t="s">
        <v>7145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7795</v>
      </c>
    </row>
    <row r="1349" spans="1:16" x14ac:dyDescent="0.3">
      <c r="A1349" t="s">
        <v>6358</v>
      </c>
      <c r="B1349">
        <v>2023</v>
      </c>
      <c r="C1349" t="s">
        <v>166</v>
      </c>
      <c r="D1349" t="s">
        <v>7850</v>
      </c>
      <c r="E1349" t="s">
        <v>7851</v>
      </c>
      <c r="F1349" t="s">
        <v>60</v>
      </c>
      <c r="G1349">
        <v>38000</v>
      </c>
      <c r="H1349" t="s">
        <v>4180</v>
      </c>
      <c r="I1349">
        <v>21800000</v>
      </c>
      <c r="J1349" t="s">
        <v>7145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7852</v>
      </c>
    </row>
    <row r="1350" spans="1:16" x14ac:dyDescent="0.3">
      <c r="A1350" t="s">
        <v>6341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7145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7825</v>
      </c>
    </row>
    <row r="1351" spans="1:16" x14ac:dyDescent="0.3">
      <c r="A1351" t="s">
        <v>6310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7145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7769</v>
      </c>
    </row>
    <row r="1352" spans="1:16" x14ac:dyDescent="0.3">
      <c r="A1352" t="s">
        <v>6340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7145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7824</v>
      </c>
    </row>
    <row r="1353" spans="1:16" x14ac:dyDescent="0.3">
      <c r="A1353" t="s">
        <v>7158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7145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7159</v>
      </c>
    </row>
    <row r="1354" spans="1:16" x14ac:dyDescent="0.3">
      <c r="A1354" t="s">
        <v>6360</v>
      </c>
      <c r="B1354">
        <v>2023</v>
      </c>
      <c r="C1354" t="s">
        <v>41</v>
      </c>
      <c r="D1354" t="s">
        <v>4452</v>
      </c>
      <c r="E1354" t="s">
        <v>7857</v>
      </c>
      <c r="F1354" t="s">
        <v>43</v>
      </c>
      <c r="G1354">
        <v>77909</v>
      </c>
      <c r="H1354" t="s">
        <v>4180</v>
      </c>
      <c r="I1354">
        <v>13000000</v>
      </c>
      <c r="J1354" t="s">
        <v>7145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7858</v>
      </c>
    </row>
    <row r="1355" spans="1:16" x14ac:dyDescent="0.3">
      <c r="A1355" t="s">
        <v>6354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7145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7844</v>
      </c>
    </row>
    <row r="1356" spans="1:16" x14ac:dyDescent="0.3">
      <c r="A1356" t="s">
        <v>6151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7145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7782</v>
      </c>
    </row>
    <row r="1357" spans="1:16" x14ac:dyDescent="0.3">
      <c r="A1357" t="s">
        <v>6342</v>
      </c>
      <c r="B1357">
        <v>2023</v>
      </c>
      <c r="C1357" t="s">
        <v>4184</v>
      </c>
      <c r="D1357" t="s">
        <v>4365</v>
      </c>
      <c r="E1357" t="s">
        <v>7826</v>
      </c>
      <c r="F1357" t="s">
        <v>43</v>
      </c>
      <c r="G1357">
        <v>62500</v>
      </c>
      <c r="H1357" t="s">
        <v>4180</v>
      </c>
      <c r="I1357">
        <v>8900000</v>
      </c>
      <c r="J1357" t="s">
        <v>7145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7827</v>
      </c>
    </row>
    <row r="1358" spans="1:16" x14ac:dyDescent="0.3">
      <c r="A1358" t="s">
        <v>6352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7145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7842</v>
      </c>
    </row>
    <row r="1359" spans="1:16" x14ac:dyDescent="0.3">
      <c r="A1359" t="s">
        <v>6311</v>
      </c>
      <c r="B1359">
        <v>2023</v>
      </c>
      <c r="C1359" t="s">
        <v>24</v>
      </c>
      <c r="D1359" t="s">
        <v>4431</v>
      </c>
      <c r="E1359" t="s">
        <v>6002</v>
      </c>
      <c r="F1359" t="s">
        <v>43</v>
      </c>
      <c r="G1359">
        <v>33200</v>
      </c>
      <c r="H1359" t="s">
        <v>4173</v>
      </c>
      <c r="I1359">
        <v>34100000</v>
      </c>
      <c r="J1359" t="s">
        <v>7145</v>
      </c>
      <c r="K1359">
        <v>32900000</v>
      </c>
      <c r="L1359">
        <v>35300000</v>
      </c>
      <c r="M1359">
        <v>5</v>
      </c>
      <c r="N1359" t="s">
        <v>5966</v>
      </c>
      <c r="O1359">
        <v>69</v>
      </c>
      <c r="P1359" t="s">
        <v>7770</v>
      </c>
    </row>
    <row r="1360" spans="1:16" x14ac:dyDescent="0.3">
      <c r="A1360" t="s">
        <v>7152</v>
      </c>
      <c r="B1360">
        <v>2023</v>
      </c>
      <c r="C1360" t="s">
        <v>108</v>
      </c>
      <c r="D1360" t="s">
        <v>7153</v>
      </c>
      <c r="E1360" t="s">
        <v>7154</v>
      </c>
      <c r="F1360" t="s">
        <v>43</v>
      </c>
      <c r="G1360">
        <v>85000</v>
      </c>
      <c r="H1360" t="s">
        <v>4180</v>
      </c>
      <c r="I1360">
        <v>13000000</v>
      </c>
      <c r="J1360" t="s">
        <v>7145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7155</v>
      </c>
    </row>
    <row r="1361" spans="1:16" x14ac:dyDescent="0.3">
      <c r="A1361" t="s">
        <v>6363</v>
      </c>
      <c r="B1361">
        <v>2023</v>
      </c>
      <c r="C1361" t="s">
        <v>92</v>
      </c>
      <c r="D1361" t="s">
        <v>5748</v>
      </c>
      <c r="E1361" t="s">
        <v>7863</v>
      </c>
      <c r="F1361" t="s">
        <v>43</v>
      </c>
      <c r="G1361">
        <v>56300</v>
      </c>
      <c r="H1361" t="s">
        <v>4180</v>
      </c>
      <c r="I1361">
        <v>30100000</v>
      </c>
      <c r="J1361" t="s">
        <v>7145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7864</v>
      </c>
    </row>
    <row r="1362" spans="1:16" x14ac:dyDescent="0.3">
      <c r="A1362" t="s">
        <v>6133</v>
      </c>
      <c r="B1362">
        <v>2024</v>
      </c>
      <c r="C1362" t="s">
        <v>6081</v>
      </c>
      <c r="D1362" t="s">
        <v>6134</v>
      </c>
      <c r="E1362" t="s">
        <v>7147</v>
      </c>
      <c r="F1362" t="s">
        <v>143</v>
      </c>
      <c r="G1362">
        <v>43200</v>
      </c>
      <c r="H1362" t="s">
        <v>4173</v>
      </c>
      <c r="I1362">
        <v>77000000</v>
      </c>
      <c r="J1362" t="s">
        <v>7145</v>
      </c>
      <c r="K1362">
        <v>74000000</v>
      </c>
      <c r="L1362">
        <v>80000000</v>
      </c>
      <c r="M1362" t="s">
        <v>4175</v>
      </c>
      <c r="N1362" t="s">
        <v>6136</v>
      </c>
      <c r="O1362">
        <v>75</v>
      </c>
      <c r="P1362" t="s">
        <v>7148</v>
      </c>
    </row>
    <row r="1363" spans="1:16" x14ac:dyDescent="0.3">
      <c r="A1363" t="s">
        <v>5606</v>
      </c>
      <c r="B1363">
        <v>2024</v>
      </c>
      <c r="C1363" t="s">
        <v>182</v>
      </c>
      <c r="D1363" t="s">
        <v>5984</v>
      </c>
      <c r="E1363" t="s">
        <v>6240</v>
      </c>
      <c r="F1363" t="s">
        <v>94</v>
      </c>
      <c r="G1363">
        <v>33533</v>
      </c>
      <c r="H1363" t="s">
        <v>4173</v>
      </c>
      <c r="I1363">
        <v>25600000</v>
      </c>
      <c r="J1363" t="s">
        <v>7145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7149</v>
      </c>
    </row>
    <row r="1364" spans="1:16" x14ac:dyDescent="0.3">
      <c r="A1364" t="s">
        <v>5606</v>
      </c>
      <c r="B1364">
        <v>2024</v>
      </c>
      <c r="C1364" t="s">
        <v>182</v>
      </c>
      <c r="D1364" t="s">
        <v>5984</v>
      </c>
      <c r="E1364" t="s">
        <v>6240</v>
      </c>
      <c r="F1364" t="s">
        <v>94</v>
      </c>
      <c r="G1364">
        <v>33533</v>
      </c>
      <c r="H1364" t="s">
        <v>4173</v>
      </c>
      <c r="I1364">
        <v>25600000</v>
      </c>
      <c r="J1364" t="s">
        <v>7145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7150</v>
      </c>
    </row>
    <row r="1365" spans="1:16" x14ac:dyDescent="0.3">
      <c r="A1365" t="s">
        <v>6332</v>
      </c>
      <c r="B1365">
        <v>2023</v>
      </c>
      <c r="C1365" t="s">
        <v>24</v>
      </c>
      <c r="D1365" t="s">
        <v>7799</v>
      </c>
      <c r="E1365" t="s">
        <v>7614</v>
      </c>
      <c r="F1365" t="s">
        <v>173</v>
      </c>
      <c r="G1365">
        <v>44000</v>
      </c>
      <c r="H1365" t="s">
        <v>4180</v>
      </c>
      <c r="I1365">
        <v>64000000</v>
      </c>
      <c r="J1365" t="s">
        <v>7145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7800</v>
      </c>
    </row>
    <row r="1366" spans="1:16" x14ac:dyDescent="0.3">
      <c r="A1366" t="s">
        <v>6332</v>
      </c>
      <c r="B1366">
        <v>2023</v>
      </c>
      <c r="C1366" t="s">
        <v>24</v>
      </c>
      <c r="D1366" t="s">
        <v>7799</v>
      </c>
      <c r="E1366" t="s">
        <v>7614</v>
      </c>
      <c r="F1366" t="s">
        <v>173</v>
      </c>
      <c r="G1366">
        <v>44000</v>
      </c>
      <c r="H1366" t="s">
        <v>4180</v>
      </c>
      <c r="I1366">
        <v>64000000</v>
      </c>
      <c r="J1366" t="s">
        <v>7145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7810</v>
      </c>
    </row>
    <row r="1367" spans="1:16" x14ac:dyDescent="0.3">
      <c r="A1367" t="s">
        <v>6362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7145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7862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7145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7165</v>
      </c>
    </row>
    <row r="1369" spans="1:16" x14ac:dyDescent="0.3">
      <c r="A1369" t="s">
        <v>6331</v>
      </c>
      <c r="B1369">
        <v>2025</v>
      </c>
      <c r="C1369" t="s">
        <v>131</v>
      </c>
      <c r="D1369" t="s">
        <v>4994</v>
      </c>
      <c r="E1369" t="s">
        <v>7808</v>
      </c>
      <c r="F1369" t="s">
        <v>161</v>
      </c>
      <c r="G1369">
        <v>18600</v>
      </c>
      <c r="H1369" t="s">
        <v>4180</v>
      </c>
      <c r="I1369">
        <v>30000000</v>
      </c>
      <c r="J1369" t="s">
        <v>7145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7809</v>
      </c>
    </row>
    <row r="1370" spans="1:16" x14ac:dyDescent="0.3">
      <c r="A1370" t="s">
        <v>6317</v>
      </c>
      <c r="B1370">
        <v>2024</v>
      </c>
      <c r="C1370" t="s">
        <v>108</v>
      </c>
      <c r="D1370" t="s">
        <v>7777</v>
      </c>
      <c r="E1370" t="s">
        <v>7778</v>
      </c>
      <c r="F1370" t="s">
        <v>43</v>
      </c>
      <c r="G1370">
        <v>30000</v>
      </c>
      <c r="H1370" t="s">
        <v>4173</v>
      </c>
      <c r="I1370">
        <v>7710000</v>
      </c>
      <c r="J1370" t="s">
        <v>7145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7779</v>
      </c>
    </row>
    <row r="1371" spans="1:16" x14ac:dyDescent="0.3">
      <c r="A1371" t="s">
        <v>6308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7145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7767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7145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7169</v>
      </c>
    </row>
    <row r="1373" spans="1:16" x14ac:dyDescent="0.3">
      <c r="A1373" t="s">
        <v>6326</v>
      </c>
      <c r="B1373">
        <v>2024</v>
      </c>
      <c r="C1373" t="s">
        <v>230</v>
      </c>
      <c r="D1373" t="s">
        <v>7796</v>
      </c>
      <c r="E1373" t="s">
        <v>7797</v>
      </c>
      <c r="F1373" t="s">
        <v>43</v>
      </c>
      <c r="G1373">
        <v>6849</v>
      </c>
      <c r="H1373" t="s">
        <v>4180</v>
      </c>
      <c r="I1373">
        <v>13600000</v>
      </c>
      <c r="J1373" t="s">
        <v>7145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7798</v>
      </c>
    </row>
    <row r="1374" spans="1:16" x14ac:dyDescent="0.3">
      <c r="A1374" t="s">
        <v>6301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7145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7759</v>
      </c>
    </row>
    <row r="1375" spans="1:16" x14ac:dyDescent="0.3">
      <c r="A1375" t="s">
        <v>6301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7145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7749</v>
      </c>
    </row>
    <row r="1376" spans="1:16" x14ac:dyDescent="0.3">
      <c r="A1376" t="s">
        <v>6301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7145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7748</v>
      </c>
    </row>
    <row r="1377" spans="1:16" x14ac:dyDescent="0.3">
      <c r="A1377" t="s">
        <v>6367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7145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7873</v>
      </c>
    </row>
    <row r="1378" spans="1:16" x14ac:dyDescent="0.3">
      <c r="A1378" t="s">
        <v>6347</v>
      </c>
      <c r="B1378">
        <v>2024</v>
      </c>
      <c r="C1378" t="s">
        <v>188</v>
      </c>
      <c r="D1378" t="s">
        <v>5797</v>
      </c>
      <c r="E1378" t="s">
        <v>5798</v>
      </c>
      <c r="F1378" t="s">
        <v>161</v>
      </c>
      <c r="G1378">
        <v>22645</v>
      </c>
      <c r="H1378" t="s">
        <v>4180</v>
      </c>
      <c r="I1378">
        <v>18800000</v>
      </c>
      <c r="J1378" t="s">
        <v>7145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7834</v>
      </c>
    </row>
    <row r="1379" spans="1:16" x14ac:dyDescent="0.3">
      <c r="A1379" t="s">
        <v>5830</v>
      </c>
      <c r="B1379">
        <v>2024</v>
      </c>
      <c r="C1379" t="s">
        <v>62</v>
      </c>
      <c r="D1379" t="s">
        <v>4198</v>
      </c>
      <c r="E1379" t="s">
        <v>5831</v>
      </c>
      <c r="F1379" t="s">
        <v>43</v>
      </c>
      <c r="G1379">
        <v>45700</v>
      </c>
      <c r="H1379" t="s">
        <v>4180</v>
      </c>
      <c r="I1379">
        <v>16800000</v>
      </c>
      <c r="J1379" t="s">
        <v>7145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7163</v>
      </c>
    </row>
    <row r="1380" spans="1:16" x14ac:dyDescent="0.3">
      <c r="A1380" t="s">
        <v>6350</v>
      </c>
      <c r="B1380">
        <v>2024</v>
      </c>
      <c r="C1380" t="s">
        <v>89</v>
      </c>
      <c r="D1380" t="s">
        <v>5207</v>
      </c>
      <c r="E1380" t="s">
        <v>7838</v>
      </c>
      <c r="F1380" t="s">
        <v>94</v>
      </c>
      <c r="G1380">
        <v>16250</v>
      </c>
      <c r="H1380" t="s">
        <v>4180</v>
      </c>
      <c r="I1380">
        <v>10900000</v>
      </c>
      <c r="J1380" t="s">
        <v>7145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7839</v>
      </c>
    </row>
    <row r="1381" spans="1:16" x14ac:dyDescent="0.3">
      <c r="A1381" t="s">
        <v>6348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7145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7835</v>
      </c>
    </row>
    <row r="1382" spans="1:16" x14ac:dyDescent="0.3">
      <c r="A1382" t="s">
        <v>6314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7145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7773</v>
      </c>
    </row>
    <row r="1383" spans="1:16" x14ac:dyDescent="0.3">
      <c r="A1383" t="s">
        <v>6337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7145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7821</v>
      </c>
    </row>
    <row r="1384" spans="1:16" x14ac:dyDescent="0.3">
      <c r="A1384" t="s">
        <v>6313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7145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7772</v>
      </c>
    </row>
    <row r="1385" spans="1:16" x14ac:dyDescent="0.3">
      <c r="A1385" t="s">
        <v>6368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7145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7874</v>
      </c>
    </row>
    <row r="1386" spans="1:16" x14ac:dyDescent="0.3">
      <c r="A1386" t="s">
        <v>6366</v>
      </c>
      <c r="B1386">
        <v>2024</v>
      </c>
      <c r="C1386" t="s">
        <v>89</v>
      </c>
      <c r="D1386" t="s">
        <v>7870</v>
      </c>
      <c r="E1386" t="s">
        <v>7871</v>
      </c>
      <c r="F1386" t="s">
        <v>173</v>
      </c>
      <c r="G1386">
        <v>13500</v>
      </c>
      <c r="H1386" t="s">
        <v>4180</v>
      </c>
      <c r="I1386">
        <v>11500000</v>
      </c>
      <c r="J1386" t="s">
        <v>7145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7872</v>
      </c>
    </row>
    <row r="1387" spans="1:16" x14ac:dyDescent="0.3">
      <c r="A1387" t="s">
        <v>6315</v>
      </c>
      <c r="B1387">
        <v>2025</v>
      </c>
      <c r="C1387" t="s">
        <v>36</v>
      </c>
      <c r="D1387" t="s">
        <v>6178</v>
      </c>
      <c r="E1387" t="s">
        <v>5779</v>
      </c>
      <c r="F1387" t="s">
        <v>4172</v>
      </c>
      <c r="G1387">
        <v>17000</v>
      </c>
      <c r="H1387" t="s">
        <v>4180</v>
      </c>
      <c r="I1387">
        <v>11300000</v>
      </c>
      <c r="J1387" t="s">
        <v>7145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7774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5688</v>
      </c>
      <c r="E1388" t="s">
        <v>5689</v>
      </c>
      <c r="F1388" t="s">
        <v>4172</v>
      </c>
      <c r="G1388">
        <v>7500</v>
      </c>
      <c r="H1388" t="s">
        <v>4180</v>
      </c>
      <c r="I1388">
        <v>24000000</v>
      </c>
      <c r="J1388" t="s">
        <v>7145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7166</v>
      </c>
    </row>
    <row r="1389" spans="1:16" x14ac:dyDescent="0.3">
      <c r="A1389" t="s">
        <v>6319</v>
      </c>
      <c r="B1389">
        <v>2025</v>
      </c>
      <c r="C1389" t="s">
        <v>36</v>
      </c>
      <c r="D1389" t="s">
        <v>5744</v>
      </c>
      <c r="E1389" t="s">
        <v>7783</v>
      </c>
      <c r="F1389" t="s">
        <v>4172</v>
      </c>
      <c r="G1389">
        <v>35000</v>
      </c>
      <c r="H1389" t="s">
        <v>4173</v>
      </c>
      <c r="I1389">
        <v>8300000</v>
      </c>
      <c r="J1389" t="s">
        <v>7145</v>
      </c>
      <c r="K1389">
        <v>8100000</v>
      </c>
      <c r="L1389">
        <v>8600000</v>
      </c>
      <c r="M1389">
        <v>9</v>
      </c>
      <c r="N1389" t="s">
        <v>5710</v>
      </c>
      <c r="O1389">
        <v>83.1</v>
      </c>
      <c r="P1389" t="s">
        <v>7784</v>
      </c>
    </row>
    <row r="1390" spans="1:16" x14ac:dyDescent="0.3">
      <c r="A1390" t="s">
        <v>6328</v>
      </c>
      <c r="B1390">
        <v>2025</v>
      </c>
      <c r="C1390" t="s">
        <v>62</v>
      </c>
      <c r="D1390">
        <v>5008</v>
      </c>
      <c r="E1390" t="s">
        <v>5734</v>
      </c>
      <c r="F1390" t="s">
        <v>4172</v>
      </c>
      <c r="G1390">
        <v>20000</v>
      </c>
      <c r="H1390" t="s">
        <v>4180</v>
      </c>
      <c r="I1390">
        <v>27400000</v>
      </c>
      <c r="J1390" t="s">
        <v>7145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7804</v>
      </c>
    </row>
    <row r="1391" spans="1:16" x14ac:dyDescent="0.3">
      <c r="A1391" t="s">
        <v>6318</v>
      </c>
      <c r="B1391">
        <v>2025</v>
      </c>
      <c r="C1391" t="s">
        <v>36</v>
      </c>
      <c r="D1391" t="s">
        <v>4400</v>
      </c>
      <c r="E1391" t="s">
        <v>7780</v>
      </c>
      <c r="F1391" t="s">
        <v>4172</v>
      </c>
      <c r="G1391">
        <v>13391</v>
      </c>
      <c r="H1391" t="s">
        <v>4173</v>
      </c>
      <c r="I1391">
        <v>8700000</v>
      </c>
      <c r="J1391" t="s">
        <v>7145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7781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5728</v>
      </c>
      <c r="E1392" t="s">
        <v>5729</v>
      </c>
      <c r="F1392" t="s">
        <v>4172</v>
      </c>
      <c r="G1392">
        <v>21000</v>
      </c>
      <c r="H1392" t="s">
        <v>4180</v>
      </c>
      <c r="I1392">
        <v>45400000</v>
      </c>
      <c r="J1392" t="s">
        <v>7145</v>
      </c>
      <c r="K1392">
        <v>43700000</v>
      </c>
      <c r="L1392">
        <v>47000000</v>
      </c>
      <c r="M1392">
        <v>7</v>
      </c>
      <c r="N1392" t="s">
        <v>5709</v>
      </c>
      <c r="O1392">
        <v>82.6</v>
      </c>
      <c r="P1392" t="s">
        <v>7789</v>
      </c>
    </row>
    <row r="1393" spans="1:16" x14ac:dyDescent="0.3">
      <c r="A1393" t="s">
        <v>6324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7145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7794</v>
      </c>
    </row>
    <row r="1394" spans="1:16" x14ac:dyDescent="0.3">
      <c r="A1394" t="s">
        <v>6298</v>
      </c>
      <c r="B1394">
        <v>2025</v>
      </c>
      <c r="C1394" t="s">
        <v>154</v>
      </c>
      <c r="D1394" t="s">
        <v>4170</v>
      </c>
      <c r="E1394" t="s">
        <v>7144</v>
      </c>
      <c r="F1394" t="s">
        <v>4172</v>
      </c>
      <c r="G1394">
        <v>3500</v>
      </c>
      <c r="H1394" t="s">
        <v>4180</v>
      </c>
      <c r="I1394">
        <v>16900000</v>
      </c>
      <c r="J1394" t="s">
        <v>7145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7146</v>
      </c>
    </row>
    <row r="1395" spans="1:16" x14ac:dyDescent="0.3">
      <c r="A1395" t="s">
        <v>6343</v>
      </c>
      <c r="B1395">
        <v>2025</v>
      </c>
      <c r="C1395" t="s">
        <v>5188</v>
      </c>
      <c r="D1395" t="s">
        <v>5189</v>
      </c>
      <c r="E1395" t="s">
        <v>7828</v>
      </c>
      <c r="F1395" t="s">
        <v>4172</v>
      </c>
      <c r="G1395">
        <v>7882</v>
      </c>
      <c r="H1395" t="s">
        <v>4180</v>
      </c>
      <c r="I1395">
        <v>12200000</v>
      </c>
      <c r="J1395" t="s">
        <v>7145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7829</v>
      </c>
    </row>
    <row r="1396" spans="1:16" x14ac:dyDescent="0.3">
      <c r="A1396" t="s">
        <v>5603</v>
      </c>
      <c r="B1396">
        <v>2026</v>
      </c>
      <c r="C1396" t="s">
        <v>163</v>
      </c>
      <c r="D1396">
        <v>7</v>
      </c>
      <c r="E1396" t="s">
        <v>7139</v>
      </c>
      <c r="F1396" t="s">
        <v>4172</v>
      </c>
      <c r="G1396">
        <v>6400</v>
      </c>
      <c r="H1396" t="s">
        <v>4180</v>
      </c>
      <c r="I1396">
        <v>17600000</v>
      </c>
      <c r="J1396" t="s">
        <v>7145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7167</v>
      </c>
    </row>
    <row r="1397" spans="1:16" x14ac:dyDescent="0.3">
      <c r="A1397" t="s">
        <v>5603</v>
      </c>
      <c r="B1397">
        <v>2026</v>
      </c>
      <c r="C1397" t="s">
        <v>163</v>
      </c>
      <c r="D1397">
        <v>7</v>
      </c>
      <c r="E1397" t="s">
        <v>7139</v>
      </c>
      <c r="F1397" t="s">
        <v>4172</v>
      </c>
      <c r="G1397">
        <v>6400</v>
      </c>
      <c r="H1397" t="s">
        <v>4180</v>
      </c>
      <c r="I1397">
        <v>17600000</v>
      </c>
      <c r="J1397" t="s">
        <v>7145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7168</v>
      </c>
    </row>
    <row r="1398" spans="1:16" x14ac:dyDescent="0.3">
      <c r="A1398" t="s">
        <v>6357</v>
      </c>
      <c r="B1398">
        <v>2026</v>
      </c>
      <c r="C1398" t="s">
        <v>36</v>
      </c>
      <c r="D1398" t="s">
        <v>7847</v>
      </c>
      <c r="E1398" t="s">
        <v>7848</v>
      </c>
      <c r="F1398" t="s">
        <v>4172</v>
      </c>
      <c r="G1398">
        <v>6600</v>
      </c>
      <c r="H1398" t="s">
        <v>4180</v>
      </c>
      <c r="I1398">
        <v>16200000</v>
      </c>
      <c r="J1398" t="s">
        <v>7145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7849</v>
      </c>
    </row>
    <row r="1399" spans="1:16" x14ac:dyDescent="0.3">
      <c r="A1399" t="s">
        <v>7813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7145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7814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7145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7164</v>
      </c>
    </row>
    <row r="1401" spans="1:16" x14ac:dyDescent="0.3">
      <c r="A1401" t="s">
        <v>5996</v>
      </c>
      <c r="B1401">
        <v>2026</v>
      </c>
      <c r="C1401" t="s">
        <v>163</v>
      </c>
      <c r="D1401">
        <v>7</v>
      </c>
      <c r="E1401" t="s">
        <v>5997</v>
      </c>
      <c r="F1401" t="s">
        <v>4172</v>
      </c>
      <c r="G1401">
        <v>5300</v>
      </c>
      <c r="H1401" t="s">
        <v>4180</v>
      </c>
      <c r="I1401">
        <v>23600000</v>
      </c>
      <c r="J1401" t="s">
        <v>7145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7170</v>
      </c>
    </row>
    <row r="1402" spans="1:16" x14ac:dyDescent="0.3">
      <c r="A1402" t="s">
        <v>6316</v>
      </c>
      <c r="B1402">
        <v>2026</v>
      </c>
      <c r="C1402" t="s">
        <v>194</v>
      </c>
      <c r="D1402">
        <v>700</v>
      </c>
      <c r="E1402" t="s">
        <v>7775</v>
      </c>
      <c r="F1402" t="s">
        <v>4172</v>
      </c>
      <c r="G1402">
        <v>2897</v>
      </c>
      <c r="H1402" t="s">
        <v>4173</v>
      </c>
      <c r="I1402">
        <v>13800000</v>
      </c>
      <c r="J1402" t="s">
        <v>7145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7776</v>
      </c>
    </row>
    <row r="1403" spans="1:16" x14ac:dyDescent="0.3">
      <c r="A1403" t="s">
        <v>6387</v>
      </c>
      <c r="B1403">
        <v>2019</v>
      </c>
      <c r="C1403" t="s">
        <v>154</v>
      </c>
      <c r="D1403" t="s">
        <v>4483</v>
      </c>
      <c r="E1403" t="s">
        <v>7906</v>
      </c>
      <c r="F1403" t="s">
        <v>43</v>
      </c>
      <c r="G1403">
        <v>54403</v>
      </c>
      <c r="H1403" t="s">
        <v>4180</v>
      </c>
      <c r="I1403">
        <v>10400000</v>
      </c>
      <c r="J1403" t="s">
        <v>7171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7907</v>
      </c>
    </row>
    <row r="1404" spans="1:16" x14ac:dyDescent="0.3">
      <c r="A1404" t="s">
        <v>6396</v>
      </c>
      <c r="B1404">
        <v>2017</v>
      </c>
      <c r="C1404" t="s">
        <v>182</v>
      </c>
      <c r="D1404" t="s">
        <v>7918</v>
      </c>
      <c r="E1404" t="s">
        <v>7919</v>
      </c>
      <c r="F1404" t="s">
        <v>173</v>
      </c>
      <c r="G1404">
        <v>23521</v>
      </c>
      <c r="H1404" t="s">
        <v>4180</v>
      </c>
      <c r="I1404">
        <v>7850000</v>
      </c>
      <c r="J1404" t="s">
        <v>7171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7920</v>
      </c>
    </row>
    <row r="1405" spans="1:16" x14ac:dyDescent="0.3">
      <c r="A1405" t="s">
        <v>6392</v>
      </c>
      <c r="B1405">
        <v>2018</v>
      </c>
      <c r="C1405" t="s">
        <v>188</v>
      </c>
      <c r="D1405" t="s">
        <v>4594</v>
      </c>
      <c r="E1405" t="s">
        <v>7912</v>
      </c>
      <c r="F1405" t="s">
        <v>173</v>
      </c>
      <c r="G1405">
        <v>107633</v>
      </c>
      <c r="H1405" t="s">
        <v>4180</v>
      </c>
      <c r="I1405">
        <v>5630000</v>
      </c>
      <c r="J1405" t="s">
        <v>7171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7913</v>
      </c>
    </row>
    <row r="1406" spans="1:16" x14ac:dyDescent="0.3">
      <c r="A1406" t="s">
        <v>6374</v>
      </c>
      <c r="B1406">
        <v>2018</v>
      </c>
      <c r="C1406" t="s">
        <v>85</v>
      </c>
      <c r="D1406" t="s">
        <v>4542</v>
      </c>
      <c r="E1406" t="s">
        <v>7884</v>
      </c>
      <c r="F1406" t="s">
        <v>43</v>
      </c>
      <c r="G1406">
        <v>45000</v>
      </c>
      <c r="H1406" t="s">
        <v>4180</v>
      </c>
      <c r="I1406">
        <v>7680000</v>
      </c>
      <c r="J1406" t="s">
        <v>7171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7885</v>
      </c>
    </row>
    <row r="1407" spans="1:16" x14ac:dyDescent="0.3">
      <c r="A1407" t="s">
        <v>6376</v>
      </c>
      <c r="B1407">
        <v>2019</v>
      </c>
      <c r="C1407" t="s">
        <v>154</v>
      </c>
      <c r="D1407" t="s">
        <v>4395</v>
      </c>
      <c r="E1407" t="s">
        <v>7888</v>
      </c>
      <c r="F1407" t="s">
        <v>173</v>
      </c>
      <c r="G1407">
        <v>85000</v>
      </c>
      <c r="H1407" t="s">
        <v>4180</v>
      </c>
      <c r="I1407">
        <v>20900000</v>
      </c>
      <c r="J1407" t="s">
        <v>7171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7889</v>
      </c>
    </row>
    <row r="1408" spans="1:16" x14ac:dyDescent="0.3">
      <c r="A1408" t="s">
        <v>6401</v>
      </c>
      <c r="B1408">
        <v>2019</v>
      </c>
      <c r="C1408" t="s">
        <v>137</v>
      </c>
      <c r="D1408" t="s">
        <v>5893</v>
      </c>
      <c r="E1408" t="s">
        <v>7927</v>
      </c>
      <c r="F1408" t="s">
        <v>161</v>
      </c>
      <c r="G1408">
        <v>86500</v>
      </c>
      <c r="H1408" t="s">
        <v>4173</v>
      </c>
      <c r="I1408">
        <v>12000000</v>
      </c>
      <c r="J1408" t="s">
        <v>7171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7928</v>
      </c>
    </row>
    <row r="1409" spans="1:16" x14ac:dyDescent="0.3">
      <c r="A1409" t="s">
        <v>6411</v>
      </c>
      <c r="B1409">
        <v>2019</v>
      </c>
      <c r="C1409" t="s">
        <v>131</v>
      </c>
      <c r="D1409" t="s">
        <v>4771</v>
      </c>
      <c r="E1409" t="s">
        <v>7949</v>
      </c>
      <c r="F1409" t="s">
        <v>161</v>
      </c>
      <c r="G1409">
        <v>65000</v>
      </c>
      <c r="H1409" t="s">
        <v>4180</v>
      </c>
      <c r="I1409">
        <v>12400000</v>
      </c>
      <c r="J1409" t="s">
        <v>7171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7950</v>
      </c>
    </row>
    <row r="1410" spans="1:16" x14ac:dyDescent="0.3">
      <c r="A1410" t="s">
        <v>6397</v>
      </c>
      <c r="B1410">
        <v>2020</v>
      </c>
      <c r="C1410" t="s">
        <v>92</v>
      </c>
      <c r="D1410" t="s">
        <v>4946</v>
      </c>
      <c r="E1410" t="s">
        <v>5907</v>
      </c>
      <c r="F1410" t="s">
        <v>43</v>
      </c>
      <c r="G1410">
        <v>88000</v>
      </c>
      <c r="H1410" t="s">
        <v>4180</v>
      </c>
      <c r="I1410">
        <v>11000000</v>
      </c>
      <c r="J1410" t="s">
        <v>7171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7921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5659</v>
      </c>
      <c r="F1411" t="s">
        <v>4172</v>
      </c>
      <c r="G1411">
        <v>74000</v>
      </c>
      <c r="H1411" t="s">
        <v>4180</v>
      </c>
      <c r="I1411">
        <v>40200000</v>
      </c>
      <c r="J1411" t="s">
        <v>7171</v>
      </c>
      <c r="K1411">
        <v>38700000</v>
      </c>
      <c r="L1411">
        <v>41800000</v>
      </c>
      <c r="M1411">
        <v>33</v>
      </c>
      <c r="N1411" t="s">
        <v>5644</v>
      </c>
      <c r="O1411">
        <v>65</v>
      </c>
      <c r="P1411" t="s">
        <v>7917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7941</v>
      </c>
      <c r="F1412" t="s">
        <v>4172</v>
      </c>
      <c r="G1412">
        <v>1000</v>
      </c>
      <c r="H1412" t="s">
        <v>4180</v>
      </c>
      <c r="I1412">
        <v>15900000</v>
      </c>
      <c r="J1412" t="s">
        <v>7171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7942</v>
      </c>
    </row>
    <row r="1413" spans="1:16" x14ac:dyDescent="0.3">
      <c r="A1413" t="s">
        <v>6370</v>
      </c>
      <c r="B1413">
        <v>2020</v>
      </c>
      <c r="C1413" t="s">
        <v>188</v>
      </c>
      <c r="D1413" t="s">
        <v>4594</v>
      </c>
      <c r="E1413" t="s">
        <v>7765</v>
      </c>
      <c r="F1413" t="s">
        <v>43</v>
      </c>
      <c r="G1413">
        <v>91213</v>
      </c>
      <c r="H1413" t="s">
        <v>4180</v>
      </c>
      <c r="I1413">
        <v>7090000</v>
      </c>
      <c r="J1413" t="s">
        <v>7171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7877</v>
      </c>
    </row>
    <row r="1414" spans="1:16" x14ac:dyDescent="0.3">
      <c r="A1414" t="s">
        <v>6406</v>
      </c>
      <c r="B1414">
        <v>2021</v>
      </c>
      <c r="C1414" t="s">
        <v>4641</v>
      </c>
      <c r="D1414" t="s">
        <v>7801</v>
      </c>
      <c r="E1414" t="s">
        <v>7802</v>
      </c>
      <c r="F1414" t="s">
        <v>4636</v>
      </c>
      <c r="G1414">
        <v>70700</v>
      </c>
      <c r="H1414" t="s">
        <v>4180</v>
      </c>
      <c r="I1414">
        <v>13300000</v>
      </c>
      <c r="J1414" t="s">
        <v>7171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7937</v>
      </c>
    </row>
    <row r="1415" spans="1:16" x14ac:dyDescent="0.3">
      <c r="A1415" t="s">
        <v>6379</v>
      </c>
      <c r="B1415">
        <v>2021</v>
      </c>
      <c r="C1415" t="s">
        <v>92</v>
      </c>
      <c r="D1415" t="s">
        <v>4824</v>
      </c>
      <c r="E1415" t="s">
        <v>5695</v>
      </c>
      <c r="F1415" t="s">
        <v>143</v>
      </c>
      <c r="G1415">
        <v>57600</v>
      </c>
      <c r="H1415" t="s">
        <v>4180</v>
      </c>
      <c r="I1415">
        <v>10200000</v>
      </c>
      <c r="J1415" t="s">
        <v>7171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7893</v>
      </c>
    </row>
    <row r="1416" spans="1:16" x14ac:dyDescent="0.3">
      <c r="A1416" t="s">
        <v>6400</v>
      </c>
      <c r="B1416">
        <v>2021</v>
      </c>
      <c r="C1416" t="s">
        <v>3991</v>
      </c>
      <c r="D1416" t="s">
        <v>5959</v>
      </c>
      <c r="E1416" t="s">
        <v>5808</v>
      </c>
      <c r="F1416" t="s">
        <v>143</v>
      </c>
      <c r="G1416">
        <v>51100</v>
      </c>
      <c r="H1416" t="s">
        <v>4180</v>
      </c>
      <c r="I1416">
        <v>7190000</v>
      </c>
      <c r="J1416" t="s">
        <v>7171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7926</v>
      </c>
    </row>
    <row r="1417" spans="1:16" x14ac:dyDescent="0.3">
      <c r="A1417" t="s">
        <v>6418</v>
      </c>
      <c r="B1417">
        <v>2021</v>
      </c>
      <c r="C1417" t="s">
        <v>92</v>
      </c>
      <c r="D1417" t="s">
        <v>5087</v>
      </c>
      <c r="E1417" t="s">
        <v>5851</v>
      </c>
      <c r="F1417" t="s">
        <v>43</v>
      </c>
      <c r="G1417">
        <v>82800</v>
      </c>
      <c r="H1417" t="s">
        <v>4173</v>
      </c>
      <c r="I1417">
        <v>18900000</v>
      </c>
      <c r="J1417" t="s">
        <v>7171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7957</v>
      </c>
    </row>
    <row r="1418" spans="1:16" x14ac:dyDescent="0.3">
      <c r="A1418" t="s">
        <v>6414</v>
      </c>
      <c r="B1418">
        <v>2022</v>
      </c>
      <c r="C1418" t="s">
        <v>4641</v>
      </c>
      <c r="D1418" t="s">
        <v>7801</v>
      </c>
      <c r="E1418" t="s">
        <v>7953</v>
      </c>
      <c r="F1418" t="s">
        <v>43</v>
      </c>
      <c r="G1418">
        <v>54000</v>
      </c>
      <c r="H1418" t="s">
        <v>4180</v>
      </c>
      <c r="I1418">
        <v>13700000</v>
      </c>
      <c r="J1418" t="s">
        <v>7171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7954</v>
      </c>
    </row>
    <row r="1419" spans="1:16" x14ac:dyDescent="0.3">
      <c r="A1419" t="s">
        <v>6405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7171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7936</v>
      </c>
    </row>
    <row r="1420" spans="1:16" x14ac:dyDescent="0.3">
      <c r="A1420" t="s">
        <v>6415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7171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7955</v>
      </c>
    </row>
    <row r="1421" spans="1:16" x14ac:dyDescent="0.3">
      <c r="A1421" t="s">
        <v>6399</v>
      </c>
      <c r="B1421">
        <v>2022</v>
      </c>
      <c r="C1421" t="s">
        <v>7790</v>
      </c>
      <c r="D1421" t="s">
        <v>7791</v>
      </c>
      <c r="E1421" t="s">
        <v>7792</v>
      </c>
      <c r="F1421" t="s">
        <v>161</v>
      </c>
      <c r="G1421">
        <v>29204</v>
      </c>
      <c r="H1421" t="s">
        <v>4180</v>
      </c>
      <c r="I1421">
        <v>13900000</v>
      </c>
      <c r="J1421" t="s">
        <v>7171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7924</v>
      </c>
    </row>
    <row r="1422" spans="1:16" x14ac:dyDescent="0.3">
      <c r="A1422" t="s">
        <v>6377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7171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7890</v>
      </c>
    </row>
    <row r="1423" spans="1:16" x14ac:dyDescent="0.3">
      <c r="A1423" t="s">
        <v>6382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7171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7896</v>
      </c>
    </row>
    <row r="1424" spans="1:16" x14ac:dyDescent="0.3">
      <c r="A1424" t="s">
        <v>6402</v>
      </c>
      <c r="B1424">
        <v>2022</v>
      </c>
      <c r="C1424" t="s">
        <v>62</v>
      </c>
      <c r="D1424" t="s">
        <v>4207</v>
      </c>
      <c r="E1424" t="s">
        <v>7929</v>
      </c>
      <c r="F1424" t="s">
        <v>143</v>
      </c>
      <c r="G1424">
        <v>70000</v>
      </c>
      <c r="H1424" t="s">
        <v>4180</v>
      </c>
      <c r="I1424">
        <v>17000000</v>
      </c>
      <c r="J1424" t="s">
        <v>7171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7930</v>
      </c>
    </row>
    <row r="1425" spans="1:16" x14ac:dyDescent="0.3">
      <c r="A1425" t="s">
        <v>6393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7171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7914</v>
      </c>
    </row>
    <row r="1426" spans="1:16" x14ac:dyDescent="0.3">
      <c r="A1426" t="s">
        <v>6407</v>
      </c>
      <c r="B1426">
        <v>2022</v>
      </c>
      <c r="C1426" t="s">
        <v>108</v>
      </c>
      <c r="D1426" t="s">
        <v>6150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7171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7938</v>
      </c>
    </row>
    <row r="1427" spans="1:16" x14ac:dyDescent="0.3">
      <c r="A1427" t="s">
        <v>6378</v>
      </c>
      <c r="B1427">
        <v>2022</v>
      </c>
      <c r="C1427" t="s">
        <v>4184</v>
      </c>
      <c r="D1427" t="s">
        <v>4486</v>
      </c>
      <c r="E1427" t="s">
        <v>7891</v>
      </c>
      <c r="F1427" t="s">
        <v>43</v>
      </c>
      <c r="G1427">
        <v>22000</v>
      </c>
      <c r="H1427" t="s">
        <v>4180</v>
      </c>
      <c r="I1427">
        <v>11500000</v>
      </c>
      <c r="J1427" t="s">
        <v>7171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7892</v>
      </c>
    </row>
    <row r="1428" spans="1:16" x14ac:dyDescent="0.3">
      <c r="A1428" t="s">
        <v>6373</v>
      </c>
      <c r="B1428">
        <v>2023</v>
      </c>
      <c r="C1428" t="s">
        <v>166</v>
      </c>
      <c r="D1428" t="s">
        <v>4696</v>
      </c>
      <c r="E1428" t="s">
        <v>7882</v>
      </c>
      <c r="F1428" t="s">
        <v>161</v>
      </c>
      <c r="G1428">
        <v>32000</v>
      </c>
      <c r="H1428" t="s">
        <v>4180</v>
      </c>
      <c r="I1428">
        <v>14000000</v>
      </c>
      <c r="J1428" t="s">
        <v>7171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7883</v>
      </c>
    </row>
    <row r="1429" spans="1:16" x14ac:dyDescent="0.3">
      <c r="A1429" t="s">
        <v>6398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7171</v>
      </c>
      <c r="K1429">
        <v>43000000</v>
      </c>
      <c r="L1429">
        <v>46400000</v>
      </c>
      <c r="M1429">
        <v>35</v>
      </c>
      <c r="N1429" t="s">
        <v>5678</v>
      </c>
      <c r="O1429">
        <v>70.8</v>
      </c>
      <c r="P1429" t="s">
        <v>7922</v>
      </c>
    </row>
    <row r="1430" spans="1:16" x14ac:dyDescent="0.3">
      <c r="A1430" t="s">
        <v>6398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7171</v>
      </c>
      <c r="K1430">
        <v>43000000</v>
      </c>
      <c r="L1430">
        <v>46400000</v>
      </c>
      <c r="M1430">
        <v>35</v>
      </c>
      <c r="N1430" t="s">
        <v>5678</v>
      </c>
      <c r="O1430">
        <v>70.8</v>
      </c>
      <c r="P1430" t="s">
        <v>7923</v>
      </c>
    </row>
    <row r="1431" spans="1:16" x14ac:dyDescent="0.3">
      <c r="A1431" t="s">
        <v>6404</v>
      </c>
      <c r="B1431">
        <v>2023</v>
      </c>
      <c r="C1431" t="s">
        <v>4097</v>
      </c>
      <c r="D1431" t="s">
        <v>7933</v>
      </c>
      <c r="E1431" t="s">
        <v>7934</v>
      </c>
      <c r="F1431" t="s">
        <v>43</v>
      </c>
      <c r="G1431">
        <v>56000</v>
      </c>
      <c r="H1431" t="s">
        <v>4180</v>
      </c>
      <c r="I1431">
        <v>14400000</v>
      </c>
      <c r="J1431" t="s">
        <v>7171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7935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6002</v>
      </c>
      <c r="F1432" t="s">
        <v>143</v>
      </c>
      <c r="G1432">
        <v>51830</v>
      </c>
      <c r="H1432" t="s">
        <v>4180</v>
      </c>
      <c r="I1432">
        <v>31800000</v>
      </c>
      <c r="J1432" t="s">
        <v>7171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7948</v>
      </c>
    </row>
    <row r="1433" spans="1:16" x14ac:dyDescent="0.3">
      <c r="A1433" t="s">
        <v>7943</v>
      </c>
      <c r="B1433">
        <v>2023</v>
      </c>
      <c r="C1433" t="s">
        <v>4641</v>
      </c>
      <c r="D1433" t="s">
        <v>7944</v>
      </c>
      <c r="E1433" t="s">
        <v>7945</v>
      </c>
      <c r="F1433" t="s">
        <v>143</v>
      </c>
      <c r="G1433">
        <v>69058</v>
      </c>
      <c r="H1433" t="s">
        <v>4173</v>
      </c>
      <c r="I1433">
        <v>8100000</v>
      </c>
      <c r="J1433" t="s">
        <v>7171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7946</v>
      </c>
    </row>
    <row r="1434" spans="1:16" x14ac:dyDescent="0.3">
      <c r="A1434" t="s">
        <v>6409</v>
      </c>
      <c r="B1434">
        <v>2023</v>
      </c>
      <c r="C1434" t="s">
        <v>3991</v>
      </c>
      <c r="D1434" t="s">
        <v>5959</v>
      </c>
      <c r="E1434" t="s">
        <v>5808</v>
      </c>
      <c r="F1434" t="s">
        <v>60</v>
      </c>
      <c r="G1434">
        <v>39000</v>
      </c>
      <c r="H1434" t="s">
        <v>4180</v>
      </c>
      <c r="I1434">
        <v>8100000</v>
      </c>
      <c r="J1434" t="s">
        <v>7171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7940</v>
      </c>
    </row>
    <row r="1435" spans="1:16" x14ac:dyDescent="0.3">
      <c r="A1435" t="s">
        <v>6416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7171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7956</v>
      </c>
    </row>
    <row r="1436" spans="1:16" x14ac:dyDescent="0.3">
      <c r="A1436" t="s">
        <v>6403</v>
      </c>
      <c r="B1436">
        <v>2023</v>
      </c>
      <c r="C1436" t="s">
        <v>41</v>
      </c>
      <c r="D1436" t="s">
        <v>4722</v>
      </c>
      <c r="E1436" t="s">
        <v>7931</v>
      </c>
      <c r="F1436" t="s">
        <v>161</v>
      </c>
      <c r="G1436">
        <v>25000</v>
      </c>
      <c r="H1436" t="s">
        <v>4180</v>
      </c>
      <c r="I1436">
        <v>9900000</v>
      </c>
      <c r="J1436" t="s">
        <v>7171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7932</v>
      </c>
    </row>
    <row r="1437" spans="1:16" x14ac:dyDescent="0.3">
      <c r="A1437" t="s">
        <v>6390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7171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7910</v>
      </c>
    </row>
    <row r="1438" spans="1:16" x14ac:dyDescent="0.3">
      <c r="A1438" t="s">
        <v>6371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7171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7878</v>
      </c>
    </row>
    <row r="1439" spans="1:16" x14ac:dyDescent="0.3">
      <c r="A1439" t="s">
        <v>5315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7171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7172</v>
      </c>
    </row>
    <row r="1440" spans="1:16" x14ac:dyDescent="0.3">
      <c r="A1440" t="s">
        <v>6440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7171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7175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7171</v>
      </c>
      <c r="K1441">
        <v>19700000</v>
      </c>
      <c r="L1441">
        <v>21100000</v>
      </c>
      <c r="M1441">
        <v>8</v>
      </c>
      <c r="N1441" t="s">
        <v>5826</v>
      </c>
      <c r="O1441">
        <v>75</v>
      </c>
      <c r="P1441" t="s">
        <v>7173</v>
      </c>
    </row>
    <row r="1442" spans="1:16" x14ac:dyDescent="0.3">
      <c r="A1442" t="s">
        <v>6391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7171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7911</v>
      </c>
    </row>
    <row r="1443" spans="1:16" x14ac:dyDescent="0.3">
      <c r="A1443" t="s">
        <v>5554</v>
      </c>
      <c r="B1443">
        <v>2025</v>
      </c>
      <c r="C1443" t="s">
        <v>392</v>
      </c>
      <c r="D1443" t="s">
        <v>6195</v>
      </c>
      <c r="E1443" t="s">
        <v>6196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7171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8482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7171</v>
      </c>
      <c r="K1444">
        <v>20100000</v>
      </c>
      <c r="L1444">
        <v>21400000</v>
      </c>
      <c r="M1444">
        <v>12</v>
      </c>
      <c r="N1444" t="s">
        <v>5966</v>
      </c>
      <c r="O1444">
        <v>79</v>
      </c>
      <c r="P1444" t="s">
        <v>7174</v>
      </c>
    </row>
    <row r="1445" spans="1:16" x14ac:dyDescent="0.3">
      <c r="A1445" t="s">
        <v>6413</v>
      </c>
      <c r="B1445">
        <v>2024</v>
      </c>
      <c r="C1445" t="s">
        <v>199</v>
      </c>
      <c r="D1445" t="s">
        <v>5964</v>
      </c>
      <c r="E1445" t="s">
        <v>5965</v>
      </c>
      <c r="F1445" t="s">
        <v>143</v>
      </c>
      <c r="G1445">
        <v>65700</v>
      </c>
      <c r="H1445" t="s">
        <v>4180</v>
      </c>
      <c r="I1445">
        <v>11500000</v>
      </c>
      <c r="J1445" t="s">
        <v>7171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7952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7171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7925</v>
      </c>
    </row>
    <row r="1447" spans="1:16" x14ac:dyDescent="0.3">
      <c r="A1447" t="s">
        <v>6381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7171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7895</v>
      </c>
    </row>
    <row r="1448" spans="1:16" x14ac:dyDescent="0.3">
      <c r="A1448" t="s">
        <v>6394</v>
      </c>
      <c r="B1448">
        <v>2024</v>
      </c>
      <c r="C1448" t="s">
        <v>5179</v>
      </c>
      <c r="D1448" t="s">
        <v>5180</v>
      </c>
      <c r="E1448" t="s">
        <v>7915</v>
      </c>
      <c r="F1448" t="s">
        <v>94</v>
      </c>
      <c r="G1448">
        <v>19291</v>
      </c>
      <c r="H1448" t="s">
        <v>4173</v>
      </c>
      <c r="I1448">
        <v>12300000</v>
      </c>
      <c r="J1448" t="s">
        <v>7171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7916</v>
      </c>
    </row>
    <row r="1449" spans="1:16" x14ac:dyDescent="0.3">
      <c r="A1449" t="s">
        <v>6386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7171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7905</v>
      </c>
    </row>
    <row r="1450" spans="1:16" x14ac:dyDescent="0.3">
      <c r="A1450" t="s">
        <v>6369</v>
      </c>
      <c r="B1450">
        <v>2024</v>
      </c>
      <c r="C1450" t="s">
        <v>182</v>
      </c>
      <c r="D1450" t="s">
        <v>4489</v>
      </c>
      <c r="E1450" t="s">
        <v>7875</v>
      </c>
      <c r="F1450" t="s">
        <v>4636</v>
      </c>
      <c r="G1450">
        <v>32000</v>
      </c>
      <c r="H1450" t="s">
        <v>4180</v>
      </c>
      <c r="I1450">
        <v>21400000</v>
      </c>
      <c r="J1450" t="s">
        <v>7171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7876</v>
      </c>
    </row>
    <row r="1451" spans="1:16" x14ac:dyDescent="0.3">
      <c r="A1451" t="s">
        <v>6372</v>
      </c>
      <c r="B1451">
        <v>2024</v>
      </c>
      <c r="C1451" t="s">
        <v>41</v>
      </c>
      <c r="D1451" t="s">
        <v>7879</v>
      </c>
      <c r="E1451" t="s">
        <v>7880</v>
      </c>
      <c r="F1451" t="s">
        <v>43</v>
      </c>
      <c r="G1451">
        <v>12900</v>
      </c>
      <c r="H1451" t="s">
        <v>4180</v>
      </c>
      <c r="I1451">
        <v>7880000</v>
      </c>
      <c r="J1451" t="s">
        <v>7171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7881</v>
      </c>
    </row>
    <row r="1452" spans="1:16" x14ac:dyDescent="0.3">
      <c r="A1452" t="s">
        <v>6380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7171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7894</v>
      </c>
    </row>
    <row r="1453" spans="1:16" x14ac:dyDescent="0.3">
      <c r="A1453" t="s">
        <v>6408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7171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7939</v>
      </c>
    </row>
    <row r="1454" spans="1:16" x14ac:dyDescent="0.3">
      <c r="A1454" t="s">
        <v>6412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7171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7951</v>
      </c>
    </row>
    <row r="1455" spans="1:16" x14ac:dyDescent="0.3">
      <c r="A1455" t="s">
        <v>6385</v>
      </c>
      <c r="B1455">
        <v>2025</v>
      </c>
      <c r="C1455" t="s">
        <v>62</v>
      </c>
      <c r="D1455" t="s">
        <v>5987</v>
      </c>
      <c r="E1455" t="s">
        <v>7902</v>
      </c>
      <c r="F1455" t="s">
        <v>43</v>
      </c>
      <c r="G1455">
        <v>44028</v>
      </c>
      <c r="H1455" t="s">
        <v>4180</v>
      </c>
      <c r="I1455">
        <v>22800000</v>
      </c>
      <c r="J1455" t="s">
        <v>7171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7903</v>
      </c>
    </row>
    <row r="1456" spans="1:16" x14ac:dyDescent="0.3">
      <c r="A1456" t="s">
        <v>6384</v>
      </c>
      <c r="B1456">
        <v>2025</v>
      </c>
      <c r="C1456" t="s">
        <v>5179</v>
      </c>
      <c r="D1456" t="s">
        <v>7899</v>
      </c>
      <c r="E1456" t="s">
        <v>7900</v>
      </c>
      <c r="F1456" t="s">
        <v>4172</v>
      </c>
      <c r="G1456">
        <v>25500</v>
      </c>
      <c r="H1456" t="s">
        <v>4180</v>
      </c>
      <c r="I1456">
        <v>13800000</v>
      </c>
      <c r="J1456" t="s">
        <v>7171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7901</v>
      </c>
    </row>
    <row r="1457" spans="1:16" x14ac:dyDescent="0.3">
      <c r="A1457" t="s">
        <v>6389</v>
      </c>
      <c r="B1457">
        <v>2025</v>
      </c>
      <c r="C1457" t="s">
        <v>36</v>
      </c>
      <c r="D1457" t="s">
        <v>4400</v>
      </c>
      <c r="E1457" t="s">
        <v>7780</v>
      </c>
      <c r="F1457" t="s">
        <v>4172</v>
      </c>
      <c r="G1457">
        <v>22000</v>
      </c>
      <c r="H1457" t="s">
        <v>4180</v>
      </c>
      <c r="I1457">
        <v>8300000</v>
      </c>
      <c r="J1457" t="s">
        <v>7171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7909</v>
      </c>
    </row>
    <row r="1458" spans="1:16" x14ac:dyDescent="0.3">
      <c r="A1458" t="s">
        <v>6417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7171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7947</v>
      </c>
    </row>
    <row r="1459" spans="1:16" x14ac:dyDescent="0.3">
      <c r="A1459" t="s">
        <v>6388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7171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7908</v>
      </c>
    </row>
    <row r="1460" spans="1:16" x14ac:dyDescent="0.3">
      <c r="A1460" t="s">
        <v>6383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7171</v>
      </c>
      <c r="K1460">
        <v>41200000</v>
      </c>
      <c r="L1460">
        <v>44300000</v>
      </c>
      <c r="M1460">
        <v>10</v>
      </c>
      <c r="N1460" t="s">
        <v>7897</v>
      </c>
      <c r="O1460">
        <v>84.4</v>
      </c>
      <c r="P1460" t="s">
        <v>7898</v>
      </c>
    </row>
    <row r="1461" spans="1:16" x14ac:dyDescent="0.3">
      <c r="A1461" t="s">
        <v>5530</v>
      </c>
      <c r="B1461">
        <v>2026</v>
      </c>
      <c r="C1461" t="s">
        <v>50</v>
      </c>
      <c r="D1461" t="s">
        <v>5701</v>
      </c>
      <c r="E1461" t="s">
        <v>6149</v>
      </c>
      <c r="F1461" t="s">
        <v>4172</v>
      </c>
      <c r="G1461">
        <v>3100</v>
      </c>
      <c r="H1461" t="s">
        <v>4180</v>
      </c>
      <c r="I1461">
        <v>7700000</v>
      </c>
      <c r="J1461" t="s">
        <v>7171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7904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7171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7176</v>
      </c>
    </row>
    <row r="1463" spans="1:16" x14ac:dyDescent="0.3">
      <c r="A1463" t="s">
        <v>6375</v>
      </c>
      <c r="B1463">
        <v>2026</v>
      </c>
      <c r="C1463" t="s">
        <v>250</v>
      </c>
      <c r="D1463" t="s">
        <v>4319</v>
      </c>
      <c r="E1463" t="s">
        <v>7886</v>
      </c>
      <c r="F1463" t="s">
        <v>4172</v>
      </c>
      <c r="G1463">
        <v>3420</v>
      </c>
      <c r="H1463" t="s">
        <v>4180</v>
      </c>
      <c r="I1463">
        <v>20500000</v>
      </c>
      <c r="J1463" t="s">
        <v>7171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7887</v>
      </c>
    </row>
    <row r="1464" spans="1:16" x14ac:dyDescent="0.3">
      <c r="A1464" t="s">
        <v>8053</v>
      </c>
      <c r="B1464">
        <v>2013</v>
      </c>
      <c r="C1464" t="s">
        <v>131</v>
      </c>
      <c r="D1464" t="s">
        <v>8034</v>
      </c>
      <c r="E1464" t="s">
        <v>8054</v>
      </c>
      <c r="F1464" t="s">
        <v>143</v>
      </c>
      <c r="G1464">
        <v>135000</v>
      </c>
      <c r="H1464" t="s">
        <v>4180</v>
      </c>
      <c r="I1464">
        <v>6480000</v>
      </c>
      <c r="J1464" t="s">
        <v>7178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8055</v>
      </c>
    </row>
    <row r="1465" spans="1:16" x14ac:dyDescent="0.3">
      <c r="A1465" t="s">
        <v>7980</v>
      </c>
      <c r="B1465">
        <v>2016</v>
      </c>
      <c r="C1465" t="s">
        <v>154</v>
      </c>
      <c r="D1465" t="s">
        <v>4395</v>
      </c>
      <c r="E1465" t="s">
        <v>7981</v>
      </c>
      <c r="F1465" t="s">
        <v>94</v>
      </c>
      <c r="G1465">
        <v>125000</v>
      </c>
      <c r="H1465" t="s">
        <v>4180</v>
      </c>
      <c r="I1465">
        <v>29200000</v>
      </c>
      <c r="J1465" t="s">
        <v>7178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7982</v>
      </c>
    </row>
    <row r="1466" spans="1:16" x14ac:dyDescent="0.3">
      <c r="A1466" t="s">
        <v>6457</v>
      </c>
      <c r="B1466">
        <v>2017</v>
      </c>
      <c r="C1466" t="s">
        <v>166</v>
      </c>
      <c r="D1466" t="s">
        <v>8027</v>
      </c>
      <c r="E1466" t="s">
        <v>8028</v>
      </c>
      <c r="F1466" t="s">
        <v>143</v>
      </c>
      <c r="G1466">
        <v>114000</v>
      </c>
      <c r="H1466" t="s">
        <v>4180</v>
      </c>
      <c r="I1466">
        <v>12300000</v>
      </c>
      <c r="J1466" t="s">
        <v>7178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8029</v>
      </c>
    </row>
    <row r="1467" spans="1:16" x14ac:dyDescent="0.3">
      <c r="A1467" t="s">
        <v>6453</v>
      </c>
      <c r="B1467">
        <v>2017</v>
      </c>
      <c r="C1467" t="s">
        <v>137</v>
      </c>
      <c r="D1467" t="s">
        <v>5893</v>
      </c>
      <c r="E1467" t="s">
        <v>8015</v>
      </c>
      <c r="F1467" t="s">
        <v>143</v>
      </c>
      <c r="G1467">
        <v>61300</v>
      </c>
      <c r="H1467" t="s">
        <v>4173</v>
      </c>
      <c r="I1467">
        <v>10200000</v>
      </c>
      <c r="J1467" t="s">
        <v>7178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8016</v>
      </c>
    </row>
    <row r="1468" spans="1:16" x14ac:dyDescent="0.3">
      <c r="A1468" t="s">
        <v>6446</v>
      </c>
      <c r="B1468">
        <v>2018</v>
      </c>
      <c r="C1468" t="s">
        <v>131</v>
      </c>
      <c r="D1468" t="s">
        <v>8003</v>
      </c>
      <c r="E1468" t="s">
        <v>8004</v>
      </c>
      <c r="F1468" t="s">
        <v>6263</v>
      </c>
      <c r="G1468">
        <v>77347</v>
      </c>
      <c r="H1468" t="s">
        <v>4173</v>
      </c>
      <c r="I1468">
        <v>15100000</v>
      </c>
      <c r="J1468" t="s">
        <v>7178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8005</v>
      </c>
    </row>
    <row r="1469" spans="1:16" x14ac:dyDescent="0.3">
      <c r="A1469" t="s">
        <v>6470</v>
      </c>
      <c r="B1469">
        <v>2018</v>
      </c>
      <c r="C1469" t="s">
        <v>4184</v>
      </c>
      <c r="D1469" t="s">
        <v>4303</v>
      </c>
      <c r="E1469" t="s">
        <v>6091</v>
      </c>
      <c r="F1469" t="s">
        <v>43</v>
      </c>
      <c r="G1469">
        <v>74000</v>
      </c>
      <c r="H1469" t="s">
        <v>4180</v>
      </c>
      <c r="I1469">
        <v>12400000</v>
      </c>
      <c r="J1469" t="s">
        <v>7178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8058</v>
      </c>
    </row>
    <row r="1470" spans="1:16" x14ac:dyDescent="0.3">
      <c r="A1470" t="s">
        <v>6575</v>
      </c>
      <c r="B1470">
        <v>2018</v>
      </c>
      <c r="C1470" t="s">
        <v>24</v>
      </c>
      <c r="D1470" t="s">
        <v>4705</v>
      </c>
      <c r="E1470" t="s">
        <v>7189</v>
      </c>
      <c r="F1470" t="s">
        <v>94</v>
      </c>
      <c r="G1470">
        <v>60000</v>
      </c>
      <c r="H1470" t="s">
        <v>4180</v>
      </c>
      <c r="I1470">
        <v>10100000</v>
      </c>
      <c r="J1470" t="s">
        <v>7178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7190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5708</v>
      </c>
      <c r="F1471" t="s">
        <v>60</v>
      </c>
      <c r="G1471">
        <v>55550</v>
      </c>
      <c r="H1471" t="s">
        <v>4180</v>
      </c>
      <c r="I1471">
        <v>9600000</v>
      </c>
      <c r="J1471" t="s">
        <v>7178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7960</v>
      </c>
    </row>
    <row r="1472" spans="1:16" x14ac:dyDescent="0.3">
      <c r="A1472" t="s">
        <v>6454</v>
      </c>
      <c r="B1472">
        <v>2019</v>
      </c>
      <c r="C1472" t="s">
        <v>166</v>
      </c>
      <c r="D1472" t="s">
        <v>8018</v>
      </c>
      <c r="E1472" t="s">
        <v>8019</v>
      </c>
      <c r="F1472" t="s">
        <v>43</v>
      </c>
      <c r="G1472">
        <v>95818</v>
      </c>
      <c r="H1472" t="s">
        <v>4173</v>
      </c>
      <c r="I1472">
        <v>8900000</v>
      </c>
      <c r="J1472" t="s">
        <v>7178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8020</v>
      </c>
    </row>
    <row r="1473" spans="1:16" x14ac:dyDescent="0.3">
      <c r="A1473" t="s">
        <v>6422</v>
      </c>
      <c r="B1473">
        <v>2019</v>
      </c>
      <c r="C1473" t="s">
        <v>24</v>
      </c>
      <c r="D1473" t="s">
        <v>4369</v>
      </c>
      <c r="E1473" t="s">
        <v>7962</v>
      </c>
      <c r="F1473" t="s">
        <v>43</v>
      </c>
      <c r="G1473">
        <v>78000</v>
      </c>
      <c r="H1473" t="s">
        <v>4180</v>
      </c>
      <c r="I1473">
        <v>27800000</v>
      </c>
      <c r="J1473" t="s">
        <v>7178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7963</v>
      </c>
    </row>
    <row r="1474" spans="1:16" x14ac:dyDescent="0.3">
      <c r="A1474" t="s">
        <v>6433</v>
      </c>
      <c r="B1474">
        <v>2019</v>
      </c>
      <c r="C1474" t="s">
        <v>85</v>
      </c>
      <c r="D1474" t="s">
        <v>7983</v>
      </c>
      <c r="E1474" t="s">
        <v>7984</v>
      </c>
      <c r="F1474" t="s">
        <v>143</v>
      </c>
      <c r="G1474">
        <v>100000</v>
      </c>
      <c r="H1474" t="s">
        <v>4180</v>
      </c>
      <c r="I1474">
        <v>6290000</v>
      </c>
      <c r="J1474" t="s">
        <v>7178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7985</v>
      </c>
    </row>
    <row r="1475" spans="1:16" x14ac:dyDescent="0.3">
      <c r="A1475" t="s">
        <v>8061</v>
      </c>
      <c r="B1475">
        <v>2019</v>
      </c>
      <c r="C1475" t="s">
        <v>137</v>
      </c>
      <c r="D1475" t="s">
        <v>5766</v>
      </c>
      <c r="E1475" t="s">
        <v>8062</v>
      </c>
      <c r="F1475" t="s">
        <v>43</v>
      </c>
      <c r="G1475">
        <v>50000</v>
      </c>
      <c r="H1475" t="s">
        <v>4173</v>
      </c>
      <c r="I1475">
        <v>12100000</v>
      </c>
      <c r="J1475" t="s">
        <v>7178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8063</v>
      </c>
    </row>
    <row r="1476" spans="1:16" x14ac:dyDescent="0.3">
      <c r="A1476" t="s">
        <v>6464</v>
      </c>
      <c r="B1476">
        <v>2019</v>
      </c>
      <c r="C1476" t="s">
        <v>166</v>
      </c>
      <c r="D1476" t="s">
        <v>8018</v>
      </c>
      <c r="E1476" t="s">
        <v>8042</v>
      </c>
      <c r="F1476" t="s">
        <v>8040</v>
      </c>
      <c r="G1476">
        <v>75000</v>
      </c>
      <c r="H1476" t="s">
        <v>4180</v>
      </c>
      <c r="I1476">
        <v>9900000</v>
      </c>
      <c r="J1476" t="s">
        <v>7178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8043</v>
      </c>
    </row>
    <row r="1477" spans="1:16" x14ac:dyDescent="0.3">
      <c r="A1477" t="s">
        <v>6464</v>
      </c>
      <c r="B1477">
        <v>2019</v>
      </c>
      <c r="C1477" t="s">
        <v>166</v>
      </c>
      <c r="D1477" t="s">
        <v>8018</v>
      </c>
      <c r="E1477" t="s">
        <v>8039</v>
      </c>
      <c r="F1477" t="s">
        <v>8040</v>
      </c>
      <c r="G1477">
        <v>75000</v>
      </c>
      <c r="H1477" t="s">
        <v>4180</v>
      </c>
      <c r="I1477">
        <v>10700000</v>
      </c>
      <c r="J1477" t="s">
        <v>7178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8041</v>
      </c>
    </row>
    <row r="1478" spans="1:16" x14ac:dyDescent="0.3">
      <c r="A1478" t="s">
        <v>6450</v>
      </c>
      <c r="B1478">
        <v>2019</v>
      </c>
      <c r="C1478" t="s">
        <v>4097</v>
      </c>
      <c r="D1478" t="s">
        <v>5759</v>
      </c>
      <c r="E1478" t="s">
        <v>8011</v>
      </c>
      <c r="F1478" t="s">
        <v>143</v>
      </c>
      <c r="G1478">
        <v>90000</v>
      </c>
      <c r="H1478" t="s">
        <v>4180</v>
      </c>
      <c r="I1478">
        <v>10000000</v>
      </c>
      <c r="J1478" t="s">
        <v>7178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8012</v>
      </c>
    </row>
    <row r="1479" spans="1:16" x14ac:dyDescent="0.3">
      <c r="A1479" t="s">
        <v>6434</v>
      </c>
      <c r="B1479">
        <v>2020</v>
      </c>
      <c r="C1479" t="s">
        <v>250</v>
      </c>
      <c r="D1479">
        <v>6</v>
      </c>
      <c r="E1479" t="s">
        <v>7986</v>
      </c>
      <c r="F1479" t="s">
        <v>143</v>
      </c>
      <c r="G1479">
        <v>73000</v>
      </c>
      <c r="H1479" t="s">
        <v>4173</v>
      </c>
      <c r="I1479">
        <v>14100000</v>
      </c>
      <c r="J1479" t="s">
        <v>7178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7987</v>
      </c>
    </row>
    <row r="1480" spans="1:16" x14ac:dyDescent="0.3">
      <c r="A1480" t="s">
        <v>7978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7178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7979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5933</v>
      </c>
      <c r="E1481" t="s">
        <v>7193</v>
      </c>
      <c r="F1481" t="s">
        <v>4172</v>
      </c>
      <c r="G1481">
        <v>160000</v>
      </c>
      <c r="H1481" t="s">
        <v>4180</v>
      </c>
      <c r="I1481">
        <v>10600000</v>
      </c>
      <c r="J1481" t="s">
        <v>7178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7194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6197</v>
      </c>
      <c r="E1482" t="s">
        <v>8059</v>
      </c>
      <c r="F1482" t="s">
        <v>4172</v>
      </c>
      <c r="G1482">
        <v>429</v>
      </c>
      <c r="H1482" t="s">
        <v>4173</v>
      </c>
      <c r="I1482">
        <v>14700000</v>
      </c>
      <c r="J1482" t="s">
        <v>7178</v>
      </c>
      <c r="K1482">
        <v>14200000</v>
      </c>
      <c r="L1482">
        <v>15200000</v>
      </c>
      <c r="M1482" t="s">
        <v>4175</v>
      </c>
      <c r="N1482" t="s">
        <v>5662</v>
      </c>
      <c r="O1482">
        <v>86.2</v>
      </c>
      <c r="P1482" t="s">
        <v>8060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7178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8009</v>
      </c>
    </row>
    <row r="1484" spans="1:16" x14ac:dyDescent="0.3">
      <c r="A1484" t="s">
        <v>6442</v>
      </c>
      <c r="B1484">
        <v>2021</v>
      </c>
      <c r="C1484" t="s">
        <v>188</v>
      </c>
      <c r="D1484" t="s">
        <v>4844</v>
      </c>
      <c r="E1484" t="s">
        <v>7997</v>
      </c>
      <c r="F1484" t="s">
        <v>43</v>
      </c>
      <c r="G1484">
        <v>91271</v>
      </c>
      <c r="H1484" t="s">
        <v>4180</v>
      </c>
      <c r="I1484">
        <v>12900000</v>
      </c>
      <c r="J1484" t="s">
        <v>7178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7998</v>
      </c>
    </row>
    <row r="1485" spans="1:16" x14ac:dyDescent="0.3">
      <c r="A1485" t="s">
        <v>6430</v>
      </c>
      <c r="B1485">
        <v>2021</v>
      </c>
      <c r="C1485" t="s">
        <v>36</v>
      </c>
      <c r="D1485" t="s">
        <v>4427</v>
      </c>
      <c r="E1485" t="s">
        <v>7973</v>
      </c>
      <c r="F1485" t="s">
        <v>143</v>
      </c>
      <c r="G1485">
        <v>93000</v>
      </c>
      <c r="H1485" t="s">
        <v>4180</v>
      </c>
      <c r="I1485">
        <v>6550000</v>
      </c>
      <c r="J1485" t="s">
        <v>7178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7974</v>
      </c>
    </row>
    <row r="1486" spans="1:16" x14ac:dyDescent="0.3">
      <c r="A1486" t="s">
        <v>6431</v>
      </c>
      <c r="B1486">
        <v>2021</v>
      </c>
      <c r="C1486" t="s">
        <v>199</v>
      </c>
      <c r="D1486" t="s">
        <v>5653</v>
      </c>
      <c r="E1486" t="s">
        <v>7975</v>
      </c>
      <c r="F1486" t="s">
        <v>143</v>
      </c>
      <c r="G1486">
        <v>72100</v>
      </c>
      <c r="H1486" t="s">
        <v>4180</v>
      </c>
      <c r="I1486">
        <v>14400000</v>
      </c>
      <c r="J1486" t="s">
        <v>7178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7976</v>
      </c>
    </row>
    <row r="1487" spans="1:16" x14ac:dyDescent="0.3">
      <c r="A1487" t="s">
        <v>7185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7178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7186</v>
      </c>
    </row>
    <row r="1488" spans="1:16" x14ac:dyDescent="0.3">
      <c r="A1488" t="s">
        <v>6441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7178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7996</v>
      </c>
    </row>
    <row r="1489" spans="1:16" x14ac:dyDescent="0.3">
      <c r="A1489" t="s">
        <v>6443</v>
      </c>
      <c r="B1489">
        <v>2021</v>
      </c>
      <c r="C1489" t="s">
        <v>188</v>
      </c>
      <c r="D1489" t="s">
        <v>6084</v>
      </c>
      <c r="E1489" t="s">
        <v>7999</v>
      </c>
      <c r="F1489" t="s">
        <v>173</v>
      </c>
      <c r="G1489">
        <v>95000</v>
      </c>
      <c r="H1489" t="s">
        <v>4180</v>
      </c>
      <c r="I1489">
        <v>17500000</v>
      </c>
      <c r="J1489" t="s">
        <v>7178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8000</v>
      </c>
    </row>
    <row r="1490" spans="1:16" x14ac:dyDescent="0.3">
      <c r="A1490" t="s">
        <v>6426</v>
      </c>
      <c r="B1490">
        <v>2021</v>
      </c>
      <c r="C1490" t="s">
        <v>4184</v>
      </c>
      <c r="D1490" t="s">
        <v>4365</v>
      </c>
      <c r="E1490" t="s">
        <v>7969</v>
      </c>
      <c r="F1490" t="s">
        <v>43</v>
      </c>
      <c r="G1490">
        <v>39480</v>
      </c>
      <c r="H1490" t="s">
        <v>4180</v>
      </c>
      <c r="I1490">
        <v>7720000</v>
      </c>
      <c r="J1490" t="s">
        <v>7178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7970</v>
      </c>
    </row>
    <row r="1491" spans="1:16" x14ac:dyDescent="0.3">
      <c r="A1491" t="s">
        <v>6456</v>
      </c>
      <c r="B1491">
        <v>2022</v>
      </c>
      <c r="C1491" t="s">
        <v>188</v>
      </c>
      <c r="D1491" t="s">
        <v>5889</v>
      </c>
      <c r="E1491" t="s">
        <v>8025</v>
      </c>
      <c r="F1491" t="s">
        <v>43</v>
      </c>
      <c r="G1491">
        <v>60600</v>
      </c>
      <c r="H1491" t="s">
        <v>4180</v>
      </c>
      <c r="I1491">
        <v>17400000</v>
      </c>
      <c r="J1491" t="s">
        <v>7178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8026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7178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8021</v>
      </c>
    </row>
    <row r="1493" spans="1:16" x14ac:dyDescent="0.3">
      <c r="A1493" t="s">
        <v>6435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7178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7988</v>
      </c>
    </row>
    <row r="1494" spans="1:16" x14ac:dyDescent="0.3">
      <c r="A1494" t="s">
        <v>6574</v>
      </c>
      <c r="B1494">
        <v>2023</v>
      </c>
      <c r="C1494" t="s">
        <v>4184</v>
      </c>
      <c r="D1494" t="s">
        <v>4952</v>
      </c>
      <c r="E1494" t="s">
        <v>7180</v>
      </c>
      <c r="F1494" t="s">
        <v>143</v>
      </c>
      <c r="G1494">
        <v>26500</v>
      </c>
      <c r="H1494" t="s">
        <v>4180</v>
      </c>
      <c r="I1494">
        <v>16900000</v>
      </c>
      <c r="J1494" t="s">
        <v>7178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7181</v>
      </c>
    </row>
    <row r="1495" spans="1:16" x14ac:dyDescent="0.3">
      <c r="A1495" t="s">
        <v>6466</v>
      </c>
      <c r="B1495">
        <v>2022</v>
      </c>
      <c r="C1495" t="s">
        <v>5179</v>
      </c>
      <c r="D1495" t="s">
        <v>5180</v>
      </c>
      <c r="E1495" t="s">
        <v>7915</v>
      </c>
      <c r="F1495" t="s">
        <v>143</v>
      </c>
      <c r="G1495">
        <v>32579</v>
      </c>
      <c r="H1495" t="s">
        <v>4173</v>
      </c>
      <c r="I1495">
        <v>10600000</v>
      </c>
      <c r="J1495" t="s">
        <v>7178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8048</v>
      </c>
    </row>
    <row r="1496" spans="1:16" x14ac:dyDescent="0.3">
      <c r="A1496" t="s">
        <v>6519</v>
      </c>
      <c r="B1496">
        <v>2022</v>
      </c>
      <c r="C1496" t="s">
        <v>92</v>
      </c>
      <c r="D1496" t="s">
        <v>4946</v>
      </c>
      <c r="E1496" t="s">
        <v>5802</v>
      </c>
      <c r="F1496" t="s">
        <v>60</v>
      </c>
      <c r="G1496">
        <v>38880</v>
      </c>
      <c r="H1496" t="s">
        <v>4173</v>
      </c>
      <c r="I1496">
        <v>13500000</v>
      </c>
      <c r="J1496" t="s">
        <v>7178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8032</v>
      </c>
    </row>
    <row r="1497" spans="1:16" x14ac:dyDescent="0.3">
      <c r="A1497" t="s">
        <v>6432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7178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7977</v>
      </c>
    </row>
    <row r="1498" spans="1:16" x14ac:dyDescent="0.3">
      <c r="A1498" t="s">
        <v>5948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7178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8070</v>
      </c>
    </row>
    <row r="1499" spans="1:16" x14ac:dyDescent="0.3">
      <c r="A1499" t="s">
        <v>6436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7178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7989</v>
      </c>
    </row>
    <row r="1500" spans="1:16" x14ac:dyDescent="0.3">
      <c r="A1500" t="s">
        <v>6467</v>
      </c>
      <c r="B1500">
        <v>2023</v>
      </c>
      <c r="C1500" t="s">
        <v>166</v>
      </c>
      <c r="D1500" t="s">
        <v>8049</v>
      </c>
      <c r="E1500" t="s">
        <v>8050</v>
      </c>
      <c r="F1500" t="s">
        <v>43</v>
      </c>
      <c r="G1500">
        <v>43457</v>
      </c>
      <c r="H1500" t="s">
        <v>4180</v>
      </c>
      <c r="I1500">
        <v>16000000</v>
      </c>
      <c r="J1500" t="s">
        <v>7178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8051</v>
      </c>
    </row>
    <row r="1501" spans="1:16" x14ac:dyDescent="0.3">
      <c r="A1501" t="s">
        <v>6462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7178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8037</v>
      </c>
    </row>
    <row r="1502" spans="1:16" x14ac:dyDescent="0.3">
      <c r="A1502" t="s">
        <v>6428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7178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7971</v>
      </c>
    </row>
    <row r="1503" spans="1:16" x14ac:dyDescent="0.3">
      <c r="A1503" t="s">
        <v>6449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7178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8010</v>
      </c>
    </row>
    <row r="1504" spans="1:16" x14ac:dyDescent="0.3">
      <c r="A1504" t="s">
        <v>6425</v>
      </c>
      <c r="B1504">
        <v>2023</v>
      </c>
      <c r="C1504" t="s">
        <v>3991</v>
      </c>
      <c r="D1504" t="s">
        <v>5959</v>
      </c>
      <c r="E1504" t="s">
        <v>5808</v>
      </c>
      <c r="F1504" t="s">
        <v>173</v>
      </c>
      <c r="G1504">
        <v>43600</v>
      </c>
      <c r="H1504" t="s">
        <v>4180</v>
      </c>
      <c r="I1504">
        <v>7870000</v>
      </c>
      <c r="J1504" t="s">
        <v>7178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7968</v>
      </c>
    </row>
    <row r="1505" spans="1:16" x14ac:dyDescent="0.3">
      <c r="A1505" t="s">
        <v>6458</v>
      </c>
      <c r="B1505">
        <v>2023</v>
      </c>
      <c r="C1505" t="s">
        <v>108</v>
      </c>
      <c r="D1505" t="s">
        <v>7153</v>
      </c>
      <c r="E1505" t="s">
        <v>8030</v>
      </c>
      <c r="F1505" t="s">
        <v>143</v>
      </c>
      <c r="G1505">
        <v>9000</v>
      </c>
      <c r="H1505" t="s">
        <v>4180</v>
      </c>
      <c r="I1505">
        <v>16000000</v>
      </c>
      <c r="J1505" t="s">
        <v>7178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8031</v>
      </c>
    </row>
    <row r="1506" spans="1:16" x14ac:dyDescent="0.3">
      <c r="A1506" t="s">
        <v>7187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7178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7188</v>
      </c>
    </row>
    <row r="1507" spans="1:16" x14ac:dyDescent="0.3">
      <c r="A1507" t="s">
        <v>6445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7178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8002</v>
      </c>
    </row>
    <row r="1508" spans="1:16" x14ac:dyDescent="0.3">
      <c r="A1508" t="s">
        <v>6440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7178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7995</v>
      </c>
    </row>
    <row r="1509" spans="1:16" x14ac:dyDescent="0.3">
      <c r="A1509" t="s">
        <v>6421</v>
      </c>
      <c r="B1509">
        <v>2024</v>
      </c>
      <c r="C1509" t="s">
        <v>188</v>
      </c>
      <c r="D1509" t="s">
        <v>4678</v>
      </c>
      <c r="E1509" t="s">
        <v>5719</v>
      </c>
      <c r="F1509" t="s">
        <v>161</v>
      </c>
      <c r="G1509">
        <v>32000</v>
      </c>
      <c r="H1509" t="s">
        <v>4180</v>
      </c>
      <c r="I1509">
        <v>11900000</v>
      </c>
      <c r="J1509" t="s">
        <v>7178</v>
      </c>
      <c r="K1509">
        <v>11500000</v>
      </c>
      <c r="L1509">
        <v>12300000</v>
      </c>
      <c r="M1509" t="s">
        <v>4175</v>
      </c>
      <c r="N1509" t="s">
        <v>6920</v>
      </c>
      <c r="O1509">
        <v>95</v>
      </c>
      <c r="P1509" t="s">
        <v>7961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8492</v>
      </c>
      <c r="F1510" t="s">
        <v>43</v>
      </c>
      <c r="G1510">
        <v>2200</v>
      </c>
      <c r="H1510" t="s">
        <v>4180</v>
      </c>
      <c r="I1510">
        <v>20000000</v>
      </c>
      <c r="J1510" t="s">
        <v>7178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8493</v>
      </c>
    </row>
    <row r="1511" spans="1:16" x14ac:dyDescent="0.3">
      <c r="A1511" t="s">
        <v>6473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7178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8069</v>
      </c>
    </row>
    <row r="1512" spans="1:16" x14ac:dyDescent="0.3">
      <c r="A1512" t="s">
        <v>6473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7178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7199</v>
      </c>
    </row>
    <row r="1513" spans="1:16" x14ac:dyDescent="0.3">
      <c r="A1513" t="s">
        <v>6419</v>
      </c>
      <c r="B1513">
        <v>2024</v>
      </c>
      <c r="C1513" t="s">
        <v>92</v>
      </c>
      <c r="D1513" t="s">
        <v>5748</v>
      </c>
      <c r="E1513" t="s">
        <v>7177</v>
      </c>
      <c r="F1513" t="s">
        <v>60</v>
      </c>
      <c r="G1513">
        <v>79000</v>
      </c>
      <c r="H1513" t="s">
        <v>4180</v>
      </c>
      <c r="I1513">
        <v>31300000</v>
      </c>
      <c r="J1513" t="s">
        <v>7178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7958</v>
      </c>
    </row>
    <row r="1514" spans="1:16" x14ac:dyDescent="0.3">
      <c r="A1514" t="s">
        <v>6419</v>
      </c>
      <c r="B1514">
        <v>2024</v>
      </c>
      <c r="C1514" t="s">
        <v>92</v>
      </c>
      <c r="D1514" t="s">
        <v>5748</v>
      </c>
      <c r="E1514" t="s">
        <v>7177</v>
      </c>
      <c r="F1514" t="s">
        <v>60</v>
      </c>
      <c r="G1514">
        <v>79000</v>
      </c>
      <c r="H1514" t="s">
        <v>4180</v>
      </c>
      <c r="I1514">
        <v>31300000</v>
      </c>
      <c r="J1514" t="s">
        <v>7178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7179</v>
      </c>
    </row>
    <row r="1515" spans="1:16" x14ac:dyDescent="0.3">
      <c r="A1515" t="s">
        <v>6447</v>
      </c>
      <c r="B1515">
        <v>2024</v>
      </c>
      <c r="C1515" t="s">
        <v>199</v>
      </c>
      <c r="D1515" t="s">
        <v>6174</v>
      </c>
      <c r="E1515" t="s">
        <v>6111</v>
      </c>
      <c r="F1515" t="s">
        <v>143</v>
      </c>
      <c r="G1515">
        <v>67689</v>
      </c>
      <c r="H1515" t="s">
        <v>4180</v>
      </c>
      <c r="I1515">
        <v>10900000</v>
      </c>
      <c r="J1515" t="s">
        <v>7178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8008</v>
      </c>
    </row>
    <row r="1516" spans="1:16" x14ac:dyDescent="0.3">
      <c r="A1516" t="s">
        <v>6447</v>
      </c>
      <c r="B1516">
        <v>2024</v>
      </c>
      <c r="C1516" t="s">
        <v>199</v>
      </c>
      <c r="D1516" t="s">
        <v>6174</v>
      </c>
      <c r="E1516" t="s">
        <v>8006</v>
      </c>
      <c r="F1516" t="s">
        <v>143</v>
      </c>
      <c r="G1516">
        <v>67869</v>
      </c>
      <c r="H1516" t="s">
        <v>4180</v>
      </c>
      <c r="I1516">
        <v>10700000</v>
      </c>
      <c r="J1516" t="s">
        <v>7178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8007</v>
      </c>
    </row>
    <row r="1517" spans="1:16" x14ac:dyDescent="0.3">
      <c r="A1517" t="s">
        <v>6437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7178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7990</v>
      </c>
    </row>
    <row r="1518" spans="1:16" x14ac:dyDescent="0.3">
      <c r="A1518" t="s">
        <v>6468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7178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8056</v>
      </c>
    </row>
    <row r="1519" spans="1:16" x14ac:dyDescent="0.3">
      <c r="A1519" t="s">
        <v>6469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7178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8057</v>
      </c>
    </row>
    <row r="1520" spans="1:16" x14ac:dyDescent="0.3">
      <c r="A1520" t="s">
        <v>6429</v>
      </c>
      <c r="B1520">
        <v>2024</v>
      </c>
      <c r="C1520" t="s">
        <v>24</v>
      </c>
      <c r="D1520" t="s">
        <v>4405</v>
      </c>
      <c r="E1520" t="s">
        <v>5699</v>
      </c>
      <c r="F1520" t="s">
        <v>173</v>
      </c>
      <c r="G1520">
        <v>26000</v>
      </c>
      <c r="H1520" t="s">
        <v>4180</v>
      </c>
      <c r="I1520">
        <v>46100000</v>
      </c>
      <c r="J1520" t="s">
        <v>7178</v>
      </c>
      <c r="K1520">
        <v>44500000</v>
      </c>
      <c r="L1520">
        <v>47800000</v>
      </c>
      <c r="M1520">
        <v>11</v>
      </c>
      <c r="N1520" t="s">
        <v>5774</v>
      </c>
      <c r="O1520">
        <v>81.3</v>
      </c>
      <c r="P1520" t="s">
        <v>7972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5841</v>
      </c>
      <c r="F1521" t="s">
        <v>43</v>
      </c>
      <c r="G1521">
        <v>31000</v>
      </c>
      <c r="H1521" t="s">
        <v>4180</v>
      </c>
      <c r="I1521">
        <v>34100000</v>
      </c>
      <c r="J1521" t="s">
        <v>7178</v>
      </c>
      <c r="K1521">
        <v>32900000</v>
      </c>
      <c r="L1521">
        <v>35300000</v>
      </c>
      <c r="M1521">
        <v>3</v>
      </c>
      <c r="N1521" t="s">
        <v>5826</v>
      </c>
      <c r="O1521">
        <v>76</v>
      </c>
      <c r="P1521" t="s">
        <v>8017</v>
      </c>
    </row>
    <row r="1522" spans="1:16" x14ac:dyDescent="0.3">
      <c r="A1522" t="s">
        <v>6463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7178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7198</v>
      </c>
    </row>
    <row r="1523" spans="1:16" x14ac:dyDescent="0.3">
      <c r="A1523" t="s">
        <v>6463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7178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8038</v>
      </c>
    </row>
    <row r="1524" spans="1:16" x14ac:dyDescent="0.3">
      <c r="A1524" t="s">
        <v>6461</v>
      </c>
      <c r="B1524">
        <v>2026</v>
      </c>
      <c r="C1524" t="s">
        <v>131</v>
      </c>
      <c r="D1524" t="s">
        <v>8034</v>
      </c>
      <c r="E1524" t="s">
        <v>8035</v>
      </c>
      <c r="F1524" t="s">
        <v>4172</v>
      </c>
      <c r="G1524">
        <v>10000</v>
      </c>
      <c r="H1524" t="s">
        <v>4180</v>
      </c>
      <c r="I1524">
        <v>30600000</v>
      </c>
      <c r="J1524" t="s">
        <v>7178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8036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7178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8501</v>
      </c>
    </row>
    <row r="1526" spans="1:16" x14ac:dyDescent="0.3">
      <c r="A1526" t="s">
        <v>5830</v>
      </c>
      <c r="B1526">
        <v>2024</v>
      </c>
      <c r="C1526" t="s">
        <v>62</v>
      </c>
      <c r="D1526" t="s">
        <v>4198</v>
      </c>
      <c r="E1526" t="s">
        <v>5831</v>
      </c>
      <c r="F1526" t="s">
        <v>43</v>
      </c>
      <c r="G1526">
        <v>46000</v>
      </c>
      <c r="H1526" t="s">
        <v>4180</v>
      </c>
      <c r="I1526">
        <v>16700000</v>
      </c>
      <c r="J1526" t="s">
        <v>7178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8494</v>
      </c>
    </row>
    <row r="1527" spans="1:16" x14ac:dyDescent="0.3">
      <c r="A1527" t="s">
        <v>6438</v>
      </c>
      <c r="B1527">
        <v>2024</v>
      </c>
      <c r="C1527" t="s">
        <v>4641</v>
      </c>
      <c r="D1527" t="s">
        <v>7801</v>
      </c>
      <c r="E1527" t="s">
        <v>7991</v>
      </c>
      <c r="F1527" t="s">
        <v>143</v>
      </c>
      <c r="G1527">
        <v>18500</v>
      </c>
      <c r="H1527" t="s">
        <v>4180</v>
      </c>
      <c r="I1527">
        <v>15200000</v>
      </c>
      <c r="J1527" t="s">
        <v>7178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7992</v>
      </c>
    </row>
    <row r="1528" spans="1:16" x14ac:dyDescent="0.3">
      <c r="A1528" t="s">
        <v>8044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7178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8045</v>
      </c>
    </row>
    <row r="1529" spans="1:16" x14ac:dyDescent="0.3">
      <c r="A1529" t="s">
        <v>6424</v>
      </c>
      <c r="B1529">
        <v>2024</v>
      </c>
      <c r="C1529" t="s">
        <v>62</v>
      </c>
      <c r="D1529" t="s">
        <v>6169</v>
      </c>
      <c r="E1529" t="s">
        <v>6170</v>
      </c>
      <c r="F1529" t="s">
        <v>43</v>
      </c>
      <c r="G1529">
        <v>24170</v>
      </c>
      <c r="H1529" t="s">
        <v>4173</v>
      </c>
      <c r="I1529">
        <v>26000000</v>
      </c>
      <c r="J1529" t="s">
        <v>7178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7967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7178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8495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7178</v>
      </c>
      <c r="K1531">
        <v>15900000</v>
      </c>
      <c r="L1531">
        <v>17000000</v>
      </c>
      <c r="M1531">
        <v>16</v>
      </c>
      <c r="N1531" t="s">
        <v>5826</v>
      </c>
      <c r="O1531">
        <v>70.3</v>
      </c>
      <c r="P1531" t="s">
        <v>8052</v>
      </c>
    </row>
    <row r="1532" spans="1:16" x14ac:dyDescent="0.3">
      <c r="A1532" t="s">
        <v>6472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7178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8068</v>
      </c>
    </row>
    <row r="1533" spans="1:16" x14ac:dyDescent="0.3">
      <c r="A1533" t="s">
        <v>6451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7178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8013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7178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8507</v>
      </c>
    </row>
    <row r="1535" spans="1:16" x14ac:dyDescent="0.3">
      <c r="A1535" t="s">
        <v>5317</v>
      </c>
      <c r="B1535">
        <v>2025</v>
      </c>
      <c r="C1535" t="s">
        <v>62</v>
      </c>
      <c r="D1535" t="s">
        <v>5650</v>
      </c>
      <c r="E1535" t="s">
        <v>8503</v>
      </c>
      <c r="F1535" t="s">
        <v>4636</v>
      </c>
      <c r="G1535">
        <v>4700</v>
      </c>
      <c r="H1535" t="s">
        <v>4172</v>
      </c>
      <c r="I1535">
        <v>21800000</v>
      </c>
      <c r="J1535" t="s">
        <v>7178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8504</v>
      </c>
    </row>
    <row r="1536" spans="1:16" x14ac:dyDescent="0.3">
      <c r="A1536" t="s">
        <v>6475</v>
      </c>
      <c r="B1536">
        <v>2025</v>
      </c>
      <c r="C1536" t="s">
        <v>137</v>
      </c>
      <c r="D1536" t="s">
        <v>4749</v>
      </c>
      <c r="E1536" t="s">
        <v>8071</v>
      </c>
      <c r="F1536" t="s">
        <v>94</v>
      </c>
      <c r="G1536">
        <v>9400</v>
      </c>
      <c r="H1536" t="s">
        <v>4180</v>
      </c>
      <c r="I1536">
        <v>14400000</v>
      </c>
      <c r="J1536" t="s">
        <v>7178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8072</v>
      </c>
    </row>
    <row r="1537" spans="1:16" x14ac:dyDescent="0.3">
      <c r="A1537" t="s">
        <v>6439</v>
      </c>
      <c r="B1537">
        <v>2025</v>
      </c>
      <c r="C1537" t="s">
        <v>85</v>
      </c>
      <c r="D1537" t="s">
        <v>7993</v>
      </c>
      <c r="E1537" t="s">
        <v>7623</v>
      </c>
      <c r="F1537" t="s">
        <v>4172</v>
      </c>
      <c r="G1537">
        <v>32000</v>
      </c>
      <c r="H1537" t="s">
        <v>4173</v>
      </c>
      <c r="I1537">
        <v>20500000</v>
      </c>
      <c r="J1537" t="s">
        <v>7178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7994</v>
      </c>
    </row>
    <row r="1538" spans="1:16" x14ac:dyDescent="0.3">
      <c r="A1538" t="s">
        <v>6444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7178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8001</v>
      </c>
    </row>
    <row r="1539" spans="1:16" x14ac:dyDescent="0.3">
      <c r="A1539" t="s">
        <v>6423</v>
      </c>
      <c r="B1539">
        <v>2025</v>
      </c>
      <c r="C1539" t="s">
        <v>188</v>
      </c>
      <c r="D1539" t="s">
        <v>7964</v>
      </c>
      <c r="E1539" t="s">
        <v>7965</v>
      </c>
      <c r="F1539" t="s">
        <v>4172</v>
      </c>
      <c r="G1539">
        <v>8300</v>
      </c>
      <c r="H1539" t="s">
        <v>4173</v>
      </c>
      <c r="I1539">
        <v>16800000</v>
      </c>
      <c r="J1539" t="s">
        <v>7178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7966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7178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8491</v>
      </c>
    </row>
    <row r="1541" spans="1:16" x14ac:dyDescent="0.3">
      <c r="A1541" t="s">
        <v>6471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7178</v>
      </c>
      <c r="K1541">
        <v>52000000</v>
      </c>
      <c r="L1541">
        <v>56000000</v>
      </c>
      <c r="M1541">
        <v>17</v>
      </c>
      <c r="N1541" t="s">
        <v>8066</v>
      </c>
      <c r="O1541">
        <v>75.3</v>
      </c>
      <c r="P1541" t="s">
        <v>8067</v>
      </c>
    </row>
    <row r="1542" spans="1:16" x14ac:dyDescent="0.3">
      <c r="A1542" t="s">
        <v>5649</v>
      </c>
      <c r="B1542">
        <v>2025</v>
      </c>
      <c r="C1542" t="s">
        <v>62</v>
      </c>
      <c r="D1542" t="s">
        <v>5650</v>
      </c>
      <c r="E1542" t="s">
        <v>5651</v>
      </c>
      <c r="F1542" t="s">
        <v>4172</v>
      </c>
      <c r="G1542">
        <v>2025</v>
      </c>
      <c r="H1542" t="s">
        <v>4172</v>
      </c>
      <c r="I1542">
        <v>19800000</v>
      </c>
      <c r="J1542" t="s">
        <v>7178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8502</v>
      </c>
    </row>
    <row r="1543" spans="1:16" x14ac:dyDescent="0.3">
      <c r="A1543" t="s">
        <v>6455</v>
      </c>
      <c r="B1543">
        <v>2025</v>
      </c>
      <c r="C1543" t="s">
        <v>92</v>
      </c>
      <c r="D1543" t="s">
        <v>5076</v>
      </c>
      <c r="E1543" t="s">
        <v>8023</v>
      </c>
      <c r="F1543" t="s">
        <v>4172</v>
      </c>
      <c r="G1543">
        <v>14000</v>
      </c>
      <c r="H1543" t="s">
        <v>4173</v>
      </c>
      <c r="I1543">
        <v>16100000</v>
      </c>
      <c r="J1543" t="s">
        <v>7178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8024</v>
      </c>
    </row>
    <row r="1544" spans="1:16" x14ac:dyDescent="0.3">
      <c r="A1544" t="s">
        <v>8496</v>
      </c>
      <c r="B1544">
        <v>2025</v>
      </c>
      <c r="C1544" t="s">
        <v>62</v>
      </c>
      <c r="D1544" t="s">
        <v>4331</v>
      </c>
      <c r="E1544" t="s">
        <v>7096</v>
      </c>
      <c r="F1544" t="s">
        <v>4172</v>
      </c>
      <c r="G1544">
        <v>5000</v>
      </c>
      <c r="H1544" t="s">
        <v>4180</v>
      </c>
      <c r="I1544">
        <v>22500000</v>
      </c>
      <c r="J1544" t="s">
        <v>7178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8497</v>
      </c>
    </row>
    <row r="1545" spans="1:16" x14ac:dyDescent="0.3">
      <c r="A1545" t="s">
        <v>7191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7178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7192</v>
      </c>
    </row>
    <row r="1546" spans="1:16" x14ac:dyDescent="0.3">
      <c r="A1546" t="s">
        <v>8505</v>
      </c>
      <c r="B1546">
        <v>2025</v>
      </c>
      <c r="C1546" t="s">
        <v>62</v>
      </c>
      <c r="D1546" t="s">
        <v>5711</v>
      </c>
      <c r="E1546" t="s">
        <v>5712</v>
      </c>
      <c r="F1546" t="s">
        <v>4172</v>
      </c>
      <c r="G1546">
        <v>20000</v>
      </c>
      <c r="H1546" t="s">
        <v>4172</v>
      </c>
      <c r="I1546">
        <v>16300000</v>
      </c>
      <c r="J1546" t="s">
        <v>7178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8506</v>
      </c>
    </row>
    <row r="1547" spans="1:16" x14ac:dyDescent="0.3">
      <c r="A1547" t="s">
        <v>8498</v>
      </c>
      <c r="B1547">
        <v>2025</v>
      </c>
      <c r="C1547" t="s">
        <v>62</v>
      </c>
      <c r="D1547" t="s">
        <v>4198</v>
      </c>
      <c r="E1547" t="s">
        <v>8499</v>
      </c>
      <c r="F1547" t="s">
        <v>4172</v>
      </c>
      <c r="G1547">
        <v>2025</v>
      </c>
      <c r="H1547" t="s">
        <v>4180</v>
      </c>
      <c r="I1547">
        <v>18200000</v>
      </c>
      <c r="J1547" t="s">
        <v>7178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8500</v>
      </c>
    </row>
    <row r="1548" spans="1:16" x14ac:dyDescent="0.3">
      <c r="A1548" t="s">
        <v>6420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7178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7959</v>
      </c>
    </row>
    <row r="1549" spans="1:16" x14ac:dyDescent="0.3">
      <c r="A1549" t="s">
        <v>5415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7178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8022</v>
      </c>
    </row>
    <row r="1550" spans="1:16" x14ac:dyDescent="0.3">
      <c r="A1550" t="s">
        <v>5524</v>
      </c>
      <c r="B1550">
        <v>2025</v>
      </c>
      <c r="C1550" t="s">
        <v>4184</v>
      </c>
      <c r="D1550" t="s">
        <v>6179</v>
      </c>
      <c r="E1550" t="s">
        <v>6180</v>
      </c>
      <c r="F1550" t="s">
        <v>4172</v>
      </c>
      <c r="G1550">
        <v>7000</v>
      </c>
      <c r="H1550" t="s">
        <v>4180</v>
      </c>
      <c r="I1550">
        <v>13100000</v>
      </c>
      <c r="J1550" t="s">
        <v>7178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8483</v>
      </c>
    </row>
    <row r="1551" spans="1:16" x14ac:dyDescent="0.3">
      <c r="A1551" t="s">
        <v>5524</v>
      </c>
      <c r="B1551">
        <v>2025</v>
      </c>
      <c r="C1551" t="s">
        <v>4184</v>
      </c>
      <c r="D1551" t="s">
        <v>6179</v>
      </c>
      <c r="E1551" t="s">
        <v>6180</v>
      </c>
      <c r="F1551" t="s">
        <v>4172</v>
      </c>
      <c r="G1551">
        <v>7300</v>
      </c>
      <c r="H1551" t="s">
        <v>4180</v>
      </c>
      <c r="I1551">
        <v>13100000</v>
      </c>
      <c r="J1551" t="s">
        <v>7178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7200</v>
      </c>
    </row>
    <row r="1552" spans="1:16" x14ac:dyDescent="0.3">
      <c r="A1552" t="s">
        <v>5524</v>
      </c>
      <c r="B1552">
        <v>2025</v>
      </c>
      <c r="C1552" t="s">
        <v>4184</v>
      </c>
      <c r="D1552" t="s">
        <v>6179</v>
      </c>
      <c r="E1552" t="s">
        <v>6180</v>
      </c>
      <c r="F1552" t="s">
        <v>4172</v>
      </c>
      <c r="G1552">
        <v>7300</v>
      </c>
      <c r="H1552" t="s">
        <v>4180</v>
      </c>
      <c r="I1552">
        <v>13100000</v>
      </c>
      <c r="J1552" t="s">
        <v>7178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7201</v>
      </c>
    </row>
    <row r="1553" spans="1:16" x14ac:dyDescent="0.3">
      <c r="A1553" t="s">
        <v>6465</v>
      </c>
      <c r="B1553">
        <v>2025</v>
      </c>
      <c r="C1553" t="s">
        <v>92</v>
      </c>
      <c r="D1553" t="s">
        <v>7213</v>
      </c>
      <c r="E1553" t="s">
        <v>8046</v>
      </c>
      <c r="F1553" t="s">
        <v>4172</v>
      </c>
      <c r="G1553">
        <v>12100</v>
      </c>
      <c r="H1553" t="s">
        <v>4180</v>
      </c>
      <c r="I1553">
        <v>14700000</v>
      </c>
      <c r="J1553" t="s">
        <v>7178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8047</v>
      </c>
    </row>
    <row r="1554" spans="1:16" x14ac:dyDescent="0.3">
      <c r="A1554" t="s">
        <v>6452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7178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8014</v>
      </c>
    </row>
    <row r="1555" spans="1:16" x14ac:dyDescent="0.3">
      <c r="A1555" t="s">
        <v>6460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7178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8033</v>
      </c>
    </row>
    <row r="1556" spans="1:16" x14ac:dyDescent="0.3">
      <c r="A1556" t="s">
        <v>8508</v>
      </c>
      <c r="B1556">
        <v>2026</v>
      </c>
      <c r="C1556" t="s">
        <v>62</v>
      </c>
      <c r="D1556" t="s">
        <v>8509</v>
      </c>
      <c r="E1556" t="s">
        <v>8510</v>
      </c>
      <c r="F1556" t="s">
        <v>4172</v>
      </c>
      <c r="G1556">
        <v>1000</v>
      </c>
      <c r="H1556" t="s">
        <v>4172</v>
      </c>
      <c r="I1556">
        <v>25200000</v>
      </c>
      <c r="J1556" t="s">
        <v>7178</v>
      </c>
      <c r="K1556">
        <v>24300000</v>
      </c>
      <c r="L1556">
        <v>26100000</v>
      </c>
      <c r="M1556" t="s">
        <v>4175</v>
      </c>
      <c r="N1556" t="s">
        <v>5667</v>
      </c>
      <c r="O1556">
        <v>91.3</v>
      </c>
      <c r="P1556" t="s">
        <v>8511</v>
      </c>
    </row>
    <row r="1557" spans="1:16" x14ac:dyDescent="0.3">
      <c r="A1557" t="s">
        <v>8508</v>
      </c>
      <c r="B1557">
        <v>2026</v>
      </c>
      <c r="C1557" t="s">
        <v>62</v>
      </c>
      <c r="D1557" t="s">
        <v>8509</v>
      </c>
      <c r="E1557" t="s">
        <v>8510</v>
      </c>
      <c r="F1557" t="s">
        <v>4172</v>
      </c>
      <c r="G1557">
        <v>1000</v>
      </c>
      <c r="H1557" t="s">
        <v>4172</v>
      </c>
      <c r="I1557">
        <v>25200000</v>
      </c>
      <c r="J1557" t="s">
        <v>7178</v>
      </c>
      <c r="K1557">
        <v>24300000</v>
      </c>
      <c r="L1557">
        <v>26100000</v>
      </c>
      <c r="M1557" t="s">
        <v>4175</v>
      </c>
      <c r="N1557" t="s">
        <v>5667</v>
      </c>
      <c r="O1557">
        <v>91.3</v>
      </c>
      <c r="P1557" t="s">
        <v>8512</v>
      </c>
    </row>
    <row r="1558" spans="1:16" x14ac:dyDescent="0.3">
      <c r="A1558" t="s">
        <v>7182</v>
      </c>
      <c r="B1558">
        <v>2026</v>
      </c>
      <c r="C1558" t="s">
        <v>4184</v>
      </c>
      <c r="D1558" t="s">
        <v>4932</v>
      </c>
      <c r="E1558" t="s">
        <v>7183</v>
      </c>
      <c r="F1558" t="s">
        <v>4172</v>
      </c>
      <c r="G1558">
        <v>8000</v>
      </c>
      <c r="H1558" t="s">
        <v>4180</v>
      </c>
      <c r="I1558">
        <v>19000000</v>
      </c>
      <c r="J1558" t="s">
        <v>7178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7184</v>
      </c>
    </row>
    <row r="1559" spans="1:16" x14ac:dyDescent="0.3">
      <c r="A1559" t="s">
        <v>7195</v>
      </c>
      <c r="B1559">
        <v>2026</v>
      </c>
      <c r="C1559" t="s">
        <v>4184</v>
      </c>
      <c r="D1559" t="s">
        <v>4941</v>
      </c>
      <c r="E1559" t="s">
        <v>7196</v>
      </c>
      <c r="F1559" t="s">
        <v>4172</v>
      </c>
      <c r="G1559">
        <v>3500</v>
      </c>
      <c r="H1559" t="s">
        <v>4180</v>
      </c>
      <c r="I1559">
        <v>37700000</v>
      </c>
      <c r="J1559" t="s">
        <v>7178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7197</v>
      </c>
    </row>
    <row r="1560" spans="1:16" x14ac:dyDescent="0.3">
      <c r="A1560" t="s">
        <v>6474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7178</v>
      </c>
      <c r="K1560">
        <v>42500000</v>
      </c>
      <c r="L1560">
        <v>45600000</v>
      </c>
      <c r="M1560">
        <v>9</v>
      </c>
      <c r="N1560" t="s">
        <v>8064</v>
      </c>
      <c r="O1560">
        <v>87.2</v>
      </c>
      <c r="P1560" t="s">
        <v>8065</v>
      </c>
    </row>
    <row r="1561" spans="1:16" x14ac:dyDescent="0.3">
      <c r="A1561" t="s">
        <v>6498</v>
      </c>
      <c r="B1561">
        <v>2018</v>
      </c>
      <c r="C1561" t="s">
        <v>24</v>
      </c>
      <c r="D1561" t="s">
        <v>4393</v>
      </c>
      <c r="E1561" t="s">
        <v>8117</v>
      </c>
      <c r="F1561" t="s">
        <v>43</v>
      </c>
      <c r="G1561">
        <v>86771</v>
      </c>
      <c r="H1561" t="s">
        <v>4180</v>
      </c>
      <c r="I1561">
        <v>7740000</v>
      </c>
      <c r="J1561" t="s">
        <v>7203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8118</v>
      </c>
    </row>
    <row r="1562" spans="1:16" x14ac:dyDescent="0.3">
      <c r="A1562" t="s">
        <v>6505</v>
      </c>
      <c r="B1562">
        <v>2018</v>
      </c>
      <c r="C1562" t="s">
        <v>92</v>
      </c>
      <c r="D1562" t="s">
        <v>6063</v>
      </c>
      <c r="E1562" t="s">
        <v>8132</v>
      </c>
      <c r="F1562" t="s">
        <v>173</v>
      </c>
      <c r="G1562">
        <v>57400</v>
      </c>
      <c r="H1562" t="s">
        <v>4180</v>
      </c>
      <c r="I1562">
        <v>8000000</v>
      </c>
      <c r="J1562" t="s">
        <v>7203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8133</v>
      </c>
    </row>
    <row r="1563" spans="1:16" x14ac:dyDescent="0.3">
      <c r="A1563" t="s">
        <v>6515</v>
      </c>
      <c r="B1563">
        <v>2018</v>
      </c>
      <c r="C1563" t="s">
        <v>188</v>
      </c>
      <c r="D1563" t="s">
        <v>4678</v>
      </c>
      <c r="E1563" t="s">
        <v>8153</v>
      </c>
      <c r="F1563" t="s">
        <v>43</v>
      </c>
      <c r="G1563">
        <v>95557</v>
      </c>
      <c r="H1563" t="s">
        <v>4173</v>
      </c>
      <c r="I1563">
        <v>7560000</v>
      </c>
      <c r="J1563" t="s">
        <v>7203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8154</v>
      </c>
    </row>
    <row r="1564" spans="1:16" x14ac:dyDescent="0.3">
      <c r="A1564" t="s">
        <v>8161</v>
      </c>
      <c r="B1564">
        <v>2019</v>
      </c>
      <c r="C1564" t="s">
        <v>24</v>
      </c>
      <c r="D1564" t="s">
        <v>8162</v>
      </c>
      <c r="E1564" t="s">
        <v>8163</v>
      </c>
      <c r="F1564" t="s">
        <v>43</v>
      </c>
      <c r="G1564">
        <v>22600</v>
      </c>
      <c r="H1564" t="s">
        <v>4180</v>
      </c>
      <c r="I1564">
        <v>33400000</v>
      </c>
      <c r="J1564" t="s">
        <v>7203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8164</v>
      </c>
    </row>
    <row r="1565" spans="1:16" x14ac:dyDescent="0.3">
      <c r="A1565" t="s">
        <v>6494</v>
      </c>
      <c r="B1565">
        <v>2019</v>
      </c>
      <c r="C1565" t="s">
        <v>24</v>
      </c>
      <c r="D1565" t="s">
        <v>4393</v>
      </c>
      <c r="E1565" t="s">
        <v>5858</v>
      </c>
      <c r="F1565" t="s">
        <v>143</v>
      </c>
      <c r="G1565">
        <v>94920</v>
      </c>
      <c r="H1565" t="s">
        <v>4180</v>
      </c>
      <c r="I1565">
        <v>8000000</v>
      </c>
      <c r="J1565" t="s">
        <v>7203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8109</v>
      </c>
    </row>
    <row r="1566" spans="1:16" x14ac:dyDescent="0.3">
      <c r="A1566" t="s">
        <v>6539</v>
      </c>
      <c r="B1566">
        <v>2019</v>
      </c>
      <c r="C1566" t="s">
        <v>4097</v>
      </c>
      <c r="D1566" t="s">
        <v>7750</v>
      </c>
      <c r="E1566" t="s">
        <v>6097</v>
      </c>
      <c r="F1566" t="s">
        <v>143</v>
      </c>
      <c r="G1566">
        <v>95000</v>
      </c>
      <c r="H1566" t="s">
        <v>4180</v>
      </c>
      <c r="I1566">
        <v>7900000</v>
      </c>
      <c r="J1566" t="s">
        <v>7203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8199</v>
      </c>
    </row>
    <row r="1567" spans="1:16" x14ac:dyDescent="0.3">
      <c r="A1567" t="s">
        <v>8156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7203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8157</v>
      </c>
    </row>
    <row r="1568" spans="1:16" x14ac:dyDescent="0.3">
      <c r="A1568" t="s">
        <v>6535</v>
      </c>
      <c r="B1568">
        <v>2020</v>
      </c>
      <c r="C1568" t="s">
        <v>85</v>
      </c>
      <c r="D1568" t="s">
        <v>8192</v>
      </c>
      <c r="E1568" t="s">
        <v>8193</v>
      </c>
      <c r="F1568" t="s">
        <v>143</v>
      </c>
      <c r="G1568">
        <v>52986</v>
      </c>
      <c r="H1568" t="s">
        <v>4173</v>
      </c>
      <c r="I1568">
        <v>15000000</v>
      </c>
      <c r="J1568" t="s">
        <v>7203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8194</v>
      </c>
    </row>
    <row r="1569" spans="1:16" x14ac:dyDescent="0.3">
      <c r="A1569" t="s">
        <v>6502</v>
      </c>
      <c r="B1569">
        <v>2020</v>
      </c>
      <c r="C1569" t="s">
        <v>5326</v>
      </c>
      <c r="D1569" t="s">
        <v>5657</v>
      </c>
      <c r="E1569" t="s">
        <v>8125</v>
      </c>
      <c r="F1569" t="s">
        <v>43</v>
      </c>
      <c r="G1569">
        <v>49608</v>
      </c>
      <c r="H1569" t="s">
        <v>4180</v>
      </c>
      <c r="I1569">
        <v>8400000</v>
      </c>
      <c r="J1569" t="s">
        <v>7203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8126</v>
      </c>
    </row>
    <row r="1570" spans="1:16" x14ac:dyDescent="0.3">
      <c r="A1570" t="s">
        <v>8102</v>
      </c>
      <c r="B1570">
        <v>2020</v>
      </c>
      <c r="C1570" t="s">
        <v>108</v>
      </c>
      <c r="D1570" t="s">
        <v>4477</v>
      </c>
      <c r="E1570" t="s">
        <v>8103</v>
      </c>
      <c r="F1570" t="s">
        <v>143</v>
      </c>
      <c r="G1570">
        <v>104000</v>
      </c>
      <c r="H1570" t="s">
        <v>4180</v>
      </c>
      <c r="I1570">
        <v>8400000</v>
      </c>
      <c r="J1570" t="s">
        <v>7203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8104</v>
      </c>
    </row>
    <row r="1571" spans="1:16" x14ac:dyDescent="0.3">
      <c r="A1571" t="s">
        <v>6484</v>
      </c>
      <c r="B1571">
        <v>2021</v>
      </c>
      <c r="C1571" t="s">
        <v>108</v>
      </c>
      <c r="D1571" t="s">
        <v>8086</v>
      </c>
      <c r="E1571" t="s">
        <v>8087</v>
      </c>
      <c r="F1571" t="s">
        <v>143</v>
      </c>
      <c r="G1571">
        <v>58000</v>
      </c>
      <c r="H1571" t="s">
        <v>4180</v>
      </c>
      <c r="I1571">
        <v>12000000</v>
      </c>
      <c r="J1571" t="s">
        <v>7203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8088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5779</v>
      </c>
      <c r="F1572" t="s">
        <v>4172</v>
      </c>
      <c r="G1572">
        <v>53000</v>
      </c>
      <c r="H1572" t="s">
        <v>4180</v>
      </c>
      <c r="I1572">
        <v>7850000</v>
      </c>
      <c r="J1572" t="s">
        <v>7203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8201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6019</v>
      </c>
      <c r="F1573" t="s">
        <v>4172</v>
      </c>
      <c r="G1573">
        <v>57441</v>
      </c>
      <c r="H1573" t="s">
        <v>4173</v>
      </c>
      <c r="I1573">
        <v>16500000</v>
      </c>
      <c r="J1573" t="s">
        <v>7203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8108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5656</v>
      </c>
      <c r="F1574" t="s">
        <v>4172</v>
      </c>
      <c r="G1574">
        <v>33327</v>
      </c>
      <c r="H1574" t="s">
        <v>4180</v>
      </c>
      <c r="I1574">
        <v>18700000</v>
      </c>
      <c r="J1574" t="s">
        <v>7203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8135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5769</v>
      </c>
      <c r="E1575" t="s">
        <v>8112</v>
      </c>
      <c r="F1575" t="s">
        <v>4172</v>
      </c>
      <c r="G1575">
        <v>13500</v>
      </c>
      <c r="H1575" t="s">
        <v>4180</v>
      </c>
      <c r="I1575">
        <v>30000000</v>
      </c>
      <c r="J1575" t="s">
        <v>7203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8113</v>
      </c>
    </row>
    <row r="1576" spans="1:16" x14ac:dyDescent="0.3">
      <c r="A1576" t="s">
        <v>4172</v>
      </c>
      <c r="B1576">
        <v>2026</v>
      </c>
      <c r="C1576" t="s">
        <v>7205</v>
      </c>
      <c r="D1576" t="s">
        <v>7206</v>
      </c>
      <c r="E1576" t="s">
        <v>7207</v>
      </c>
      <c r="F1576" t="s">
        <v>4172</v>
      </c>
      <c r="G1576">
        <v>800</v>
      </c>
      <c r="H1576" t="s">
        <v>4173</v>
      </c>
      <c r="I1576">
        <v>16000000</v>
      </c>
      <c r="J1576" t="s">
        <v>7203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7208</v>
      </c>
    </row>
    <row r="1577" spans="1:16" x14ac:dyDescent="0.3">
      <c r="A1577" t="s">
        <v>4172</v>
      </c>
      <c r="B1577">
        <v>2026</v>
      </c>
      <c r="C1577" t="s">
        <v>7205</v>
      </c>
      <c r="D1577" t="s">
        <v>7206</v>
      </c>
      <c r="E1577" t="s">
        <v>7207</v>
      </c>
      <c r="F1577" t="s">
        <v>4172</v>
      </c>
      <c r="G1577">
        <v>813</v>
      </c>
      <c r="H1577" t="s">
        <v>4173</v>
      </c>
      <c r="I1577">
        <v>16000000</v>
      </c>
      <c r="J1577" t="s">
        <v>7203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8226</v>
      </c>
    </row>
    <row r="1578" spans="1:16" x14ac:dyDescent="0.3">
      <c r="A1578" t="s">
        <v>6492</v>
      </c>
      <c r="B1578">
        <v>2020</v>
      </c>
      <c r="C1578" t="s">
        <v>4530</v>
      </c>
      <c r="D1578" t="s">
        <v>4531</v>
      </c>
      <c r="E1578" t="s">
        <v>8106</v>
      </c>
      <c r="F1578" t="s">
        <v>161</v>
      </c>
      <c r="G1578">
        <v>94000</v>
      </c>
      <c r="H1578" t="s">
        <v>4173</v>
      </c>
      <c r="I1578">
        <v>7430000</v>
      </c>
      <c r="J1578" t="s">
        <v>7203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8107</v>
      </c>
    </row>
    <row r="1579" spans="1:16" x14ac:dyDescent="0.3">
      <c r="A1579" t="s">
        <v>6509</v>
      </c>
      <c r="B1579">
        <v>2021</v>
      </c>
      <c r="C1579" t="s">
        <v>85</v>
      </c>
      <c r="D1579" t="s">
        <v>7983</v>
      </c>
      <c r="E1579" t="s">
        <v>8140</v>
      </c>
      <c r="F1579" t="s">
        <v>43</v>
      </c>
      <c r="G1579">
        <v>93800</v>
      </c>
      <c r="H1579" t="s">
        <v>4180</v>
      </c>
      <c r="I1579">
        <v>7140000</v>
      </c>
      <c r="J1579" t="s">
        <v>7203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8141</v>
      </c>
    </row>
    <row r="1580" spans="1:16" x14ac:dyDescent="0.3">
      <c r="A1580" t="s">
        <v>6488</v>
      </c>
      <c r="B1580">
        <v>2020</v>
      </c>
      <c r="C1580" t="s">
        <v>191</v>
      </c>
      <c r="D1580" t="s">
        <v>4211</v>
      </c>
      <c r="E1580" t="s">
        <v>8095</v>
      </c>
      <c r="F1580" t="s">
        <v>143</v>
      </c>
      <c r="G1580">
        <v>111165</v>
      </c>
      <c r="H1580" t="s">
        <v>4173</v>
      </c>
      <c r="I1580">
        <v>18200000</v>
      </c>
      <c r="J1580" t="s">
        <v>7203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8096</v>
      </c>
    </row>
    <row r="1581" spans="1:16" x14ac:dyDescent="0.3">
      <c r="A1581" t="s">
        <v>6537</v>
      </c>
      <c r="B1581">
        <v>2020</v>
      </c>
      <c r="C1581" t="s">
        <v>131</v>
      </c>
      <c r="D1581" t="s">
        <v>5681</v>
      </c>
      <c r="E1581" t="s">
        <v>5682</v>
      </c>
      <c r="F1581" t="s">
        <v>43</v>
      </c>
      <c r="G1581">
        <v>86142</v>
      </c>
      <c r="H1581" t="s">
        <v>4180</v>
      </c>
      <c r="I1581">
        <v>15500000</v>
      </c>
      <c r="J1581" t="s">
        <v>7203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8196</v>
      </c>
    </row>
    <row r="1582" spans="1:16" x14ac:dyDescent="0.3">
      <c r="A1582" t="s">
        <v>6544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7203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8210</v>
      </c>
    </row>
    <row r="1583" spans="1:16" x14ac:dyDescent="0.3">
      <c r="A1583" t="s">
        <v>6516</v>
      </c>
      <c r="B1583">
        <v>2021</v>
      </c>
      <c r="C1583" t="s">
        <v>50</v>
      </c>
      <c r="D1583">
        <v>560</v>
      </c>
      <c r="E1583" t="s">
        <v>5726</v>
      </c>
      <c r="F1583" t="s">
        <v>43</v>
      </c>
      <c r="G1583">
        <v>62000</v>
      </c>
      <c r="H1583" t="s">
        <v>4180</v>
      </c>
      <c r="I1583">
        <v>7990000</v>
      </c>
      <c r="J1583" t="s">
        <v>7203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8155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5643</v>
      </c>
      <c r="F1584" t="s">
        <v>143</v>
      </c>
      <c r="G1584">
        <v>46000</v>
      </c>
      <c r="H1584" t="s">
        <v>4180</v>
      </c>
      <c r="I1584">
        <v>17900000</v>
      </c>
      <c r="J1584" t="s">
        <v>7203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8177</v>
      </c>
    </row>
    <row r="1585" spans="1:16" x14ac:dyDescent="0.3">
      <c r="A1585" t="s">
        <v>6512</v>
      </c>
      <c r="B1585">
        <v>2021</v>
      </c>
      <c r="C1585" t="s">
        <v>4184</v>
      </c>
      <c r="D1585" t="s">
        <v>4185</v>
      </c>
      <c r="E1585" t="s">
        <v>6116</v>
      </c>
      <c r="F1585" t="s">
        <v>161</v>
      </c>
      <c r="G1585">
        <v>4700</v>
      </c>
      <c r="H1585" t="s">
        <v>4180</v>
      </c>
      <c r="I1585">
        <v>7360000</v>
      </c>
      <c r="J1585" t="s">
        <v>7203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8145</v>
      </c>
    </row>
    <row r="1586" spans="1:16" x14ac:dyDescent="0.3">
      <c r="A1586" t="s">
        <v>6546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7203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8211</v>
      </c>
    </row>
    <row r="1587" spans="1:16" x14ac:dyDescent="0.3">
      <c r="A1587" t="s">
        <v>6490</v>
      </c>
      <c r="B1587">
        <v>2022</v>
      </c>
      <c r="C1587" t="s">
        <v>24</v>
      </c>
      <c r="D1587" t="s">
        <v>4393</v>
      </c>
      <c r="E1587" t="s">
        <v>5708</v>
      </c>
      <c r="F1587" t="s">
        <v>60</v>
      </c>
      <c r="G1587">
        <v>24600</v>
      </c>
      <c r="H1587" t="s">
        <v>4173</v>
      </c>
      <c r="I1587">
        <v>12400000</v>
      </c>
      <c r="J1587" t="s">
        <v>7203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8101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7203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8237</v>
      </c>
    </row>
    <row r="1589" spans="1:16" x14ac:dyDescent="0.3">
      <c r="A1589" t="s">
        <v>5976</v>
      </c>
      <c r="B1589">
        <v>2021</v>
      </c>
      <c r="C1589" t="s">
        <v>89</v>
      </c>
      <c r="D1589" t="s">
        <v>5207</v>
      </c>
      <c r="E1589" t="s">
        <v>5977</v>
      </c>
      <c r="F1589" t="s">
        <v>43</v>
      </c>
      <c r="G1589">
        <v>92344</v>
      </c>
      <c r="H1589" t="s">
        <v>4180</v>
      </c>
      <c r="I1589">
        <v>7520000</v>
      </c>
      <c r="J1589" t="s">
        <v>7203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8092</v>
      </c>
    </row>
    <row r="1590" spans="1:16" x14ac:dyDescent="0.3">
      <c r="A1590" t="s">
        <v>6540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7203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8200</v>
      </c>
    </row>
    <row r="1591" spans="1:16" x14ac:dyDescent="0.3">
      <c r="A1591" t="s">
        <v>6479</v>
      </c>
      <c r="B1591">
        <v>2022</v>
      </c>
      <c r="C1591" t="s">
        <v>199</v>
      </c>
      <c r="D1591" t="s">
        <v>6110</v>
      </c>
      <c r="E1591" t="s">
        <v>6111</v>
      </c>
      <c r="F1591" t="s">
        <v>4862</v>
      </c>
      <c r="G1591">
        <v>84154</v>
      </c>
      <c r="H1591" t="s">
        <v>4173</v>
      </c>
      <c r="I1591">
        <v>9400000</v>
      </c>
      <c r="J1591" t="s">
        <v>7203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8078</v>
      </c>
    </row>
    <row r="1592" spans="1:16" x14ac:dyDescent="0.3">
      <c r="A1592" t="s">
        <v>6489</v>
      </c>
      <c r="B1592">
        <v>2022</v>
      </c>
      <c r="C1592" t="s">
        <v>7790</v>
      </c>
      <c r="D1592" t="s">
        <v>7791</v>
      </c>
      <c r="E1592" t="s">
        <v>8099</v>
      </c>
      <c r="F1592" t="s">
        <v>161</v>
      </c>
      <c r="G1592">
        <v>58000</v>
      </c>
      <c r="H1592" t="s">
        <v>4180</v>
      </c>
      <c r="I1592">
        <v>11100000</v>
      </c>
      <c r="J1592" t="s">
        <v>7203</v>
      </c>
      <c r="K1592">
        <v>10800000</v>
      </c>
      <c r="L1592">
        <v>11500000</v>
      </c>
      <c r="M1592">
        <v>2</v>
      </c>
      <c r="N1592" t="s">
        <v>5710</v>
      </c>
      <c r="O1592">
        <v>61.4</v>
      </c>
      <c r="P1592" t="s">
        <v>8100</v>
      </c>
    </row>
    <row r="1593" spans="1:16" x14ac:dyDescent="0.3">
      <c r="A1593" t="s">
        <v>8138</v>
      </c>
      <c r="B1593">
        <v>2022</v>
      </c>
      <c r="C1593" t="s">
        <v>92</v>
      </c>
      <c r="D1593" t="s">
        <v>4567</v>
      </c>
      <c r="E1593" t="s">
        <v>5851</v>
      </c>
      <c r="F1593" t="s">
        <v>43</v>
      </c>
      <c r="G1593">
        <v>46014</v>
      </c>
      <c r="H1593" t="s">
        <v>4180</v>
      </c>
      <c r="I1593">
        <v>20900000</v>
      </c>
      <c r="J1593" t="s">
        <v>7203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8139</v>
      </c>
    </row>
    <row r="1594" spans="1:16" x14ac:dyDescent="0.3">
      <c r="A1594" t="s">
        <v>6506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7203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8134</v>
      </c>
    </row>
    <row r="1595" spans="1:16" x14ac:dyDescent="0.3">
      <c r="A1595" t="s">
        <v>6549</v>
      </c>
      <c r="B1595">
        <v>2022</v>
      </c>
      <c r="C1595" t="s">
        <v>4896</v>
      </c>
      <c r="D1595" t="s">
        <v>4897</v>
      </c>
      <c r="E1595" t="s">
        <v>8214</v>
      </c>
      <c r="F1595" t="s">
        <v>94</v>
      </c>
      <c r="G1595">
        <v>72000</v>
      </c>
      <c r="H1595" t="s">
        <v>4173</v>
      </c>
      <c r="I1595">
        <v>10300000</v>
      </c>
      <c r="J1595" t="s">
        <v>7203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8215</v>
      </c>
    </row>
    <row r="1596" spans="1:16" x14ac:dyDescent="0.3">
      <c r="A1596" t="s">
        <v>8173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7203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8174</v>
      </c>
    </row>
    <row r="1597" spans="1:16" x14ac:dyDescent="0.3">
      <c r="A1597" t="s">
        <v>6491</v>
      </c>
      <c r="B1597">
        <v>2022</v>
      </c>
      <c r="C1597" t="s">
        <v>4031</v>
      </c>
      <c r="D1597" t="s">
        <v>5131</v>
      </c>
      <c r="E1597" t="s">
        <v>5811</v>
      </c>
      <c r="F1597" t="s">
        <v>60</v>
      </c>
      <c r="G1597">
        <v>58239</v>
      </c>
      <c r="H1597" t="s">
        <v>4173</v>
      </c>
      <c r="I1597">
        <v>12500000</v>
      </c>
      <c r="J1597" t="s">
        <v>7203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8105</v>
      </c>
    </row>
    <row r="1598" spans="1:16" x14ac:dyDescent="0.3">
      <c r="A1598" t="s">
        <v>6533</v>
      </c>
      <c r="B1598">
        <v>2022</v>
      </c>
      <c r="C1598" t="s">
        <v>4031</v>
      </c>
      <c r="D1598" t="s">
        <v>5131</v>
      </c>
      <c r="E1598" t="s">
        <v>5825</v>
      </c>
      <c r="F1598" t="s">
        <v>143</v>
      </c>
      <c r="G1598">
        <v>53184</v>
      </c>
      <c r="H1598" t="s">
        <v>4180</v>
      </c>
      <c r="I1598">
        <v>11200000</v>
      </c>
      <c r="J1598" t="s">
        <v>7203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8190</v>
      </c>
    </row>
    <row r="1599" spans="1:16" x14ac:dyDescent="0.3">
      <c r="A1599" t="s">
        <v>6518</v>
      </c>
      <c r="B1599">
        <v>2022</v>
      </c>
      <c r="C1599" t="s">
        <v>191</v>
      </c>
      <c r="D1599" t="s">
        <v>4211</v>
      </c>
      <c r="E1599" t="s">
        <v>8095</v>
      </c>
      <c r="F1599" t="s">
        <v>161</v>
      </c>
      <c r="G1599">
        <v>93700</v>
      </c>
      <c r="H1599" t="s">
        <v>4180</v>
      </c>
      <c r="I1599">
        <v>21800000</v>
      </c>
      <c r="J1599" t="s">
        <v>7203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8160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8202</v>
      </c>
      <c r="I1600">
        <v>11800000</v>
      </c>
      <c r="J1600" t="s">
        <v>7203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8203</v>
      </c>
    </row>
    <row r="1601" spans="1:16" x14ac:dyDescent="0.3">
      <c r="A1601" t="s">
        <v>6503</v>
      </c>
      <c r="B1601">
        <v>2022</v>
      </c>
      <c r="C1601" t="s">
        <v>92</v>
      </c>
      <c r="D1601" t="s">
        <v>4910</v>
      </c>
      <c r="E1601" t="s">
        <v>8128</v>
      </c>
      <c r="F1601" t="s">
        <v>43</v>
      </c>
      <c r="G1601">
        <v>43815</v>
      </c>
      <c r="H1601" t="s">
        <v>4180</v>
      </c>
      <c r="I1601">
        <v>7970000</v>
      </c>
      <c r="J1601" t="s">
        <v>7203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8129</v>
      </c>
    </row>
    <row r="1602" spans="1:16" x14ac:dyDescent="0.3">
      <c r="A1602" t="s">
        <v>6526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7203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8179</v>
      </c>
    </row>
    <row r="1603" spans="1:16" x14ac:dyDescent="0.3">
      <c r="A1603" t="s">
        <v>6517</v>
      </c>
      <c r="B1603">
        <v>2022</v>
      </c>
      <c r="C1603" t="s">
        <v>182</v>
      </c>
      <c r="D1603" t="s">
        <v>4518</v>
      </c>
      <c r="E1603" t="s">
        <v>8158</v>
      </c>
      <c r="F1603" t="s">
        <v>143</v>
      </c>
      <c r="G1603">
        <v>57000</v>
      </c>
      <c r="H1603" t="s">
        <v>4180</v>
      </c>
      <c r="I1603">
        <v>12800000</v>
      </c>
      <c r="J1603" t="s">
        <v>7203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8159</v>
      </c>
    </row>
    <row r="1604" spans="1:16" x14ac:dyDescent="0.3">
      <c r="A1604" t="s">
        <v>6562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7203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8236</v>
      </c>
    </row>
    <row r="1605" spans="1:16" x14ac:dyDescent="0.3">
      <c r="A1605" t="s">
        <v>6551</v>
      </c>
      <c r="B1605">
        <v>2022</v>
      </c>
      <c r="C1605" t="s">
        <v>250</v>
      </c>
      <c r="D1605" t="s">
        <v>5783</v>
      </c>
      <c r="E1605" t="s">
        <v>8219</v>
      </c>
      <c r="F1605" t="s">
        <v>43</v>
      </c>
      <c r="G1605">
        <v>98000</v>
      </c>
      <c r="H1605" t="s">
        <v>4180</v>
      </c>
      <c r="I1605">
        <v>16400000</v>
      </c>
      <c r="J1605" t="s">
        <v>7203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8220</v>
      </c>
    </row>
    <row r="1606" spans="1:16" x14ac:dyDescent="0.3">
      <c r="A1606" t="s">
        <v>6561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7203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8235</v>
      </c>
    </row>
    <row r="1607" spans="1:16" x14ac:dyDescent="0.3">
      <c r="A1607" t="s">
        <v>6476</v>
      </c>
      <c r="B1607">
        <v>2023</v>
      </c>
      <c r="C1607" t="s">
        <v>188</v>
      </c>
      <c r="D1607" t="s">
        <v>5855</v>
      </c>
      <c r="E1607" t="s">
        <v>8073</v>
      </c>
      <c r="F1607" t="s">
        <v>60</v>
      </c>
      <c r="G1607">
        <v>17380</v>
      </c>
      <c r="H1607" t="s">
        <v>4173</v>
      </c>
      <c r="I1607">
        <v>10300000</v>
      </c>
      <c r="J1607" t="s">
        <v>7203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8074</v>
      </c>
    </row>
    <row r="1608" spans="1:16" x14ac:dyDescent="0.3">
      <c r="A1608" t="s">
        <v>6504</v>
      </c>
      <c r="B1608">
        <v>2023</v>
      </c>
      <c r="C1608" t="s">
        <v>89</v>
      </c>
      <c r="D1608" t="s">
        <v>5207</v>
      </c>
      <c r="E1608" t="s">
        <v>8130</v>
      </c>
      <c r="F1608" t="s">
        <v>143</v>
      </c>
      <c r="G1608">
        <v>46000</v>
      </c>
      <c r="H1608" t="s">
        <v>4180</v>
      </c>
      <c r="I1608">
        <v>10100000</v>
      </c>
      <c r="J1608" t="s">
        <v>7203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8131</v>
      </c>
    </row>
    <row r="1609" spans="1:16" x14ac:dyDescent="0.3">
      <c r="A1609" t="s">
        <v>6525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7203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8178</v>
      </c>
    </row>
    <row r="1610" spans="1:16" x14ac:dyDescent="0.3">
      <c r="A1610" t="s">
        <v>6542</v>
      </c>
      <c r="B1610">
        <v>2023</v>
      </c>
      <c r="C1610" t="s">
        <v>191</v>
      </c>
      <c r="D1610" t="s">
        <v>4211</v>
      </c>
      <c r="E1610" t="s">
        <v>8204</v>
      </c>
      <c r="F1610" t="s">
        <v>143</v>
      </c>
      <c r="G1610">
        <v>74000</v>
      </c>
      <c r="H1610" t="s">
        <v>4180</v>
      </c>
      <c r="I1610">
        <v>18300000</v>
      </c>
      <c r="J1610" t="s">
        <v>7203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8206</v>
      </c>
    </row>
    <row r="1611" spans="1:16" x14ac:dyDescent="0.3">
      <c r="A1611" t="s">
        <v>6520</v>
      </c>
      <c r="B1611">
        <v>2023</v>
      </c>
      <c r="C1611" t="s">
        <v>188</v>
      </c>
      <c r="D1611" t="s">
        <v>5855</v>
      </c>
      <c r="E1611" t="s">
        <v>8165</v>
      </c>
      <c r="F1611" t="s">
        <v>60</v>
      </c>
      <c r="G1611">
        <v>59200</v>
      </c>
      <c r="H1611" t="s">
        <v>4180</v>
      </c>
      <c r="I1611">
        <v>9300000</v>
      </c>
      <c r="J1611" t="s">
        <v>7203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8166</v>
      </c>
    </row>
    <row r="1612" spans="1:16" x14ac:dyDescent="0.3">
      <c r="A1612" t="s">
        <v>6510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7203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8142</v>
      </c>
    </row>
    <row r="1613" spans="1:16" x14ac:dyDescent="0.3">
      <c r="A1613" t="s">
        <v>6543</v>
      </c>
      <c r="B1613">
        <v>2023</v>
      </c>
      <c r="C1613" t="s">
        <v>191</v>
      </c>
      <c r="D1613" t="s">
        <v>4211</v>
      </c>
      <c r="E1613" t="s">
        <v>8204</v>
      </c>
      <c r="F1613" t="s">
        <v>43</v>
      </c>
      <c r="G1613">
        <v>98000</v>
      </c>
      <c r="H1613" t="s">
        <v>4180</v>
      </c>
      <c r="I1613">
        <v>17800000</v>
      </c>
      <c r="J1613" t="s">
        <v>7203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8207</v>
      </c>
    </row>
    <row r="1614" spans="1:16" x14ac:dyDescent="0.3">
      <c r="A1614" t="s">
        <v>5513</v>
      </c>
      <c r="B1614">
        <v>2023</v>
      </c>
      <c r="C1614" t="s">
        <v>188</v>
      </c>
      <c r="D1614" t="s">
        <v>6084</v>
      </c>
      <c r="E1614" t="s">
        <v>8097</v>
      </c>
      <c r="F1614" t="s">
        <v>43</v>
      </c>
      <c r="G1614">
        <v>15500</v>
      </c>
      <c r="H1614" t="s">
        <v>4173</v>
      </c>
      <c r="I1614">
        <v>24300000</v>
      </c>
      <c r="J1614" t="s">
        <v>7203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8098</v>
      </c>
    </row>
    <row r="1615" spans="1:16" x14ac:dyDescent="0.3">
      <c r="A1615" t="s">
        <v>6541</v>
      </c>
      <c r="B1615">
        <v>2023</v>
      </c>
      <c r="C1615" t="s">
        <v>191</v>
      </c>
      <c r="D1615" t="s">
        <v>4211</v>
      </c>
      <c r="E1615" t="s">
        <v>8204</v>
      </c>
      <c r="F1615" t="s">
        <v>43</v>
      </c>
      <c r="G1615">
        <v>97000</v>
      </c>
      <c r="H1615" t="s">
        <v>4180</v>
      </c>
      <c r="I1615">
        <v>17800000</v>
      </c>
      <c r="J1615" t="s">
        <v>7203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8205</v>
      </c>
    </row>
    <row r="1616" spans="1:16" x14ac:dyDescent="0.3">
      <c r="A1616" t="s">
        <v>6522</v>
      </c>
      <c r="B1616">
        <v>2023</v>
      </c>
      <c r="C1616" t="s">
        <v>108</v>
      </c>
      <c r="D1616" t="s">
        <v>7153</v>
      </c>
      <c r="E1616" t="s">
        <v>8170</v>
      </c>
      <c r="F1616" t="s">
        <v>173</v>
      </c>
      <c r="G1616">
        <v>42900</v>
      </c>
      <c r="H1616" t="s">
        <v>4173</v>
      </c>
      <c r="I1616">
        <v>15400000</v>
      </c>
      <c r="J1616" t="s">
        <v>7203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8171</v>
      </c>
    </row>
    <row r="1617" spans="1:16" x14ac:dyDescent="0.3">
      <c r="A1617" t="s">
        <v>6496</v>
      </c>
      <c r="B1617">
        <v>2023</v>
      </c>
      <c r="C1617" t="s">
        <v>3991</v>
      </c>
      <c r="D1617" t="s">
        <v>5959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7203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8114</v>
      </c>
    </row>
    <row r="1618" spans="1:16" x14ac:dyDescent="0.3">
      <c r="A1618" t="s">
        <v>6552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7203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8221</v>
      </c>
    </row>
    <row r="1619" spans="1:16" x14ac:dyDescent="0.3">
      <c r="A1619" t="s">
        <v>6534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7203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8191</v>
      </c>
    </row>
    <row r="1620" spans="1:16" x14ac:dyDescent="0.3">
      <c r="A1620" t="s">
        <v>6553</v>
      </c>
      <c r="B1620">
        <v>2023</v>
      </c>
      <c r="C1620" t="s">
        <v>4184</v>
      </c>
      <c r="D1620" t="s">
        <v>4365</v>
      </c>
      <c r="E1620" t="s">
        <v>5916</v>
      </c>
      <c r="F1620" t="s">
        <v>43</v>
      </c>
      <c r="G1620">
        <v>40485</v>
      </c>
      <c r="H1620" t="s">
        <v>4173</v>
      </c>
      <c r="I1620">
        <v>8600000</v>
      </c>
      <c r="J1620" t="s">
        <v>7203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8222</v>
      </c>
    </row>
    <row r="1621" spans="1:16" x14ac:dyDescent="0.3">
      <c r="A1621" t="s">
        <v>6556</v>
      </c>
      <c r="B1621">
        <v>2023</v>
      </c>
      <c r="C1621" t="s">
        <v>137</v>
      </c>
      <c r="D1621" t="s">
        <v>4194</v>
      </c>
      <c r="E1621" t="s">
        <v>8230</v>
      </c>
      <c r="F1621" t="s">
        <v>43</v>
      </c>
      <c r="G1621">
        <v>67053</v>
      </c>
      <c r="H1621" t="s">
        <v>4180</v>
      </c>
      <c r="I1621">
        <v>16200000</v>
      </c>
      <c r="J1621" t="s">
        <v>7203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8231</v>
      </c>
    </row>
    <row r="1622" spans="1:16" x14ac:dyDescent="0.3">
      <c r="A1622" t="s">
        <v>6532</v>
      </c>
      <c r="B1622">
        <v>2023</v>
      </c>
      <c r="C1622" t="s">
        <v>4097</v>
      </c>
      <c r="D1622" t="s">
        <v>8187</v>
      </c>
      <c r="E1622" t="s">
        <v>8188</v>
      </c>
      <c r="F1622" t="s">
        <v>143</v>
      </c>
      <c r="G1622">
        <v>30800</v>
      </c>
      <c r="H1622" t="s">
        <v>4180</v>
      </c>
      <c r="I1622">
        <v>15200000</v>
      </c>
      <c r="J1622" t="s">
        <v>7203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8189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7203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8169</v>
      </c>
    </row>
    <row r="1624" spans="1:16" x14ac:dyDescent="0.3">
      <c r="A1624" t="s">
        <v>6481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7203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8081</v>
      </c>
    </row>
    <row r="1625" spans="1:16" x14ac:dyDescent="0.3">
      <c r="A1625" t="s">
        <v>6558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7203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8234</v>
      </c>
    </row>
    <row r="1626" spans="1:16" x14ac:dyDescent="0.3">
      <c r="A1626" t="s">
        <v>6528</v>
      </c>
      <c r="B1626">
        <v>2023</v>
      </c>
      <c r="C1626" t="s">
        <v>85</v>
      </c>
      <c r="D1626" t="s">
        <v>7993</v>
      </c>
      <c r="E1626" t="s">
        <v>6233</v>
      </c>
      <c r="F1626" t="s">
        <v>43</v>
      </c>
      <c r="G1626">
        <v>59000</v>
      </c>
      <c r="H1626" t="s">
        <v>4180</v>
      </c>
      <c r="I1626">
        <v>16900000</v>
      </c>
      <c r="J1626" t="s">
        <v>7203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8183</v>
      </c>
    </row>
    <row r="1627" spans="1:16" x14ac:dyDescent="0.3">
      <c r="A1627" t="s">
        <v>6550</v>
      </c>
      <c r="B1627">
        <v>2023</v>
      </c>
      <c r="C1627" t="s">
        <v>250</v>
      </c>
      <c r="D1627" t="s">
        <v>4967</v>
      </c>
      <c r="E1627" t="s">
        <v>8217</v>
      </c>
      <c r="F1627" t="s">
        <v>43</v>
      </c>
      <c r="G1627">
        <v>31700</v>
      </c>
      <c r="H1627" t="s">
        <v>4180</v>
      </c>
      <c r="I1627">
        <v>21100000</v>
      </c>
      <c r="J1627" t="s">
        <v>7203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8218</v>
      </c>
    </row>
    <row r="1628" spans="1:16" x14ac:dyDescent="0.3">
      <c r="A1628" t="s">
        <v>6483</v>
      </c>
      <c r="B1628">
        <v>2024</v>
      </c>
      <c r="C1628" t="s">
        <v>188</v>
      </c>
      <c r="D1628" t="s">
        <v>5889</v>
      </c>
      <c r="E1628" t="s">
        <v>8084</v>
      </c>
      <c r="F1628" t="s">
        <v>94</v>
      </c>
      <c r="G1628">
        <v>25840</v>
      </c>
      <c r="H1628" t="s">
        <v>4180</v>
      </c>
      <c r="I1628">
        <v>20600000</v>
      </c>
      <c r="J1628" t="s">
        <v>7203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8085</v>
      </c>
    </row>
    <row r="1629" spans="1:16" x14ac:dyDescent="0.3">
      <c r="A1629" t="s">
        <v>6536</v>
      </c>
      <c r="B1629">
        <v>2024</v>
      </c>
      <c r="C1629" t="s">
        <v>4269</v>
      </c>
      <c r="D1629" t="s">
        <v>4270</v>
      </c>
      <c r="E1629" t="s">
        <v>5733</v>
      </c>
      <c r="F1629" t="s">
        <v>143</v>
      </c>
      <c r="G1629">
        <v>43000</v>
      </c>
      <c r="H1629" t="s">
        <v>4180</v>
      </c>
      <c r="I1629">
        <v>13800000</v>
      </c>
      <c r="J1629" t="s">
        <v>7203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8195</v>
      </c>
    </row>
    <row r="1630" spans="1:16" x14ac:dyDescent="0.3">
      <c r="A1630" t="s">
        <v>8521</v>
      </c>
      <c r="B1630">
        <v>2024</v>
      </c>
      <c r="C1630" t="s">
        <v>62</v>
      </c>
      <c r="D1630" t="s">
        <v>4250</v>
      </c>
      <c r="E1630" t="s">
        <v>8522</v>
      </c>
      <c r="F1630" t="s">
        <v>94</v>
      </c>
      <c r="G1630">
        <v>50000</v>
      </c>
      <c r="H1630" t="s">
        <v>4180</v>
      </c>
      <c r="I1630">
        <v>19300000</v>
      </c>
      <c r="J1630" t="s">
        <v>7203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8523</v>
      </c>
    </row>
    <row r="1631" spans="1:16" x14ac:dyDescent="0.3">
      <c r="A1631" t="s">
        <v>6501</v>
      </c>
      <c r="B1631">
        <v>2024</v>
      </c>
      <c r="C1631" t="s">
        <v>137</v>
      </c>
      <c r="D1631" t="s">
        <v>4194</v>
      </c>
      <c r="E1631" t="s">
        <v>8123</v>
      </c>
      <c r="F1631" t="s">
        <v>143</v>
      </c>
      <c r="G1631">
        <v>26500</v>
      </c>
      <c r="H1631" t="s">
        <v>4180</v>
      </c>
      <c r="I1631">
        <v>30000000</v>
      </c>
      <c r="J1631" t="s">
        <v>7203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8124</v>
      </c>
    </row>
    <row r="1632" spans="1:16" x14ac:dyDescent="0.3">
      <c r="A1632" t="s">
        <v>6530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7203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8185</v>
      </c>
    </row>
    <row r="1633" spans="1:16" x14ac:dyDescent="0.3">
      <c r="A1633" t="s">
        <v>6524</v>
      </c>
      <c r="B1633">
        <v>2024</v>
      </c>
      <c r="C1633" t="s">
        <v>4641</v>
      </c>
      <c r="D1633" t="s">
        <v>8175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7203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8176</v>
      </c>
    </row>
    <row r="1634" spans="1:16" x14ac:dyDescent="0.3">
      <c r="A1634" t="s">
        <v>6477</v>
      </c>
      <c r="B1634">
        <v>2024</v>
      </c>
      <c r="C1634" t="s">
        <v>4896</v>
      </c>
      <c r="D1634" t="s">
        <v>4897</v>
      </c>
      <c r="E1634" t="s">
        <v>8075</v>
      </c>
      <c r="F1634" t="s">
        <v>43</v>
      </c>
      <c r="G1634">
        <v>46000</v>
      </c>
      <c r="H1634" t="s">
        <v>4173</v>
      </c>
      <c r="I1634">
        <v>13400000</v>
      </c>
      <c r="J1634" t="s">
        <v>7203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8076</v>
      </c>
    </row>
    <row r="1635" spans="1:16" x14ac:dyDescent="0.3">
      <c r="A1635" t="s">
        <v>6497</v>
      </c>
      <c r="B1635">
        <v>2025</v>
      </c>
      <c r="C1635" t="s">
        <v>24</v>
      </c>
      <c r="D1635" t="s">
        <v>5847</v>
      </c>
      <c r="E1635" t="s">
        <v>8115</v>
      </c>
      <c r="F1635" t="s">
        <v>83</v>
      </c>
      <c r="G1635">
        <v>16500</v>
      </c>
      <c r="H1635" t="s">
        <v>4180</v>
      </c>
      <c r="I1635">
        <v>32100000</v>
      </c>
      <c r="J1635" t="s">
        <v>7203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8116</v>
      </c>
    </row>
    <row r="1636" spans="1:16" x14ac:dyDescent="0.3">
      <c r="A1636" t="s">
        <v>6486</v>
      </c>
      <c r="B1636">
        <v>2024</v>
      </c>
      <c r="C1636" t="s">
        <v>85</v>
      </c>
      <c r="D1636" t="s">
        <v>5771</v>
      </c>
      <c r="E1636" t="s">
        <v>8090</v>
      </c>
      <c r="F1636" t="s">
        <v>43</v>
      </c>
      <c r="G1636">
        <v>31107</v>
      </c>
      <c r="H1636" t="s">
        <v>4180</v>
      </c>
      <c r="I1636">
        <v>11600000</v>
      </c>
      <c r="J1636" t="s">
        <v>7203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8091</v>
      </c>
    </row>
    <row r="1637" spans="1:16" x14ac:dyDescent="0.3">
      <c r="A1637" t="s">
        <v>6545</v>
      </c>
      <c r="B1637">
        <v>2026</v>
      </c>
      <c r="C1637" t="s">
        <v>166</v>
      </c>
      <c r="D1637" t="s">
        <v>8208</v>
      </c>
      <c r="E1637" t="s">
        <v>5747</v>
      </c>
      <c r="F1637" t="s">
        <v>4172</v>
      </c>
      <c r="G1637">
        <v>189</v>
      </c>
      <c r="H1637" t="s">
        <v>4180</v>
      </c>
      <c r="I1637">
        <v>25600000</v>
      </c>
      <c r="J1637" t="s">
        <v>7203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8209</v>
      </c>
    </row>
    <row r="1638" spans="1:16" x14ac:dyDescent="0.3">
      <c r="A1638" t="s">
        <v>6485</v>
      </c>
      <c r="B1638">
        <v>2024</v>
      </c>
      <c r="C1638" t="s">
        <v>137</v>
      </c>
      <c r="D1638" t="s">
        <v>4336</v>
      </c>
      <c r="E1638" t="s">
        <v>5687</v>
      </c>
      <c r="F1638" t="s">
        <v>43</v>
      </c>
      <c r="G1638">
        <v>45500</v>
      </c>
      <c r="H1638" t="s">
        <v>4180</v>
      </c>
      <c r="I1638">
        <v>18000000</v>
      </c>
      <c r="J1638" t="s">
        <v>7203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8089</v>
      </c>
    </row>
    <row r="1639" spans="1:16" x14ac:dyDescent="0.3">
      <c r="A1639" t="s">
        <v>5316</v>
      </c>
      <c r="B1639">
        <v>2024</v>
      </c>
      <c r="C1639" t="s">
        <v>62</v>
      </c>
      <c r="D1639" t="s">
        <v>4232</v>
      </c>
      <c r="E1639" t="s">
        <v>8517</v>
      </c>
      <c r="F1639" t="s">
        <v>143</v>
      </c>
      <c r="G1639">
        <v>11000</v>
      </c>
      <c r="H1639" t="s">
        <v>4180</v>
      </c>
      <c r="I1639">
        <v>13300000</v>
      </c>
      <c r="J1639" t="s">
        <v>7203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8518</v>
      </c>
    </row>
    <row r="1640" spans="1:16" x14ac:dyDescent="0.3">
      <c r="A1640" t="s">
        <v>6478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7203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8077</v>
      </c>
    </row>
    <row r="1641" spans="1:16" x14ac:dyDescent="0.3">
      <c r="A1641" t="s">
        <v>6482</v>
      </c>
      <c r="B1641">
        <v>2024</v>
      </c>
      <c r="C1641" t="s">
        <v>24</v>
      </c>
      <c r="D1641" t="s">
        <v>4658</v>
      </c>
      <c r="E1641" t="s">
        <v>5792</v>
      </c>
      <c r="F1641" t="s">
        <v>43</v>
      </c>
      <c r="G1641">
        <v>20000</v>
      </c>
      <c r="H1641" t="s">
        <v>4180</v>
      </c>
      <c r="I1641">
        <v>31400000</v>
      </c>
      <c r="J1641" t="s">
        <v>7203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8083</v>
      </c>
    </row>
    <row r="1642" spans="1:16" x14ac:dyDescent="0.3">
      <c r="A1642" t="s">
        <v>6557</v>
      </c>
      <c r="B1642">
        <v>2024</v>
      </c>
      <c r="C1642" t="s">
        <v>92</v>
      </c>
      <c r="D1642" t="s">
        <v>5676</v>
      </c>
      <c r="E1642" t="s">
        <v>8232</v>
      </c>
      <c r="F1642" t="s">
        <v>43</v>
      </c>
      <c r="G1642">
        <v>34000</v>
      </c>
      <c r="H1642" t="s">
        <v>4180</v>
      </c>
      <c r="I1642">
        <v>9600000</v>
      </c>
      <c r="J1642" t="s">
        <v>7203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8233</v>
      </c>
    </row>
    <row r="1643" spans="1:16" x14ac:dyDescent="0.3">
      <c r="A1643" t="s">
        <v>6514</v>
      </c>
      <c r="B1643">
        <v>2024</v>
      </c>
      <c r="C1643" t="s">
        <v>4091</v>
      </c>
      <c r="D1643" t="s">
        <v>4923</v>
      </c>
      <c r="E1643" t="s">
        <v>6201</v>
      </c>
      <c r="F1643" t="s">
        <v>161</v>
      </c>
      <c r="G1643">
        <v>30000</v>
      </c>
      <c r="H1643" t="s">
        <v>4180</v>
      </c>
      <c r="I1643">
        <v>18700000</v>
      </c>
      <c r="J1643" t="s">
        <v>7203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8152</v>
      </c>
    </row>
    <row r="1644" spans="1:16" x14ac:dyDescent="0.3">
      <c r="A1644" t="s">
        <v>6547</v>
      </c>
      <c r="B1644">
        <v>2024</v>
      </c>
      <c r="C1644" t="s">
        <v>36</v>
      </c>
      <c r="D1644" t="s">
        <v>6178</v>
      </c>
      <c r="E1644" t="s">
        <v>5779</v>
      </c>
      <c r="F1644" t="s">
        <v>143</v>
      </c>
      <c r="G1644">
        <v>67000</v>
      </c>
      <c r="H1644" t="s">
        <v>4180</v>
      </c>
      <c r="I1644">
        <v>10500000</v>
      </c>
      <c r="J1644" t="s">
        <v>7203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8212</v>
      </c>
    </row>
    <row r="1645" spans="1:16" x14ac:dyDescent="0.3">
      <c r="A1645" t="s">
        <v>6531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7203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8186</v>
      </c>
    </row>
    <row r="1646" spans="1:16" x14ac:dyDescent="0.3">
      <c r="A1646" t="s">
        <v>6521</v>
      </c>
      <c r="B1646">
        <v>2024</v>
      </c>
      <c r="C1646" t="s">
        <v>4184</v>
      </c>
      <c r="D1646" t="s">
        <v>5116</v>
      </c>
      <c r="E1646" t="s">
        <v>8167</v>
      </c>
      <c r="F1646" t="s">
        <v>43</v>
      </c>
      <c r="G1646">
        <v>37034</v>
      </c>
      <c r="H1646" t="s">
        <v>4180</v>
      </c>
      <c r="I1646">
        <v>16400000</v>
      </c>
      <c r="J1646" t="s">
        <v>7203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8168</v>
      </c>
    </row>
    <row r="1647" spans="1:16" x14ac:dyDescent="0.3">
      <c r="A1647" t="s">
        <v>6555</v>
      </c>
      <c r="B1647">
        <v>2024</v>
      </c>
      <c r="C1647" t="s">
        <v>131</v>
      </c>
      <c r="D1647" t="s">
        <v>8227</v>
      </c>
      <c r="E1647" t="s">
        <v>8228</v>
      </c>
      <c r="F1647" t="s">
        <v>43</v>
      </c>
      <c r="G1647">
        <v>36012</v>
      </c>
      <c r="H1647" t="s">
        <v>4180</v>
      </c>
      <c r="I1647">
        <v>31200000</v>
      </c>
      <c r="J1647" t="s">
        <v>7203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8229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7203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8529</v>
      </c>
    </row>
    <row r="1649" spans="1:16" x14ac:dyDescent="0.3">
      <c r="A1649" t="s">
        <v>6523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7203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8172</v>
      </c>
    </row>
    <row r="1650" spans="1:16" x14ac:dyDescent="0.3">
      <c r="A1650" t="s">
        <v>6538</v>
      </c>
      <c r="B1650">
        <v>2025</v>
      </c>
      <c r="C1650" t="s">
        <v>188</v>
      </c>
      <c r="D1650" t="s">
        <v>5024</v>
      </c>
      <c r="E1650" t="s">
        <v>8197</v>
      </c>
      <c r="F1650" t="s">
        <v>4172</v>
      </c>
      <c r="G1650">
        <v>4548</v>
      </c>
      <c r="H1650" t="s">
        <v>4173</v>
      </c>
      <c r="I1650">
        <v>12500000</v>
      </c>
      <c r="J1650" t="s">
        <v>7203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8198</v>
      </c>
    </row>
    <row r="1651" spans="1:16" x14ac:dyDescent="0.3">
      <c r="A1651" t="s">
        <v>6500</v>
      </c>
      <c r="B1651">
        <v>2025</v>
      </c>
      <c r="C1651" t="s">
        <v>199</v>
      </c>
      <c r="D1651" t="s">
        <v>4988</v>
      </c>
      <c r="E1651" t="s">
        <v>8121</v>
      </c>
      <c r="F1651" t="s">
        <v>4172</v>
      </c>
      <c r="G1651">
        <v>32000</v>
      </c>
      <c r="H1651" t="s">
        <v>4180</v>
      </c>
      <c r="I1651">
        <v>17900000</v>
      </c>
      <c r="J1651" t="s">
        <v>7203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8122</v>
      </c>
    </row>
    <row r="1652" spans="1:16" x14ac:dyDescent="0.3">
      <c r="A1652" t="s">
        <v>6508</v>
      </c>
      <c r="B1652">
        <v>2025</v>
      </c>
      <c r="C1652" t="s">
        <v>131</v>
      </c>
      <c r="D1652" t="s">
        <v>4239</v>
      </c>
      <c r="E1652" t="s">
        <v>4240</v>
      </c>
      <c r="F1652" t="s">
        <v>8136</v>
      </c>
      <c r="G1652">
        <v>12000</v>
      </c>
      <c r="H1652" t="s">
        <v>4180</v>
      </c>
      <c r="I1652">
        <v>21000000</v>
      </c>
      <c r="J1652" t="s">
        <v>7203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8137</v>
      </c>
    </row>
    <row r="1653" spans="1:16" x14ac:dyDescent="0.3">
      <c r="A1653" t="s">
        <v>8530</v>
      </c>
      <c r="B1653">
        <v>2025</v>
      </c>
      <c r="C1653" t="s">
        <v>62</v>
      </c>
      <c r="D1653" t="s">
        <v>4198</v>
      </c>
      <c r="E1653" t="s">
        <v>8531</v>
      </c>
      <c r="F1653" t="s">
        <v>4172</v>
      </c>
      <c r="G1653">
        <v>15000</v>
      </c>
      <c r="H1653" t="s">
        <v>4180</v>
      </c>
      <c r="I1653">
        <v>17200000</v>
      </c>
      <c r="J1653" t="s">
        <v>7203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8532</v>
      </c>
    </row>
    <row r="1654" spans="1:16" x14ac:dyDescent="0.3">
      <c r="A1654" t="s">
        <v>6554</v>
      </c>
      <c r="B1654">
        <v>2025</v>
      </c>
      <c r="C1654" t="s">
        <v>41</v>
      </c>
      <c r="D1654" t="s">
        <v>8223</v>
      </c>
      <c r="E1654" t="s">
        <v>8224</v>
      </c>
      <c r="F1654" t="s">
        <v>4172</v>
      </c>
      <c r="G1654">
        <v>12507</v>
      </c>
      <c r="H1654" t="s">
        <v>4173</v>
      </c>
      <c r="I1654">
        <v>17500000</v>
      </c>
      <c r="J1654" t="s">
        <v>7203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8225</v>
      </c>
    </row>
    <row r="1655" spans="1:16" x14ac:dyDescent="0.3">
      <c r="A1655" t="s">
        <v>8513</v>
      </c>
      <c r="B1655">
        <v>2025</v>
      </c>
      <c r="C1655" t="s">
        <v>230</v>
      </c>
      <c r="D1655" t="s">
        <v>8514</v>
      </c>
      <c r="E1655" t="s">
        <v>8515</v>
      </c>
      <c r="F1655" t="s">
        <v>4172</v>
      </c>
      <c r="G1655">
        <v>40000</v>
      </c>
      <c r="H1655" t="s">
        <v>4180</v>
      </c>
      <c r="I1655">
        <v>14800000</v>
      </c>
      <c r="J1655" t="s">
        <v>7203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8516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5939</v>
      </c>
      <c r="E1656" t="s">
        <v>7202</v>
      </c>
      <c r="F1656" t="s">
        <v>4172</v>
      </c>
      <c r="G1656">
        <v>10000</v>
      </c>
      <c r="H1656" t="s">
        <v>4180</v>
      </c>
      <c r="I1656">
        <v>17800000</v>
      </c>
      <c r="J1656" t="s">
        <v>7203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7204</v>
      </c>
    </row>
    <row r="1657" spans="1:16" x14ac:dyDescent="0.3">
      <c r="A1657" t="s">
        <v>5320</v>
      </c>
      <c r="B1657">
        <v>2025</v>
      </c>
      <c r="C1657" t="s">
        <v>230</v>
      </c>
      <c r="D1657" t="s">
        <v>7796</v>
      </c>
      <c r="E1657" t="s">
        <v>8533</v>
      </c>
      <c r="F1657" t="s">
        <v>4172</v>
      </c>
      <c r="G1657">
        <v>4000</v>
      </c>
      <c r="H1657" t="s">
        <v>4180</v>
      </c>
      <c r="I1657">
        <v>12400000</v>
      </c>
      <c r="J1657" t="s">
        <v>7203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8534</v>
      </c>
    </row>
    <row r="1658" spans="1:16" x14ac:dyDescent="0.3">
      <c r="A1658" t="s">
        <v>8519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7203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8520</v>
      </c>
    </row>
    <row r="1659" spans="1:16" x14ac:dyDescent="0.3">
      <c r="A1659" t="s">
        <v>6560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7203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8127</v>
      </c>
    </row>
    <row r="1660" spans="1:16" x14ac:dyDescent="0.3">
      <c r="A1660" t="s">
        <v>6511</v>
      </c>
      <c r="B1660">
        <v>2025</v>
      </c>
      <c r="C1660" t="s">
        <v>36</v>
      </c>
      <c r="D1660" t="s">
        <v>4775</v>
      </c>
      <c r="E1660" t="s">
        <v>8143</v>
      </c>
      <c r="F1660" t="s">
        <v>4172</v>
      </c>
      <c r="G1660">
        <v>15946</v>
      </c>
      <c r="H1660" t="s">
        <v>4180</v>
      </c>
      <c r="I1660">
        <v>14800000</v>
      </c>
      <c r="J1660" t="s">
        <v>7203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8144</v>
      </c>
    </row>
    <row r="1661" spans="1:16" x14ac:dyDescent="0.3">
      <c r="A1661" t="s">
        <v>6548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7203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8213</v>
      </c>
    </row>
    <row r="1662" spans="1:16" x14ac:dyDescent="0.3">
      <c r="A1662" t="s">
        <v>6495</v>
      </c>
      <c r="B1662">
        <v>2025</v>
      </c>
      <c r="C1662" t="s">
        <v>191</v>
      </c>
      <c r="D1662" t="s">
        <v>5769</v>
      </c>
      <c r="E1662" t="s">
        <v>8110</v>
      </c>
      <c r="F1662" t="s">
        <v>4172</v>
      </c>
      <c r="G1662">
        <v>13500</v>
      </c>
      <c r="H1662" t="s">
        <v>4180</v>
      </c>
      <c r="I1662">
        <v>27400000</v>
      </c>
      <c r="J1662" t="s">
        <v>7203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8111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7931</v>
      </c>
      <c r="F1663" t="s">
        <v>4172</v>
      </c>
      <c r="G1663">
        <v>6500</v>
      </c>
      <c r="H1663" t="s">
        <v>4180</v>
      </c>
      <c r="I1663">
        <v>11600000</v>
      </c>
      <c r="J1663" t="s">
        <v>7203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8082</v>
      </c>
    </row>
    <row r="1664" spans="1:16" x14ac:dyDescent="0.3">
      <c r="A1664" t="s">
        <v>6480</v>
      </c>
      <c r="B1664">
        <v>2025</v>
      </c>
      <c r="C1664" t="s">
        <v>194</v>
      </c>
      <c r="D1664">
        <v>700</v>
      </c>
      <c r="E1664" t="s">
        <v>8079</v>
      </c>
      <c r="F1664" t="s">
        <v>4172</v>
      </c>
      <c r="G1664">
        <v>3500</v>
      </c>
      <c r="H1664" t="s">
        <v>4180</v>
      </c>
      <c r="I1664">
        <v>14300000</v>
      </c>
      <c r="J1664" t="s">
        <v>7203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8080</v>
      </c>
    </row>
    <row r="1665" spans="1:16" x14ac:dyDescent="0.3">
      <c r="A1665" t="s">
        <v>6487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7203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8093</v>
      </c>
    </row>
    <row r="1666" spans="1:16" x14ac:dyDescent="0.3">
      <c r="A1666" t="s">
        <v>6487</v>
      </c>
      <c r="B1666">
        <v>2025</v>
      </c>
      <c r="C1666" t="s">
        <v>163</v>
      </c>
      <c r="D1666">
        <v>7</v>
      </c>
      <c r="E1666" t="s">
        <v>6194</v>
      </c>
      <c r="F1666" t="s">
        <v>4172</v>
      </c>
      <c r="G1666">
        <v>12000</v>
      </c>
      <c r="H1666" t="s">
        <v>4180</v>
      </c>
      <c r="I1666">
        <v>21600000</v>
      </c>
      <c r="J1666" t="s">
        <v>7203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8094</v>
      </c>
    </row>
    <row r="1667" spans="1:16" x14ac:dyDescent="0.3">
      <c r="A1667" t="s">
        <v>6499</v>
      </c>
      <c r="B1667">
        <v>2025</v>
      </c>
      <c r="C1667" t="s">
        <v>24</v>
      </c>
      <c r="D1667" t="s">
        <v>4369</v>
      </c>
      <c r="E1667" t="s">
        <v>5659</v>
      </c>
      <c r="F1667" t="s">
        <v>4172</v>
      </c>
      <c r="G1667">
        <v>10200</v>
      </c>
      <c r="H1667" t="s">
        <v>4173</v>
      </c>
      <c r="I1667">
        <v>57000000</v>
      </c>
      <c r="J1667" t="s">
        <v>7203</v>
      </c>
      <c r="K1667">
        <v>55000000</v>
      </c>
      <c r="L1667">
        <v>59000000</v>
      </c>
      <c r="M1667">
        <v>8</v>
      </c>
      <c r="N1667" t="s">
        <v>8119</v>
      </c>
      <c r="O1667">
        <v>82.4</v>
      </c>
      <c r="P1667" t="s">
        <v>8120</v>
      </c>
    </row>
    <row r="1668" spans="1:16" x14ac:dyDescent="0.3">
      <c r="A1668" t="s">
        <v>6527</v>
      </c>
      <c r="B1668">
        <v>2026</v>
      </c>
      <c r="C1668" t="s">
        <v>6260</v>
      </c>
      <c r="D1668" t="s">
        <v>8180</v>
      </c>
      <c r="E1668" t="s">
        <v>8181</v>
      </c>
      <c r="F1668" t="s">
        <v>4172</v>
      </c>
      <c r="G1668">
        <v>7800</v>
      </c>
      <c r="H1668" t="s">
        <v>4180</v>
      </c>
      <c r="I1668">
        <v>15400000</v>
      </c>
      <c r="J1668" t="s">
        <v>7203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8182</v>
      </c>
    </row>
    <row r="1669" spans="1:16" x14ac:dyDescent="0.3">
      <c r="A1669" t="s">
        <v>6513</v>
      </c>
      <c r="B1669">
        <v>2026</v>
      </c>
      <c r="C1669" t="s">
        <v>24</v>
      </c>
      <c r="D1669" t="s">
        <v>5847</v>
      </c>
      <c r="E1669" t="s">
        <v>8115</v>
      </c>
      <c r="F1669" t="s">
        <v>4172</v>
      </c>
      <c r="G1669">
        <v>10434</v>
      </c>
      <c r="H1669" t="s">
        <v>4173</v>
      </c>
      <c r="I1669">
        <v>34100000</v>
      </c>
      <c r="J1669" t="s">
        <v>7203</v>
      </c>
      <c r="K1669">
        <v>32800000</v>
      </c>
      <c r="L1669">
        <v>35300000</v>
      </c>
      <c r="M1669">
        <v>3</v>
      </c>
      <c r="N1669" t="s">
        <v>5718</v>
      </c>
      <c r="O1669">
        <v>89.8</v>
      </c>
      <c r="P1669" t="s">
        <v>8146</v>
      </c>
    </row>
    <row r="1670" spans="1:16" x14ac:dyDescent="0.3">
      <c r="A1670" t="s">
        <v>7209</v>
      </c>
      <c r="B1670">
        <v>2026</v>
      </c>
      <c r="C1670" t="s">
        <v>4184</v>
      </c>
      <c r="D1670" t="s">
        <v>4288</v>
      </c>
      <c r="E1670" t="s">
        <v>7210</v>
      </c>
      <c r="F1670" t="s">
        <v>4172</v>
      </c>
      <c r="G1670">
        <v>2400</v>
      </c>
      <c r="H1670" t="s">
        <v>4173</v>
      </c>
      <c r="I1670">
        <v>17300000</v>
      </c>
      <c r="J1670" t="s">
        <v>7203</v>
      </c>
      <c r="K1670">
        <v>16700000</v>
      </c>
      <c r="L1670">
        <v>18000000</v>
      </c>
      <c r="M1670">
        <v>3</v>
      </c>
      <c r="N1670" t="s">
        <v>5774</v>
      </c>
      <c r="O1670">
        <v>86.5</v>
      </c>
      <c r="P1670" t="s">
        <v>7211</v>
      </c>
    </row>
    <row r="1671" spans="1:16" x14ac:dyDescent="0.3">
      <c r="A1671" t="s">
        <v>8524</v>
      </c>
      <c r="B1671">
        <v>2026</v>
      </c>
      <c r="C1671" t="s">
        <v>230</v>
      </c>
      <c r="D1671" t="s">
        <v>4555</v>
      </c>
      <c r="E1671" t="s">
        <v>8525</v>
      </c>
      <c r="F1671" t="s">
        <v>4172</v>
      </c>
      <c r="G1671">
        <v>3000</v>
      </c>
      <c r="H1671" t="s">
        <v>4180</v>
      </c>
      <c r="I1671">
        <v>20500000</v>
      </c>
      <c r="J1671" t="s">
        <v>7203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8526</v>
      </c>
    </row>
    <row r="1672" spans="1:16" x14ac:dyDescent="0.3">
      <c r="A1672" t="s">
        <v>8527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7203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8528</v>
      </c>
    </row>
    <row r="1673" spans="1:16" x14ac:dyDescent="0.3">
      <c r="A1673" t="s">
        <v>6559</v>
      </c>
      <c r="B1673">
        <v>2026</v>
      </c>
      <c r="C1673" t="s">
        <v>36</v>
      </c>
      <c r="D1673" t="s">
        <v>6178</v>
      </c>
      <c r="E1673" t="s">
        <v>5779</v>
      </c>
      <c r="F1673" t="s">
        <v>4172</v>
      </c>
      <c r="G1673">
        <v>22255</v>
      </c>
      <c r="H1673" t="s">
        <v>4180</v>
      </c>
      <c r="I1673">
        <v>11300000</v>
      </c>
      <c r="J1673" t="s">
        <v>7203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8216</v>
      </c>
    </row>
    <row r="1674" spans="1:16" x14ac:dyDescent="0.3">
      <c r="A1674" t="s">
        <v>8147</v>
      </c>
      <c r="B1674">
        <v>2026</v>
      </c>
      <c r="C1674" t="s">
        <v>24</v>
      </c>
      <c r="D1674" t="s">
        <v>8148</v>
      </c>
      <c r="E1674" t="s">
        <v>8149</v>
      </c>
      <c r="F1674" t="s">
        <v>4172</v>
      </c>
      <c r="G1674">
        <v>1250</v>
      </c>
      <c r="H1674" t="s">
        <v>4180</v>
      </c>
      <c r="I1674">
        <v>65000000</v>
      </c>
      <c r="J1674" t="s">
        <v>7203</v>
      </c>
      <c r="K1674">
        <v>62000000</v>
      </c>
      <c r="L1674">
        <v>67000000</v>
      </c>
      <c r="M1674">
        <v>3</v>
      </c>
      <c r="N1674" t="s">
        <v>8150</v>
      </c>
      <c r="O1674">
        <v>92.3</v>
      </c>
      <c r="P1674" t="s">
        <v>8151</v>
      </c>
    </row>
    <row r="1675" spans="1:16" x14ac:dyDescent="0.3">
      <c r="A1675" t="s">
        <v>6529</v>
      </c>
      <c r="B1675">
        <v>2026</v>
      </c>
      <c r="C1675" t="s">
        <v>5188</v>
      </c>
      <c r="D1675" t="s">
        <v>5738</v>
      </c>
      <c r="E1675" t="s">
        <v>6205</v>
      </c>
      <c r="F1675" t="s">
        <v>4172</v>
      </c>
      <c r="G1675">
        <v>10100</v>
      </c>
      <c r="H1675" t="s">
        <v>4180</v>
      </c>
      <c r="I1675">
        <v>8600000</v>
      </c>
      <c r="J1675" t="s">
        <v>7203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8184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5681</v>
      </c>
      <c r="E1676" t="s">
        <v>8351</v>
      </c>
      <c r="F1676" t="s">
        <v>4862</v>
      </c>
      <c r="G1676">
        <v>80095</v>
      </c>
      <c r="H1676" t="s">
        <v>4173</v>
      </c>
      <c r="I1676">
        <v>10400000</v>
      </c>
      <c r="J1676" t="s">
        <v>7215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8352</v>
      </c>
    </row>
    <row r="1677" spans="1:16" x14ac:dyDescent="0.3">
      <c r="A1677" t="s">
        <v>7212</v>
      </c>
      <c r="B1677">
        <v>2016</v>
      </c>
      <c r="C1677" t="s">
        <v>92</v>
      </c>
      <c r="D1677" t="s">
        <v>7213</v>
      </c>
      <c r="E1677" t="s">
        <v>7214</v>
      </c>
      <c r="F1677" t="s">
        <v>43</v>
      </c>
      <c r="G1677">
        <v>102000</v>
      </c>
      <c r="H1677" t="s">
        <v>4173</v>
      </c>
      <c r="I1677">
        <v>7100000</v>
      </c>
      <c r="J1677" t="s">
        <v>7215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7216</v>
      </c>
    </row>
    <row r="1678" spans="1:16" x14ac:dyDescent="0.3">
      <c r="A1678" t="s">
        <v>6622</v>
      </c>
      <c r="B1678">
        <v>2017</v>
      </c>
      <c r="C1678" t="s">
        <v>24</v>
      </c>
      <c r="D1678" t="s">
        <v>8332</v>
      </c>
      <c r="E1678" t="s">
        <v>8333</v>
      </c>
      <c r="F1678" t="s">
        <v>173</v>
      </c>
      <c r="G1678">
        <v>106500</v>
      </c>
      <c r="H1678" t="s">
        <v>4180</v>
      </c>
      <c r="I1678">
        <v>6460000</v>
      </c>
      <c r="J1678" t="s">
        <v>7215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8334</v>
      </c>
    </row>
    <row r="1679" spans="1:16" x14ac:dyDescent="0.3">
      <c r="A1679" t="s">
        <v>6627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7215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8344</v>
      </c>
    </row>
    <row r="1680" spans="1:16" x14ac:dyDescent="0.3">
      <c r="A1680" t="s">
        <v>6597</v>
      </c>
      <c r="B1680">
        <v>2018</v>
      </c>
      <c r="C1680" t="s">
        <v>62</v>
      </c>
      <c r="D1680">
        <v>5008</v>
      </c>
      <c r="E1680" t="s">
        <v>8287</v>
      </c>
      <c r="F1680" t="s">
        <v>43</v>
      </c>
      <c r="G1680">
        <v>90000</v>
      </c>
      <c r="H1680" t="s">
        <v>4180</v>
      </c>
      <c r="I1680">
        <v>13800000</v>
      </c>
      <c r="J1680" t="s">
        <v>7215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8288</v>
      </c>
    </row>
    <row r="1681" spans="1:16" x14ac:dyDescent="0.3">
      <c r="A1681" t="s">
        <v>6589</v>
      </c>
      <c r="B1681">
        <v>2018</v>
      </c>
      <c r="C1681" t="s">
        <v>166</v>
      </c>
      <c r="D1681" t="s">
        <v>8276</v>
      </c>
      <c r="E1681" t="s">
        <v>8277</v>
      </c>
      <c r="F1681" t="s">
        <v>94</v>
      </c>
      <c r="G1681">
        <v>102000</v>
      </c>
      <c r="H1681" t="s">
        <v>4180</v>
      </c>
      <c r="I1681">
        <v>14900000</v>
      </c>
      <c r="J1681" t="s">
        <v>7215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8278</v>
      </c>
    </row>
    <row r="1682" spans="1:16" x14ac:dyDescent="0.3">
      <c r="A1682" t="s">
        <v>6569</v>
      </c>
      <c r="B1682">
        <v>2018</v>
      </c>
      <c r="C1682" t="s">
        <v>4184</v>
      </c>
      <c r="D1682" t="s">
        <v>6162</v>
      </c>
      <c r="E1682" t="s">
        <v>8246</v>
      </c>
      <c r="F1682" t="s">
        <v>143</v>
      </c>
      <c r="G1682">
        <v>102410</v>
      </c>
      <c r="H1682" t="s">
        <v>4180</v>
      </c>
      <c r="I1682">
        <v>7710000</v>
      </c>
      <c r="J1682" t="s">
        <v>7215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8247</v>
      </c>
    </row>
    <row r="1683" spans="1:16" x14ac:dyDescent="0.3">
      <c r="A1683" t="s">
        <v>6587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7215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8274</v>
      </c>
    </row>
    <row r="1684" spans="1:16" x14ac:dyDescent="0.3">
      <c r="A1684" t="s">
        <v>8269</v>
      </c>
      <c r="B1684">
        <v>2019</v>
      </c>
      <c r="C1684" t="s">
        <v>137</v>
      </c>
      <c r="D1684" t="s">
        <v>5893</v>
      </c>
      <c r="E1684" t="s">
        <v>7927</v>
      </c>
      <c r="F1684" t="s">
        <v>143</v>
      </c>
      <c r="G1684">
        <v>109000</v>
      </c>
      <c r="H1684" t="s">
        <v>4180</v>
      </c>
      <c r="I1684">
        <v>11100000</v>
      </c>
      <c r="J1684" t="s">
        <v>7215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8270</v>
      </c>
    </row>
    <row r="1685" spans="1:16" x14ac:dyDescent="0.3">
      <c r="A1685" t="s">
        <v>6619</v>
      </c>
      <c r="B1685">
        <v>2019</v>
      </c>
      <c r="C1685" t="s">
        <v>92</v>
      </c>
      <c r="D1685" t="s">
        <v>8326</v>
      </c>
      <c r="E1685" t="s">
        <v>8327</v>
      </c>
      <c r="F1685" t="s">
        <v>60</v>
      </c>
      <c r="G1685">
        <v>80000</v>
      </c>
      <c r="H1685" t="s">
        <v>4180</v>
      </c>
      <c r="I1685">
        <v>26200000</v>
      </c>
      <c r="J1685" t="s">
        <v>7215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8328</v>
      </c>
    </row>
    <row r="1686" spans="1:16" x14ac:dyDescent="0.3">
      <c r="A1686" t="s">
        <v>6608</v>
      </c>
      <c r="B1686">
        <v>2019</v>
      </c>
      <c r="C1686" t="s">
        <v>4184</v>
      </c>
      <c r="D1686" t="s">
        <v>6162</v>
      </c>
      <c r="E1686" t="s">
        <v>8307</v>
      </c>
      <c r="F1686" t="s">
        <v>60</v>
      </c>
      <c r="G1686">
        <v>81423</v>
      </c>
      <c r="H1686" t="s">
        <v>4180</v>
      </c>
      <c r="I1686">
        <v>9700000</v>
      </c>
      <c r="J1686" t="s">
        <v>7215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8308</v>
      </c>
    </row>
    <row r="1687" spans="1:16" x14ac:dyDescent="0.3">
      <c r="A1687" t="s">
        <v>8292</v>
      </c>
      <c r="B1687">
        <v>2019</v>
      </c>
      <c r="C1687" t="s">
        <v>4641</v>
      </c>
      <c r="D1687" t="s">
        <v>5793</v>
      </c>
      <c r="E1687" t="s">
        <v>5794</v>
      </c>
      <c r="F1687" t="s">
        <v>143</v>
      </c>
      <c r="G1687">
        <v>66200</v>
      </c>
      <c r="H1687" t="s">
        <v>4180</v>
      </c>
      <c r="I1687">
        <v>7710000</v>
      </c>
      <c r="J1687" t="s">
        <v>7215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8293</v>
      </c>
    </row>
    <row r="1688" spans="1:16" x14ac:dyDescent="0.3">
      <c r="A1688" t="s">
        <v>7220</v>
      </c>
      <c r="B1688">
        <v>2019</v>
      </c>
      <c r="C1688" t="s">
        <v>4184</v>
      </c>
      <c r="D1688" t="s">
        <v>5169</v>
      </c>
      <c r="E1688" t="s">
        <v>7221</v>
      </c>
      <c r="F1688" t="s">
        <v>60</v>
      </c>
      <c r="G1688">
        <v>70000</v>
      </c>
      <c r="H1688" t="s">
        <v>4180</v>
      </c>
      <c r="I1688">
        <v>8900000</v>
      </c>
      <c r="J1688" t="s">
        <v>7215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7222</v>
      </c>
    </row>
    <row r="1689" spans="1:16" x14ac:dyDescent="0.3">
      <c r="A1689" t="s">
        <v>6596</v>
      </c>
      <c r="B1689">
        <v>2019</v>
      </c>
      <c r="C1689" t="s">
        <v>4184</v>
      </c>
      <c r="D1689" t="s">
        <v>6114</v>
      </c>
      <c r="E1689" t="s">
        <v>7735</v>
      </c>
      <c r="F1689" t="s">
        <v>143</v>
      </c>
      <c r="G1689">
        <v>70000</v>
      </c>
      <c r="H1689" t="s">
        <v>4180</v>
      </c>
      <c r="I1689">
        <v>9600000</v>
      </c>
      <c r="J1689" t="s">
        <v>7215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8286</v>
      </c>
    </row>
    <row r="1690" spans="1:16" x14ac:dyDescent="0.3">
      <c r="A1690" t="s">
        <v>6609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7215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8312</v>
      </c>
    </row>
    <row r="1691" spans="1:16" x14ac:dyDescent="0.3">
      <c r="A1691" t="s">
        <v>6582</v>
      </c>
      <c r="B1691">
        <v>2020</v>
      </c>
      <c r="C1691" t="s">
        <v>89</v>
      </c>
      <c r="D1691">
        <v>3</v>
      </c>
      <c r="E1691" t="s">
        <v>4381</v>
      </c>
      <c r="F1691" t="s">
        <v>8040</v>
      </c>
      <c r="G1691">
        <v>97000</v>
      </c>
      <c r="H1691" t="s">
        <v>4180</v>
      </c>
      <c r="I1691">
        <v>6210000</v>
      </c>
      <c r="J1691" t="s">
        <v>7215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8260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8267</v>
      </c>
      <c r="F1692" t="s">
        <v>4172</v>
      </c>
      <c r="G1692">
        <v>30950</v>
      </c>
      <c r="H1692" t="s">
        <v>4180</v>
      </c>
      <c r="I1692">
        <v>13200000</v>
      </c>
      <c r="J1692" t="s">
        <v>7215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8268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8318</v>
      </c>
      <c r="F1693" t="s">
        <v>4172</v>
      </c>
      <c r="G1693">
        <v>1400</v>
      </c>
      <c r="H1693" t="s">
        <v>4180</v>
      </c>
      <c r="I1693">
        <v>11000000</v>
      </c>
      <c r="J1693" t="s">
        <v>7215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8319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7215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8240</v>
      </c>
    </row>
    <row r="1695" spans="1:16" x14ac:dyDescent="0.3">
      <c r="A1695" t="s">
        <v>6570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7215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8248</v>
      </c>
    </row>
    <row r="1696" spans="1:16" x14ac:dyDescent="0.3">
      <c r="A1696" t="s">
        <v>6620</v>
      </c>
      <c r="B1696">
        <v>2021</v>
      </c>
      <c r="C1696" t="s">
        <v>4184</v>
      </c>
      <c r="D1696" t="s">
        <v>4377</v>
      </c>
      <c r="E1696" t="s">
        <v>8329</v>
      </c>
      <c r="F1696" t="s">
        <v>161</v>
      </c>
      <c r="G1696">
        <v>62500</v>
      </c>
      <c r="H1696" t="s">
        <v>4180</v>
      </c>
      <c r="I1696">
        <v>18800000</v>
      </c>
      <c r="J1696" t="s">
        <v>7215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8330</v>
      </c>
    </row>
    <row r="1697" spans="1:16" x14ac:dyDescent="0.3">
      <c r="A1697" t="s">
        <v>6629</v>
      </c>
      <c r="B1697">
        <v>2021</v>
      </c>
      <c r="C1697" t="s">
        <v>36</v>
      </c>
      <c r="D1697" t="s">
        <v>8348</v>
      </c>
      <c r="E1697" t="s">
        <v>8349</v>
      </c>
      <c r="F1697" t="s">
        <v>60</v>
      </c>
      <c r="G1697">
        <v>59576</v>
      </c>
      <c r="H1697" t="s">
        <v>4173</v>
      </c>
      <c r="I1697">
        <v>5990000</v>
      </c>
      <c r="J1697" t="s">
        <v>7215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8350</v>
      </c>
    </row>
    <row r="1698" spans="1:16" x14ac:dyDescent="0.3">
      <c r="A1698" t="s">
        <v>8309</v>
      </c>
      <c r="B1698">
        <v>2021</v>
      </c>
      <c r="C1698" t="s">
        <v>137</v>
      </c>
      <c r="D1698" t="s">
        <v>4194</v>
      </c>
      <c r="E1698" t="s">
        <v>8310</v>
      </c>
      <c r="F1698" t="s">
        <v>60</v>
      </c>
      <c r="G1698">
        <v>141500</v>
      </c>
      <c r="H1698" t="s">
        <v>4173</v>
      </c>
      <c r="I1698">
        <v>21500000</v>
      </c>
      <c r="J1698" t="s">
        <v>7215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8311</v>
      </c>
    </row>
    <row r="1699" spans="1:16" x14ac:dyDescent="0.3">
      <c r="A1699" t="s">
        <v>6598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7215</v>
      </c>
      <c r="K1699">
        <v>11300000</v>
      </c>
      <c r="L1699">
        <v>12100000</v>
      </c>
      <c r="M1699">
        <v>6</v>
      </c>
      <c r="N1699" t="s">
        <v>6920</v>
      </c>
      <c r="O1699">
        <v>73.2</v>
      </c>
      <c r="P1699" t="s">
        <v>8289</v>
      </c>
    </row>
    <row r="1700" spans="1:16" x14ac:dyDescent="0.3">
      <c r="A1700" t="s">
        <v>6571</v>
      </c>
      <c r="B1700">
        <v>2022</v>
      </c>
      <c r="C1700" t="s">
        <v>182</v>
      </c>
      <c r="D1700" t="s">
        <v>5866</v>
      </c>
      <c r="E1700" t="s">
        <v>8249</v>
      </c>
      <c r="F1700" t="s">
        <v>43</v>
      </c>
      <c r="G1700">
        <v>77380</v>
      </c>
      <c r="H1700" t="s">
        <v>4180</v>
      </c>
      <c r="I1700">
        <v>15500000</v>
      </c>
      <c r="J1700" t="s">
        <v>7215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8250</v>
      </c>
    </row>
    <row r="1701" spans="1:16" x14ac:dyDescent="0.3">
      <c r="A1701" t="s">
        <v>6567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7215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8244</v>
      </c>
    </row>
    <row r="1702" spans="1:16" x14ac:dyDescent="0.3">
      <c r="A1702" t="s">
        <v>6578</v>
      </c>
      <c r="B1702">
        <v>2022</v>
      </c>
      <c r="C1702" t="s">
        <v>191</v>
      </c>
      <c r="D1702" t="s">
        <v>4211</v>
      </c>
      <c r="E1702" t="s">
        <v>8095</v>
      </c>
      <c r="F1702" t="s">
        <v>161</v>
      </c>
      <c r="G1702">
        <v>97000</v>
      </c>
      <c r="H1702" t="s">
        <v>4180</v>
      </c>
      <c r="I1702">
        <v>21700000</v>
      </c>
      <c r="J1702" t="s">
        <v>7215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8255</v>
      </c>
    </row>
    <row r="1703" spans="1:16" x14ac:dyDescent="0.3">
      <c r="A1703" t="s">
        <v>6607</v>
      </c>
      <c r="B1703">
        <v>2022</v>
      </c>
      <c r="C1703" t="s">
        <v>85</v>
      </c>
      <c r="D1703" t="s">
        <v>7692</v>
      </c>
      <c r="E1703" t="s">
        <v>7693</v>
      </c>
      <c r="F1703" t="s">
        <v>143</v>
      </c>
      <c r="G1703">
        <v>67000</v>
      </c>
      <c r="H1703" t="s">
        <v>4180</v>
      </c>
      <c r="I1703">
        <v>7400000</v>
      </c>
      <c r="J1703" t="s">
        <v>7215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8304</v>
      </c>
    </row>
    <row r="1704" spans="1:16" x14ac:dyDescent="0.3">
      <c r="A1704" t="s">
        <v>8346</v>
      </c>
      <c r="B1704">
        <v>2022</v>
      </c>
      <c r="C1704" t="s">
        <v>41</v>
      </c>
      <c r="D1704" t="s">
        <v>6025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7215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8347</v>
      </c>
    </row>
    <row r="1705" spans="1:16" x14ac:dyDescent="0.3">
      <c r="A1705" t="s">
        <v>5424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7215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8302</v>
      </c>
    </row>
    <row r="1706" spans="1:16" x14ac:dyDescent="0.3">
      <c r="A1706" t="s">
        <v>6565</v>
      </c>
      <c r="B1706">
        <v>2022</v>
      </c>
      <c r="C1706" t="s">
        <v>137</v>
      </c>
      <c r="D1706" t="s">
        <v>4692</v>
      </c>
      <c r="E1706" t="s">
        <v>8241</v>
      </c>
      <c r="F1706" t="s">
        <v>143</v>
      </c>
      <c r="G1706">
        <v>45000</v>
      </c>
      <c r="H1706" t="s">
        <v>4180</v>
      </c>
      <c r="I1706">
        <v>12700000</v>
      </c>
      <c r="J1706" t="s">
        <v>7215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8242</v>
      </c>
    </row>
    <row r="1707" spans="1:16" x14ac:dyDescent="0.3">
      <c r="A1707" t="s">
        <v>7217</v>
      </c>
      <c r="B1707">
        <v>2022</v>
      </c>
      <c r="C1707" t="s">
        <v>4031</v>
      </c>
      <c r="D1707" t="s">
        <v>4970</v>
      </c>
      <c r="E1707" t="s">
        <v>7218</v>
      </c>
      <c r="F1707" t="s">
        <v>173</v>
      </c>
      <c r="G1707">
        <v>47000</v>
      </c>
      <c r="H1707" t="s">
        <v>4180</v>
      </c>
      <c r="I1707">
        <v>15200000</v>
      </c>
      <c r="J1707" t="s">
        <v>7215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7219</v>
      </c>
    </row>
    <row r="1708" spans="1:16" x14ac:dyDescent="0.3">
      <c r="A1708" t="s">
        <v>6610</v>
      </c>
      <c r="B1708">
        <v>2022</v>
      </c>
      <c r="C1708" t="s">
        <v>89</v>
      </c>
      <c r="D1708" t="s">
        <v>8313</v>
      </c>
      <c r="E1708" t="s">
        <v>8314</v>
      </c>
      <c r="F1708" t="s">
        <v>43</v>
      </c>
      <c r="G1708">
        <v>57910</v>
      </c>
      <c r="H1708" t="s">
        <v>4173</v>
      </c>
      <c r="I1708">
        <v>6790000</v>
      </c>
      <c r="J1708" t="s">
        <v>7215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8315</v>
      </c>
    </row>
    <row r="1709" spans="1:16" x14ac:dyDescent="0.3">
      <c r="A1709" t="s">
        <v>6566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7215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8243</v>
      </c>
    </row>
    <row r="1710" spans="1:16" x14ac:dyDescent="0.3">
      <c r="A1710" t="s">
        <v>6595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7215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8285</v>
      </c>
    </row>
    <row r="1711" spans="1:16" x14ac:dyDescent="0.3">
      <c r="A1711" t="s">
        <v>6601</v>
      </c>
      <c r="B1711">
        <v>2023</v>
      </c>
      <c r="C1711" t="s">
        <v>41</v>
      </c>
      <c r="D1711" t="s">
        <v>8294</v>
      </c>
      <c r="E1711" t="s">
        <v>8295</v>
      </c>
      <c r="F1711" t="s">
        <v>173</v>
      </c>
      <c r="G1711">
        <v>29456</v>
      </c>
      <c r="H1711" t="s">
        <v>4173</v>
      </c>
      <c r="I1711">
        <v>9900000</v>
      </c>
      <c r="J1711" t="s">
        <v>7215</v>
      </c>
      <c r="K1711">
        <v>9600000</v>
      </c>
      <c r="L1711">
        <v>10300000</v>
      </c>
      <c r="M1711">
        <v>2</v>
      </c>
      <c r="N1711" t="s">
        <v>6072</v>
      </c>
      <c r="O1711">
        <v>63.1</v>
      </c>
      <c r="P1711" t="s">
        <v>8296</v>
      </c>
    </row>
    <row r="1712" spans="1:16" x14ac:dyDescent="0.3">
      <c r="A1712" t="s">
        <v>6599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7215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8290</v>
      </c>
    </row>
    <row r="1713" spans="1:16" x14ac:dyDescent="0.3">
      <c r="A1713" t="s">
        <v>6615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7215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8322</v>
      </c>
    </row>
    <row r="1714" spans="1:16" x14ac:dyDescent="0.3">
      <c r="A1714" t="s">
        <v>6602</v>
      </c>
      <c r="B1714">
        <v>2022</v>
      </c>
      <c r="C1714" t="s">
        <v>191</v>
      </c>
      <c r="D1714" t="s">
        <v>8297</v>
      </c>
      <c r="E1714" t="s">
        <v>6187</v>
      </c>
      <c r="F1714" t="s">
        <v>143</v>
      </c>
      <c r="G1714">
        <v>30000</v>
      </c>
      <c r="H1714" t="s">
        <v>4173</v>
      </c>
      <c r="I1714">
        <v>12900000</v>
      </c>
      <c r="J1714" t="s">
        <v>7215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8298</v>
      </c>
    </row>
    <row r="1715" spans="1:16" x14ac:dyDescent="0.3">
      <c r="A1715" t="s">
        <v>6603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7215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8299</v>
      </c>
    </row>
    <row r="1716" spans="1:16" x14ac:dyDescent="0.3">
      <c r="A1716" t="s">
        <v>6605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7215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8301</v>
      </c>
    </row>
    <row r="1717" spans="1:16" x14ac:dyDescent="0.3">
      <c r="A1717" t="s">
        <v>6584</v>
      </c>
      <c r="B1717">
        <v>2023</v>
      </c>
      <c r="C1717" t="s">
        <v>108</v>
      </c>
      <c r="D1717" t="s">
        <v>7153</v>
      </c>
      <c r="E1717" t="s">
        <v>7154</v>
      </c>
      <c r="F1717" t="s">
        <v>143</v>
      </c>
      <c r="G1717">
        <v>63000</v>
      </c>
      <c r="H1717" t="s">
        <v>4173</v>
      </c>
      <c r="I1717">
        <v>13000000</v>
      </c>
      <c r="J1717" t="s">
        <v>7215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8262</v>
      </c>
    </row>
    <row r="1718" spans="1:16" x14ac:dyDescent="0.3">
      <c r="A1718" t="s">
        <v>6626</v>
      </c>
      <c r="B1718">
        <v>2023</v>
      </c>
      <c r="C1718" t="s">
        <v>137</v>
      </c>
      <c r="D1718" t="s">
        <v>4336</v>
      </c>
      <c r="E1718" t="s">
        <v>5687</v>
      </c>
      <c r="F1718" t="s">
        <v>143</v>
      </c>
      <c r="G1718">
        <v>6000</v>
      </c>
      <c r="H1718" t="s">
        <v>4180</v>
      </c>
      <c r="I1718">
        <v>18000000</v>
      </c>
      <c r="J1718" t="s">
        <v>7215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8343</v>
      </c>
    </row>
    <row r="1719" spans="1:16" x14ac:dyDescent="0.3">
      <c r="A1719" t="s">
        <v>6623</v>
      </c>
      <c r="B1719">
        <v>2023</v>
      </c>
      <c r="C1719" t="s">
        <v>6124</v>
      </c>
      <c r="D1719" t="s">
        <v>6125</v>
      </c>
      <c r="E1719" t="s">
        <v>8335</v>
      </c>
      <c r="F1719" t="s">
        <v>143</v>
      </c>
      <c r="G1719">
        <v>68000</v>
      </c>
      <c r="H1719" t="s">
        <v>4180</v>
      </c>
      <c r="I1719">
        <v>14300000</v>
      </c>
      <c r="J1719" t="s">
        <v>7215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8336</v>
      </c>
    </row>
    <row r="1720" spans="1:16" x14ac:dyDescent="0.3">
      <c r="A1720" t="s">
        <v>6586</v>
      </c>
      <c r="B1720">
        <v>2023</v>
      </c>
      <c r="C1720" t="s">
        <v>7609</v>
      </c>
      <c r="D1720" t="s">
        <v>8271</v>
      </c>
      <c r="E1720" t="s">
        <v>8272</v>
      </c>
      <c r="F1720" t="s">
        <v>43</v>
      </c>
      <c r="G1720">
        <v>8437</v>
      </c>
      <c r="H1720" t="s">
        <v>4180</v>
      </c>
      <c r="I1720">
        <v>6830000</v>
      </c>
      <c r="J1720" t="s">
        <v>7215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8273</v>
      </c>
    </row>
    <row r="1721" spans="1:16" x14ac:dyDescent="0.3">
      <c r="A1721" t="s">
        <v>6604</v>
      </c>
      <c r="B1721">
        <v>2023</v>
      </c>
      <c r="C1721" t="s">
        <v>4184</v>
      </c>
      <c r="D1721" t="s">
        <v>4365</v>
      </c>
      <c r="E1721" t="s">
        <v>5916</v>
      </c>
      <c r="F1721" t="s">
        <v>161</v>
      </c>
      <c r="G1721">
        <v>28000</v>
      </c>
      <c r="H1721" t="s">
        <v>4173</v>
      </c>
      <c r="I1721">
        <v>8800000</v>
      </c>
      <c r="J1721" t="s">
        <v>7215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8300</v>
      </c>
    </row>
    <row r="1722" spans="1:16" x14ac:dyDescent="0.3">
      <c r="A1722" t="s">
        <v>6611</v>
      </c>
      <c r="B1722">
        <v>2023</v>
      </c>
      <c r="C1722" t="s">
        <v>4184</v>
      </c>
      <c r="D1722" t="s">
        <v>4303</v>
      </c>
      <c r="E1722" t="s">
        <v>8316</v>
      </c>
      <c r="F1722" t="s">
        <v>143</v>
      </c>
      <c r="G1722">
        <v>64854</v>
      </c>
      <c r="H1722" t="s">
        <v>4180</v>
      </c>
      <c r="I1722">
        <v>20300000</v>
      </c>
      <c r="J1722" t="s">
        <v>7215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8317</v>
      </c>
    </row>
    <row r="1723" spans="1:16" x14ac:dyDescent="0.3">
      <c r="A1723" t="s">
        <v>6594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7215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8284</v>
      </c>
    </row>
    <row r="1724" spans="1:16" x14ac:dyDescent="0.3">
      <c r="A1724" t="s">
        <v>6617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7215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8324</v>
      </c>
    </row>
    <row r="1725" spans="1:16" x14ac:dyDescent="0.3">
      <c r="A1725" t="s">
        <v>6563</v>
      </c>
      <c r="B1725">
        <v>2025</v>
      </c>
      <c r="C1725" t="s">
        <v>166</v>
      </c>
      <c r="D1725" t="s">
        <v>5776</v>
      </c>
      <c r="E1725" t="s">
        <v>6200</v>
      </c>
      <c r="F1725" t="s">
        <v>143</v>
      </c>
      <c r="G1725">
        <v>14300</v>
      </c>
      <c r="H1725" t="s">
        <v>4180</v>
      </c>
      <c r="I1725">
        <v>13300000</v>
      </c>
      <c r="J1725" t="s">
        <v>7215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8238</v>
      </c>
    </row>
    <row r="1726" spans="1:16" x14ac:dyDescent="0.3">
      <c r="A1726" t="s">
        <v>6440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7215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8546</v>
      </c>
    </row>
    <row r="1727" spans="1:16" x14ac:dyDescent="0.3">
      <c r="A1727" t="s">
        <v>6440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7215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8545</v>
      </c>
    </row>
    <row r="1728" spans="1:16" x14ac:dyDescent="0.3">
      <c r="A1728" t="s">
        <v>6592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7215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8282</v>
      </c>
    </row>
    <row r="1729" spans="1:16" x14ac:dyDescent="0.3">
      <c r="A1729" t="s">
        <v>6576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7215</v>
      </c>
      <c r="K1729">
        <v>38300000</v>
      </c>
      <c r="L1729">
        <v>41200000</v>
      </c>
      <c r="M1729">
        <v>42</v>
      </c>
      <c r="N1729" t="s">
        <v>5662</v>
      </c>
      <c r="O1729">
        <v>62.8</v>
      </c>
      <c r="P1729" t="s">
        <v>8253</v>
      </c>
    </row>
    <row r="1730" spans="1:16" x14ac:dyDescent="0.3">
      <c r="A1730" t="s">
        <v>6613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7215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8321</v>
      </c>
    </row>
    <row r="1731" spans="1:16" x14ac:dyDescent="0.3">
      <c r="A1731" t="s">
        <v>6618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7215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8325</v>
      </c>
    </row>
    <row r="1732" spans="1:16" x14ac:dyDescent="0.3">
      <c r="A1732" t="s">
        <v>6568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7215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8245</v>
      </c>
    </row>
    <row r="1733" spans="1:16" x14ac:dyDescent="0.3">
      <c r="A1733" t="s">
        <v>6573</v>
      </c>
      <c r="B1733">
        <v>2025</v>
      </c>
      <c r="C1733" t="s">
        <v>36</v>
      </c>
      <c r="D1733" t="s">
        <v>4400</v>
      </c>
      <c r="E1733" t="s">
        <v>7780</v>
      </c>
      <c r="F1733" t="s">
        <v>4172</v>
      </c>
      <c r="G1733">
        <v>13017</v>
      </c>
      <c r="H1733" t="s">
        <v>4180</v>
      </c>
      <c r="I1733">
        <v>8900000</v>
      </c>
      <c r="J1733" t="s">
        <v>7215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8252</v>
      </c>
    </row>
    <row r="1734" spans="1:16" x14ac:dyDescent="0.3">
      <c r="A1734" t="s">
        <v>6631</v>
      </c>
      <c r="B1734">
        <v>2024</v>
      </c>
      <c r="C1734" t="s">
        <v>4031</v>
      </c>
      <c r="D1734" t="s">
        <v>5663</v>
      </c>
      <c r="E1734" t="s">
        <v>5664</v>
      </c>
      <c r="F1734" t="s">
        <v>143</v>
      </c>
      <c r="G1734">
        <v>53000</v>
      </c>
      <c r="H1734" t="s">
        <v>4180</v>
      </c>
      <c r="I1734">
        <v>18400000</v>
      </c>
      <c r="J1734" t="s">
        <v>7215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8340</v>
      </c>
    </row>
    <row r="1735" spans="1:16" x14ac:dyDescent="0.3">
      <c r="A1735" t="s">
        <v>6600</v>
      </c>
      <c r="B1735">
        <v>2024</v>
      </c>
      <c r="C1735" t="s">
        <v>4184</v>
      </c>
      <c r="D1735" t="s">
        <v>4941</v>
      </c>
      <c r="E1735" t="s">
        <v>6104</v>
      </c>
      <c r="F1735" t="s">
        <v>43</v>
      </c>
      <c r="G1735">
        <v>20000</v>
      </c>
      <c r="H1735" t="s">
        <v>4180</v>
      </c>
      <c r="I1735">
        <v>29300000</v>
      </c>
      <c r="J1735" t="s">
        <v>7215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8291</v>
      </c>
    </row>
    <row r="1736" spans="1:16" x14ac:dyDescent="0.3">
      <c r="A1736" t="s">
        <v>6577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7215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8254</v>
      </c>
    </row>
    <row r="1737" spans="1:16" x14ac:dyDescent="0.3">
      <c r="A1737" t="s">
        <v>6590</v>
      </c>
      <c r="B1737">
        <v>2024</v>
      </c>
      <c r="C1737" t="s">
        <v>5179</v>
      </c>
      <c r="D1737" t="s">
        <v>5216</v>
      </c>
      <c r="E1737" t="s">
        <v>8279</v>
      </c>
      <c r="F1737" t="s">
        <v>43</v>
      </c>
      <c r="G1737">
        <v>20721</v>
      </c>
      <c r="H1737" t="s">
        <v>4180</v>
      </c>
      <c r="I1737">
        <v>9300000</v>
      </c>
      <c r="J1737" t="s">
        <v>7215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8280</v>
      </c>
    </row>
    <row r="1738" spans="1:16" x14ac:dyDescent="0.3">
      <c r="A1738" t="s">
        <v>6591</v>
      </c>
      <c r="B1738">
        <v>2024</v>
      </c>
      <c r="C1738" t="s">
        <v>182</v>
      </c>
      <c r="D1738" t="s">
        <v>5866</v>
      </c>
      <c r="E1738" t="s">
        <v>8249</v>
      </c>
      <c r="F1738" t="s">
        <v>60</v>
      </c>
      <c r="G1738">
        <v>83340</v>
      </c>
      <c r="H1738" t="s">
        <v>4180</v>
      </c>
      <c r="I1738">
        <v>17100000</v>
      </c>
      <c r="J1738" t="s">
        <v>7215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8281</v>
      </c>
    </row>
    <row r="1739" spans="1:16" x14ac:dyDescent="0.3">
      <c r="A1739" t="s">
        <v>6606</v>
      </c>
      <c r="B1739">
        <v>2024</v>
      </c>
      <c r="C1739" t="s">
        <v>4091</v>
      </c>
      <c r="D1739" t="s">
        <v>4923</v>
      </c>
      <c r="E1739" t="s">
        <v>6243</v>
      </c>
      <c r="F1739" t="s">
        <v>161</v>
      </c>
      <c r="G1739">
        <v>19000</v>
      </c>
      <c r="H1739" t="s">
        <v>4180</v>
      </c>
      <c r="I1739">
        <v>16500000</v>
      </c>
      <c r="J1739" t="s">
        <v>7215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8303</v>
      </c>
    </row>
    <row r="1740" spans="1:16" x14ac:dyDescent="0.3">
      <c r="A1740" t="s">
        <v>6588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7215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8275</v>
      </c>
    </row>
    <row r="1741" spans="1:16" x14ac:dyDescent="0.3">
      <c r="A1741" t="s">
        <v>6593</v>
      </c>
      <c r="B1741">
        <v>2025</v>
      </c>
      <c r="C1741" t="s">
        <v>92</v>
      </c>
      <c r="D1741" t="s">
        <v>5076</v>
      </c>
      <c r="E1741" t="s">
        <v>8023</v>
      </c>
      <c r="F1741" t="s">
        <v>143</v>
      </c>
      <c r="G1741">
        <v>34300</v>
      </c>
      <c r="H1741" t="s">
        <v>4173</v>
      </c>
      <c r="I1741">
        <v>15200000</v>
      </c>
      <c r="J1741" t="s">
        <v>7215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8283</v>
      </c>
    </row>
    <row r="1742" spans="1:16" x14ac:dyDescent="0.3">
      <c r="A1742" t="s">
        <v>6624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7215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8341</v>
      </c>
    </row>
    <row r="1743" spans="1:16" x14ac:dyDescent="0.3">
      <c r="A1743" t="s">
        <v>6625</v>
      </c>
      <c r="B1743">
        <v>2025</v>
      </c>
      <c r="C1743" t="s">
        <v>131</v>
      </c>
      <c r="D1743" t="s">
        <v>4994</v>
      </c>
      <c r="E1743" t="s">
        <v>7685</v>
      </c>
      <c r="F1743" t="s">
        <v>161</v>
      </c>
      <c r="G1743">
        <v>6000</v>
      </c>
      <c r="H1743" t="s">
        <v>4180</v>
      </c>
      <c r="I1743">
        <v>29500000</v>
      </c>
      <c r="J1743" t="s">
        <v>7215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8342</v>
      </c>
    </row>
    <row r="1744" spans="1:16" x14ac:dyDescent="0.3">
      <c r="A1744" t="s">
        <v>6580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7215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8257</v>
      </c>
    </row>
    <row r="1745" spans="1:16" x14ac:dyDescent="0.3">
      <c r="A1745" t="s">
        <v>6564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7215</v>
      </c>
      <c r="K1745">
        <v>9700000</v>
      </c>
      <c r="L1745">
        <v>10400000</v>
      </c>
      <c r="M1745">
        <v>2</v>
      </c>
      <c r="N1745" t="s">
        <v>5710</v>
      </c>
      <c r="O1745">
        <v>89.4</v>
      </c>
      <c r="P1745" t="s">
        <v>8239</v>
      </c>
    </row>
    <row r="1746" spans="1:16" x14ac:dyDescent="0.3">
      <c r="A1746" t="s">
        <v>8263</v>
      </c>
      <c r="B1746">
        <v>2025</v>
      </c>
      <c r="C1746" t="s">
        <v>6081</v>
      </c>
      <c r="D1746" t="s">
        <v>8264</v>
      </c>
      <c r="E1746" t="s">
        <v>8265</v>
      </c>
      <c r="F1746" t="s">
        <v>4172</v>
      </c>
      <c r="G1746">
        <v>12000</v>
      </c>
      <c r="H1746" t="s">
        <v>4173</v>
      </c>
      <c r="I1746">
        <v>65000000</v>
      </c>
      <c r="J1746" t="s">
        <v>7215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8266</v>
      </c>
    </row>
    <row r="1747" spans="1:16" x14ac:dyDescent="0.3">
      <c r="A1747" t="s">
        <v>6630</v>
      </c>
      <c r="B1747">
        <v>2025</v>
      </c>
      <c r="C1747" t="s">
        <v>5179</v>
      </c>
      <c r="D1747" t="s">
        <v>5216</v>
      </c>
      <c r="E1747" t="s">
        <v>8305</v>
      </c>
      <c r="F1747" t="s">
        <v>43</v>
      </c>
      <c r="G1747">
        <v>21000</v>
      </c>
      <c r="H1747" t="s">
        <v>4180</v>
      </c>
      <c r="I1747">
        <v>10800000</v>
      </c>
      <c r="J1747" t="s">
        <v>7215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8306</v>
      </c>
    </row>
    <row r="1748" spans="1:16" x14ac:dyDescent="0.3">
      <c r="A1748" t="s">
        <v>6583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7215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8261</v>
      </c>
    </row>
    <row r="1749" spans="1:16" x14ac:dyDescent="0.3">
      <c r="A1749" t="s">
        <v>8541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7215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8542</v>
      </c>
    </row>
    <row r="1750" spans="1:16" x14ac:dyDescent="0.3">
      <c r="A1750" t="s">
        <v>8337</v>
      </c>
      <c r="B1750">
        <v>2025</v>
      </c>
      <c r="C1750" t="s">
        <v>194</v>
      </c>
      <c r="D1750" t="s">
        <v>4480</v>
      </c>
      <c r="E1750" t="s">
        <v>8338</v>
      </c>
      <c r="F1750" t="s">
        <v>4172</v>
      </c>
      <c r="G1750">
        <v>7400</v>
      </c>
      <c r="H1750" t="s">
        <v>4180</v>
      </c>
      <c r="I1750">
        <v>27500000</v>
      </c>
      <c r="J1750" t="s">
        <v>7215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8339</v>
      </c>
    </row>
    <row r="1751" spans="1:16" x14ac:dyDescent="0.3">
      <c r="A1751" t="s">
        <v>6628</v>
      </c>
      <c r="B1751">
        <v>2025</v>
      </c>
      <c r="C1751" t="s">
        <v>4184</v>
      </c>
      <c r="D1751" t="s">
        <v>4365</v>
      </c>
      <c r="E1751" t="s">
        <v>6182</v>
      </c>
      <c r="F1751" t="s">
        <v>4172</v>
      </c>
      <c r="G1751">
        <v>49000</v>
      </c>
      <c r="H1751" t="s">
        <v>4180</v>
      </c>
      <c r="I1751">
        <v>9800000</v>
      </c>
      <c r="J1751" t="s">
        <v>7215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8345</v>
      </c>
    </row>
    <row r="1752" spans="1:16" x14ac:dyDescent="0.3">
      <c r="A1752" t="s">
        <v>8539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7215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8540</v>
      </c>
    </row>
    <row r="1753" spans="1:16" x14ac:dyDescent="0.3">
      <c r="A1753" t="s">
        <v>8536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7215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8537</v>
      </c>
    </row>
    <row r="1754" spans="1:16" x14ac:dyDescent="0.3">
      <c r="A1754" t="s">
        <v>7191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7215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8544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7215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8538</v>
      </c>
    </row>
    <row r="1756" spans="1:16" x14ac:dyDescent="0.3">
      <c r="A1756" t="s">
        <v>6581</v>
      </c>
      <c r="B1756">
        <v>2025</v>
      </c>
      <c r="C1756" t="s">
        <v>250</v>
      </c>
      <c r="D1756" t="s">
        <v>4319</v>
      </c>
      <c r="E1756" t="s">
        <v>8258</v>
      </c>
      <c r="F1756" t="s">
        <v>4172</v>
      </c>
      <c r="G1756">
        <v>39700</v>
      </c>
      <c r="H1756" t="s">
        <v>4180</v>
      </c>
      <c r="I1756">
        <v>21600000</v>
      </c>
      <c r="J1756" t="s">
        <v>7215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8259</v>
      </c>
    </row>
    <row r="1757" spans="1:16" x14ac:dyDescent="0.3">
      <c r="A1757" t="s">
        <v>6621</v>
      </c>
      <c r="B1757">
        <v>2025</v>
      </c>
      <c r="C1757" t="s">
        <v>36</v>
      </c>
      <c r="D1757" t="s">
        <v>6178</v>
      </c>
      <c r="E1757" t="s">
        <v>5779</v>
      </c>
      <c r="F1757" t="s">
        <v>4172</v>
      </c>
      <c r="G1757">
        <v>25000</v>
      </c>
      <c r="H1757" t="s">
        <v>4180</v>
      </c>
      <c r="I1757">
        <v>10600000</v>
      </c>
      <c r="J1757" t="s">
        <v>7215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8331</v>
      </c>
    </row>
    <row r="1758" spans="1:16" x14ac:dyDescent="0.3">
      <c r="A1758" t="s">
        <v>6616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7215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8323</v>
      </c>
    </row>
    <row r="1759" spans="1:16" x14ac:dyDescent="0.3">
      <c r="A1759" t="s">
        <v>6632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7215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8353</v>
      </c>
    </row>
    <row r="1760" spans="1:16" x14ac:dyDescent="0.3">
      <c r="A1760" t="s">
        <v>6579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7215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8256</v>
      </c>
    </row>
    <row r="1761" spans="1:16" x14ac:dyDescent="0.3">
      <c r="A1761" t="s">
        <v>6572</v>
      </c>
      <c r="B1761">
        <v>2025</v>
      </c>
      <c r="C1761" t="s">
        <v>166</v>
      </c>
      <c r="D1761" t="s">
        <v>4515</v>
      </c>
      <c r="E1761" t="s">
        <v>5747</v>
      </c>
      <c r="F1761" t="s">
        <v>4172</v>
      </c>
      <c r="G1761">
        <v>4500</v>
      </c>
      <c r="H1761" t="s">
        <v>4173</v>
      </c>
      <c r="I1761">
        <v>25000000</v>
      </c>
      <c r="J1761" t="s">
        <v>7215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8251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7215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8543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7215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8535</v>
      </c>
    </row>
    <row r="1764" spans="1:16" x14ac:dyDescent="0.3">
      <c r="A1764" t="s">
        <v>6612</v>
      </c>
      <c r="B1764">
        <v>2026</v>
      </c>
      <c r="C1764" t="s">
        <v>36</v>
      </c>
      <c r="D1764" t="s">
        <v>7847</v>
      </c>
      <c r="E1764" t="s">
        <v>7848</v>
      </c>
      <c r="F1764" t="s">
        <v>4172</v>
      </c>
      <c r="G1764">
        <v>1860</v>
      </c>
      <c r="H1764" t="s">
        <v>4180</v>
      </c>
      <c r="I1764">
        <v>16100000</v>
      </c>
      <c r="J1764" t="s">
        <v>7215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8320</v>
      </c>
    </row>
    <row r="1765" spans="1:16" x14ac:dyDescent="0.3">
      <c r="A1765" t="s">
        <v>6637</v>
      </c>
      <c r="B1765">
        <v>2017</v>
      </c>
      <c r="C1765" t="s">
        <v>5326</v>
      </c>
      <c r="D1765" t="s">
        <v>8362</v>
      </c>
      <c r="E1765" t="s">
        <v>8363</v>
      </c>
      <c r="F1765" t="s">
        <v>60</v>
      </c>
      <c r="G1765">
        <v>91273</v>
      </c>
      <c r="H1765" t="s">
        <v>4173</v>
      </c>
      <c r="I1765">
        <v>5420000</v>
      </c>
      <c r="J1765" t="s">
        <v>7225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8364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5681</v>
      </c>
      <c r="E1766" t="s">
        <v>8399</v>
      </c>
      <c r="F1766" t="s">
        <v>173</v>
      </c>
      <c r="G1766">
        <v>104000</v>
      </c>
      <c r="H1766" t="s">
        <v>4173</v>
      </c>
      <c r="I1766">
        <v>12500000</v>
      </c>
      <c r="J1766" t="s">
        <v>7225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8400</v>
      </c>
    </row>
    <row r="1767" spans="1:16" x14ac:dyDescent="0.3">
      <c r="A1767" t="s">
        <v>6638</v>
      </c>
      <c r="B1767">
        <v>2018</v>
      </c>
      <c r="C1767" t="s">
        <v>24</v>
      </c>
      <c r="D1767" t="s">
        <v>8365</v>
      </c>
      <c r="E1767" t="s">
        <v>8366</v>
      </c>
      <c r="F1767" t="s">
        <v>94</v>
      </c>
      <c r="G1767">
        <v>66252</v>
      </c>
      <c r="H1767" t="s">
        <v>4173</v>
      </c>
      <c r="I1767">
        <v>10800000</v>
      </c>
      <c r="J1767" t="s">
        <v>7225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8367</v>
      </c>
    </row>
    <row r="1768" spans="1:16" x14ac:dyDescent="0.3">
      <c r="A1768" t="s">
        <v>8370</v>
      </c>
      <c r="B1768">
        <v>2019</v>
      </c>
      <c r="C1768" t="s">
        <v>4097</v>
      </c>
      <c r="D1768" t="s">
        <v>7750</v>
      </c>
      <c r="E1768" t="s">
        <v>8371</v>
      </c>
      <c r="F1768" t="s">
        <v>60</v>
      </c>
      <c r="G1768">
        <v>67347</v>
      </c>
      <c r="H1768" t="s">
        <v>4173</v>
      </c>
      <c r="I1768">
        <v>7910000</v>
      </c>
      <c r="J1768" t="s">
        <v>7225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8372</v>
      </c>
    </row>
    <row r="1769" spans="1:16" x14ac:dyDescent="0.3">
      <c r="A1769" t="s">
        <v>5932</v>
      </c>
      <c r="B1769">
        <v>2019</v>
      </c>
      <c r="C1769" t="s">
        <v>4641</v>
      </c>
      <c r="D1769" t="s">
        <v>5933</v>
      </c>
      <c r="E1769" t="s">
        <v>5934</v>
      </c>
      <c r="F1769" t="s">
        <v>43</v>
      </c>
      <c r="G1769">
        <v>55614</v>
      </c>
      <c r="H1769" t="s">
        <v>4180</v>
      </c>
      <c r="I1769">
        <v>12100000</v>
      </c>
      <c r="J1769" t="s">
        <v>7225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8356</v>
      </c>
    </row>
    <row r="1770" spans="1:16" x14ac:dyDescent="0.3">
      <c r="A1770" t="s">
        <v>6268</v>
      </c>
      <c r="B1770">
        <v>2019</v>
      </c>
      <c r="C1770" t="s">
        <v>131</v>
      </c>
      <c r="D1770" t="s">
        <v>7679</v>
      </c>
      <c r="E1770" t="s">
        <v>8388</v>
      </c>
      <c r="F1770" t="s">
        <v>173</v>
      </c>
      <c r="G1770">
        <v>95000</v>
      </c>
      <c r="H1770" t="s">
        <v>4180</v>
      </c>
      <c r="I1770">
        <v>14700000</v>
      </c>
      <c r="J1770" t="s">
        <v>7225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8389</v>
      </c>
    </row>
    <row r="1771" spans="1:16" x14ac:dyDescent="0.3">
      <c r="A1771" t="s">
        <v>8819</v>
      </c>
      <c r="B1771">
        <v>2022</v>
      </c>
      <c r="C1771" t="s">
        <v>36</v>
      </c>
      <c r="D1771" t="s">
        <v>4400</v>
      </c>
      <c r="E1771" t="s">
        <v>5779</v>
      </c>
      <c r="F1771" t="s">
        <v>143</v>
      </c>
      <c r="G1771">
        <v>19871</v>
      </c>
      <c r="H1771" t="s">
        <v>4180</v>
      </c>
      <c r="I1771">
        <v>8600000</v>
      </c>
      <c r="J1771" t="s">
        <v>7225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8820</v>
      </c>
    </row>
    <row r="1772" spans="1:16" x14ac:dyDescent="0.3">
      <c r="A1772" t="s">
        <v>6653</v>
      </c>
      <c r="B1772">
        <v>2020</v>
      </c>
      <c r="C1772" t="s">
        <v>182</v>
      </c>
      <c r="D1772" t="s">
        <v>8401</v>
      </c>
      <c r="E1772" t="s">
        <v>8402</v>
      </c>
      <c r="F1772" t="s">
        <v>143</v>
      </c>
      <c r="G1772">
        <v>103000</v>
      </c>
      <c r="H1772" t="s">
        <v>4173</v>
      </c>
      <c r="I1772">
        <v>14300000</v>
      </c>
      <c r="J1772" t="s">
        <v>7225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8403</v>
      </c>
    </row>
    <row r="1773" spans="1:16" x14ac:dyDescent="0.3">
      <c r="A1773" t="s">
        <v>8799</v>
      </c>
      <c r="B1773">
        <v>2021</v>
      </c>
      <c r="C1773" t="s">
        <v>41</v>
      </c>
      <c r="D1773" t="s">
        <v>8294</v>
      </c>
      <c r="E1773" t="s">
        <v>8800</v>
      </c>
      <c r="F1773" t="s">
        <v>43</v>
      </c>
      <c r="G1773">
        <v>75634</v>
      </c>
      <c r="H1773" t="s">
        <v>4173</v>
      </c>
      <c r="I1773">
        <v>9100000</v>
      </c>
      <c r="J1773" t="s">
        <v>7225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8801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5769</v>
      </c>
      <c r="E1774" t="s">
        <v>8112</v>
      </c>
      <c r="F1774" t="s">
        <v>4172</v>
      </c>
      <c r="G1774">
        <v>13500</v>
      </c>
      <c r="H1774" t="s">
        <v>4180</v>
      </c>
      <c r="I1774">
        <v>29700000</v>
      </c>
      <c r="J1774" t="s">
        <v>7225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8416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7225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8410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8417</v>
      </c>
      <c r="F1776" t="s">
        <v>60</v>
      </c>
      <c r="G1776">
        <v>66384</v>
      </c>
      <c r="H1776" t="s">
        <v>4180</v>
      </c>
      <c r="I1776">
        <v>6960000</v>
      </c>
      <c r="J1776" t="s">
        <v>7225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8418</v>
      </c>
    </row>
    <row r="1777" spans="1:16" x14ac:dyDescent="0.3">
      <c r="A1777" t="s">
        <v>8807</v>
      </c>
      <c r="B1777">
        <v>2020</v>
      </c>
      <c r="C1777" t="s">
        <v>24</v>
      </c>
      <c r="D1777" t="s">
        <v>4369</v>
      </c>
      <c r="E1777" t="s">
        <v>8406</v>
      </c>
      <c r="F1777" t="s">
        <v>60</v>
      </c>
      <c r="G1777">
        <v>202000</v>
      </c>
      <c r="H1777" t="s">
        <v>4180</v>
      </c>
      <c r="I1777">
        <v>27200000</v>
      </c>
      <c r="J1777" t="s">
        <v>7225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8808</v>
      </c>
    </row>
    <row r="1778" spans="1:16" x14ac:dyDescent="0.3">
      <c r="A1778" t="s">
        <v>5567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7225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8382</v>
      </c>
    </row>
    <row r="1779" spans="1:16" x14ac:dyDescent="0.3">
      <c r="A1779" t="s">
        <v>8805</v>
      </c>
      <c r="B1779">
        <v>2022</v>
      </c>
      <c r="C1779" t="s">
        <v>36</v>
      </c>
      <c r="D1779" t="s">
        <v>5635</v>
      </c>
      <c r="E1779" t="s">
        <v>5636</v>
      </c>
      <c r="F1779" t="s">
        <v>43</v>
      </c>
      <c r="G1779">
        <v>30000</v>
      </c>
      <c r="H1779" t="s">
        <v>4180</v>
      </c>
      <c r="I1779">
        <v>8700000</v>
      </c>
      <c r="J1779" t="s">
        <v>7225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8806</v>
      </c>
    </row>
    <row r="1780" spans="1:16" x14ac:dyDescent="0.3">
      <c r="A1780" t="s">
        <v>6636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7225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8361</v>
      </c>
    </row>
    <row r="1781" spans="1:16" x14ac:dyDescent="0.3">
      <c r="A1781" t="s">
        <v>8813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7225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8814</v>
      </c>
    </row>
    <row r="1782" spans="1:16" x14ac:dyDescent="0.3">
      <c r="A1782" t="s">
        <v>8815</v>
      </c>
      <c r="B1782">
        <v>2022</v>
      </c>
      <c r="C1782" t="s">
        <v>191</v>
      </c>
      <c r="D1782" t="s">
        <v>5697</v>
      </c>
      <c r="E1782" t="s">
        <v>5698</v>
      </c>
      <c r="F1782" t="s">
        <v>60</v>
      </c>
      <c r="G1782">
        <v>51100</v>
      </c>
      <c r="H1782" t="s">
        <v>4180</v>
      </c>
      <c r="I1782">
        <v>15600000</v>
      </c>
      <c r="J1782" t="s">
        <v>7225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8816</v>
      </c>
    </row>
    <row r="1783" spans="1:16" x14ac:dyDescent="0.3">
      <c r="A1783" t="s">
        <v>6659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7225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8415</v>
      </c>
    </row>
    <row r="1784" spans="1:16" x14ac:dyDescent="0.3">
      <c r="A1784" t="s">
        <v>8797</v>
      </c>
      <c r="B1784">
        <v>2022</v>
      </c>
      <c r="C1784" t="s">
        <v>36</v>
      </c>
      <c r="D1784" t="s">
        <v>5635</v>
      </c>
      <c r="E1784" t="s">
        <v>5636</v>
      </c>
      <c r="F1784" t="s">
        <v>43</v>
      </c>
      <c r="G1784">
        <v>67353</v>
      </c>
      <c r="H1784" t="s">
        <v>4180</v>
      </c>
      <c r="I1784">
        <v>8200000</v>
      </c>
      <c r="J1784" t="s">
        <v>7225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8798</v>
      </c>
    </row>
    <row r="1785" spans="1:16" x14ac:dyDescent="0.3">
      <c r="A1785" t="s">
        <v>6641</v>
      </c>
      <c r="B1785">
        <v>2022</v>
      </c>
      <c r="C1785" t="s">
        <v>108</v>
      </c>
      <c r="D1785" t="s">
        <v>5807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7225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8375</v>
      </c>
    </row>
    <row r="1786" spans="1:16" x14ac:dyDescent="0.3">
      <c r="A1786" t="s">
        <v>6633</v>
      </c>
      <c r="B1786">
        <v>2022</v>
      </c>
      <c r="C1786" t="s">
        <v>4184</v>
      </c>
      <c r="D1786" t="s">
        <v>4303</v>
      </c>
      <c r="E1786" t="s">
        <v>8354</v>
      </c>
      <c r="F1786" t="s">
        <v>173</v>
      </c>
      <c r="G1786">
        <v>67000</v>
      </c>
      <c r="H1786" t="s">
        <v>4173</v>
      </c>
      <c r="I1786">
        <v>18800000</v>
      </c>
      <c r="J1786" t="s">
        <v>7225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8355</v>
      </c>
    </row>
    <row r="1787" spans="1:16" x14ac:dyDescent="0.3">
      <c r="A1787" t="s">
        <v>6639</v>
      </c>
      <c r="B1787">
        <v>2022</v>
      </c>
      <c r="C1787" t="s">
        <v>45</v>
      </c>
      <c r="D1787" t="s">
        <v>4935</v>
      </c>
      <c r="E1787" t="s">
        <v>8368</v>
      </c>
      <c r="F1787" t="s">
        <v>143</v>
      </c>
      <c r="G1787">
        <v>53500</v>
      </c>
      <c r="H1787" t="s">
        <v>4180</v>
      </c>
      <c r="I1787">
        <v>10500000</v>
      </c>
      <c r="J1787" t="s">
        <v>7225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8369</v>
      </c>
    </row>
    <row r="1788" spans="1:16" x14ac:dyDescent="0.3">
      <c r="A1788" t="s">
        <v>8817</v>
      </c>
      <c r="B1788">
        <v>2023</v>
      </c>
      <c r="C1788" t="s">
        <v>188</v>
      </c>
      <c r="D1788" t="s">
        <v>6084</v>
      </c>
      <c r="E1788" t="s">
        <v>8097</v>
      </c>
      <c r="F1788" t="s">
        <v>161</v>
      </c>
      <c r="G1788">
        <v>48000</v>
      </c>
      <c r="H1788" t="s">
        <v>4180</v>
      </c>
      <c r="I1788">
        <v>23000000</v>
      </c>
      <c r="J1788" t="s">
        <v>7225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8818</v>
      </c>
    </row>
    <row r="1789" spans="1:16" x14ac:dyDescent="0.3">
      <c r="A1789" t="s">
        <v>8809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7225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8810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7225</v>
      </c>
      <c r="K1790">
        <v>45600000</v>
      </c>
      <c r="L1790">
        <v>48800000</v>
      </c>
      <c r="M1790">
        <v>45</v>
      </c>
      <c r="N1790" t="s">
        <v>5818</v>
      </c>
      <c r="O1790">
        <v>74.7</v>
      </c>
      <c r="P1790" t="s">
        <v>8822</v>
      </c>
    </row>
    <row r="1791" spans="1:16" x14ac:dyDescent="0.3">
      <c r="A1791" t="s">
        <v>8823</v>
      </c>
      <c r="B1791">
        <v>2023</v>
      </c>
      <c r="C1791" t="s">
        <v>182</v>
      </c>
      <c r="D1791" t="s">
        <v>5984</v>
      </c>
      <c r="E1791" t="s">
        <v>8824</v>
      </c>
      <c r="F1791" t="s">
        <v>43</v>
      </c>
      <c r="G1791">
        <v>29400</v>
      </c>
      <c r="H1791" t="s">
        <v>4180</v>
      </c>
      <c r="I1791">
        <v>20300000</v>
      </c>
      <c r="J1791" t="s">
        <v>7225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8825</v>
      </c>
    </row>
    <row r="1792" spans="1:16" x14ac:dyDescent="0.3">
      <c r="A1792" t="s">
        <v>8404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7225</v>
      </c>
      <c r="K1792">
        <v>44600000</v>
      </c>
      <c r="L1792">
        <v>47900000</v>
      </c>
      <c r="M1792">
        <v>45</v>
      </c>
      <c r="N1792" t="s">
        <v>5818</v>
      </c>
      <c r="O1792">
        <v>73.3</v>
      </c>
      <c r="P1792" t="s">
        <v>8405</v>
      </c>
    </row>
    <row r="1793" spans="1:16" x14ac:dyDescent="0.3">
      <c r="A1793" t="s">
        <v>6643</v>
      </c>
      <c r="B1793">
        <v>2023</v>
      </c>
      <c r="C1793" t="s">
        <v>250</v>
      </c>
      <c r="D1793" t="s">
        <v>7354</v>
      </c>
      <c r="E1793" t="s">
        <v>8377</v>
      </c>
      <c r="F1793" t="s">
        <v>43</v>
      </c>
      <c r="G1793">
        <v>61229</v>
      </c>
      <c r="H1793" t="s">
        <v>4173</v>
      </c>
      <c r="I1793">
        <v>15200000</v>
      </c>
      <c r="J1793" t="s">
        <v>7225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8378</v>
      </c>
    </row>
    <row r="1794" spans="1:16" x14ac:dyDescent="0.3">
      <c r="A1794" t="s">
        <v>6645</v>
      </c>
      <c r="B1794">
        <v>2023</v>
      </c>
      <c r="C1794" t="s">
        <v>4091</v>
      </c>
      <c r="D1794" t="s">
        <v>7223</v>
      </c>
      <c r="E1794" t="s">
        <v>7224</v>
      </c>
      <c r="F1794" t="s">
        <v>43</v>
      </c>
      <c r="G1794">
        <v>63800</v>
      </c>
      <c r="H1794" t="s">
        <v>4180</v>
      </c>
      <c r="I1794">
        <v>11300000</v>
      </c>
      <c r="J1794" t="s">
        <v>7225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7226</v>
      </c>
    </row>
    <row r="1795" spans="1:16" x14ac:dyDescent="0.3">
      <c r="A1795" t="s">
        <v>8811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7225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8812</v>
      </c>
    </row>
    <row r="1796" spans="1:16" x14ac:dyDescent="0.3">
      <c r="A1796" t="s">
        <v>6634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7225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8357</v>
      </c>
    </row>
    <row r="1797" spans="1:16" x14ac:dyDescent="0.3">
      <c r="A1797" t="s">
        <v>8647</v>
      </c>
      <c r="B1797">
        <v>2023</v>
      </c>
      <c r="C1797" t="s">
        <v>85</v>
      </c>
      <c r="D1797" t="s">
        <v>8826</v>
      </c>
      <c r="E1797" t="s">
        <v>8827</v>
      </c>
      <c r="F1797" t="s">
        <v>143</v>
      </c>
      <c r="G1797">
        <v>41520</v>
      </c>
      <c r="H1797" t="s">
        <v>4180</v>
      </c>
      <c r="I1797">
        <v>15200000</v>
      </c>
      <c r="J1797" t="s">
        <v>7225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8828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7225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8395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5790</v>
      </c>
      <c r="F1799" t="s">
        <v>143</v>
      </c>
      <c r="G1799">
        <v>90000</v>
      </c>
      <c r="H1799" t="s">
        <v>4180</v>
      </c>
      <c r="I1799">
        <v>29800000</v>
      </c>
      <c r="J1799" t="s">
        <v>7225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8374</v>
      </c>
    </row>
    <row r="1800" spans="1:16" x14ac:dyDescent="0.3">
      <c r="A1800" t="s">
        <v>6652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7225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8398</v>
      </c>
    </row>
    <row r="1801" spans="1:16" x14ac:dyDescent="0.3">
      <c r="A1801" t="s">
        <v>6635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7225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8358</v>
      </c>
    </row>
    <row r="1802" spans="1:16" x14ac:dyDescent="0.3">
      <c r="A1802" t="s">
        <v>6658</v>
      </c>
      <c r="B1802">
        <v>2025</v>
      </c>
      <c r="C1802" t="s">
        <v>5326</v>
      </c>
      <c r="D1802" t="s">
        <v>8412</v>
      </c>
      <c r="E1802" t="s">
        <v>8413</v>
      </c>
      <c r="F1802" t="s">
        <v>4172</v>
      </c>
      <c r="G1802">
        <v>15800</v>
      </c>
      <c r="H1802" t="s">
        <v>4180</v>
      </c>
      <c r="I1802">
        <v>16100000</v>
      </c>
      <c r="J1802" t="s">
        <v>7225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8414</v>
      </c>
    </row>
    <row r="1803" spans="1:16" x14ac:dyDescent="0.3">
      <c r="A1803" t="s">
        <v>6644</v>
      </c>
      <c r="B1803">
        <v>2024</v>
      </c>
      <c r="C1803" t="s">
        <v>24</v>
      </c>
      <c r="D1803" t="s">
        <v>4405</v>
      </c>
      <c r="E1803" t="s">
        <v>5699</v>
      </c>
      <c r="F1803" t="s">
        <v>43</v>
      </c>
      <c r="G1803">
        <v>42000</v>
      </c>
      <c r="H1803" t="s">
        <v>4180</v>
      </c>
      <c r="I1803">
        <v>44100000</v>
      </c>
      <c r="J1803" t="s">
        <v>7225</v>
      </c>
      <c r="K1803">
        <v>42400000</v>
      </c>
      <c r="L1803">
        <v>45700000</v>
      </c>
      <c r="M1803">
        <v>16</v>
      </c>
      <c r="N1803" t="s">
        <v>5774</v>
      </c>
      <c r="O1803">
        <v>77.8</v>
      </c>
      <c r="P1803" t="s">
        <v>8379</v>
      </c>
    </row>
    <row r="1804" spans="1:16" x14ac:dyDescent="0.3">
      <c r="A1804" t="s">
        <v>6657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7225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8411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7225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8393</v>
      </c>
    </row>
    <row r="1806" spans="1:16" x14ac:dyDescent="0.3">
      <c r="A1806" t="s">
        <v>6650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7225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8394</v>
      </c>
    </row>
    <row r="1807" spans="1:16" x14ac:dyDescent="0.3">
      <c r="A1807" t="s">
        <v>8802</v>
      </c>
      <c r="B1807">
        <v>2024</v>
      </c>
      <c r="C1807" t="s">
        <v>131</v>
      </c>
      <c r="D1807" t="s">
        <v>4994</v>
      </c>
      <c r="E1807" t="s">
        <v>8803</v>
      </c>
      <c r="F1807" t="s">
        <v>143</v>
      </c>
      <c r="G1807">
        <v>28271</v>
      </c>
      <c r="H1807" t="s">
        <v>4180</v>
      </c>
      <c r="I1807">
        <v>25400000</v>
      </c>
      <c r="J1807" t="s">
        <v>7225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8804</v>
      </c>
    </row>
    <row r="1808" spans="1:16" x14ac:dyDescent="0.3">
      <c r="A1808" t="s">
        <v>6648</v>
      </c>
      <c r="B1808">
        <v>2025</v>
      </c>
      <c r="C1808" t="s">
        <v>92</v>
      </c>
      <c r="D1808" t="s">
        <v>4471</v>
      </c>
      <c r="E1808" t="s">
        <v>8383</v>
      </c>
      <c r="F1808" t="s">
        <v>8384</v>
      </c>
      <c r="G1808">
        <v>20000</v>
      </c>
      <c r="H1808" t="s">
        <v>4173</v>
      </c>
      <c r="I1808">
        <v>45400000</v>
      </c>
      <c r="J1808" t="s">
        <v>7225</v>
      </c>
      <c r="K1808">
        <v>43700000</v>
      </c>
      <c r="L1808">
        <v>47000000</v>
      </c>
      <c r="M1808">
        <v>10</v>
      </c>
      <c r="N1808" t="s">
        <v>5818</v>
      </c>
      <c r="O1808">
        <v>74.400000000000006</v>
      </c>
      <c r="P1808" t="s">
        <v>8385</v>
      </c>
    </row>
    <row r="1809" spans="1:16" x14ac:dyDescent="0.3">
      <c r="A1809" t="s">
        <v>6654</v>
      </c>
      <c r="B1809">
        <v>2025</v>
      </c>
      <c r="C1809" t="s">
        <v>24</v>
      </c>
      <c r="D1809" t="s">
        <v>4369</v>
      </c>
      <c r="E1809" t="s">
        <v>8406</v>
      </c>
      <c r="F1809" t="s">
        <v>43</v>
      </c>
      <c r="G1809">
        <v>66900</v>
      </c>
      <c r="H1809" t="s">
        <v>4173</v>
      </c>
      <c r="I1809">
        <v>48800000</v>
      </c>
      <c r="J1809" t="s">
        <v>7225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8407</v>
      </c>
    </row>
    <row r="1810" spans="1:16" x14ac:dyDescent="0.3">
      <c r="A1810" t="s">
        <v>6647</v>
      </c>
      <c r="B1810">
        <v>2025</v>
      </c>
      <c r="C1810" t="s">
        <v>4184</v>
      </c>
      <c r="D1810" t="s">
        <v>4303</v>
      </c>
      <c r="E1810" t="s">
        <v>8386</v>
      </c>
      <c r="F1810" t="s">
        <v>4172</v>
      </c>
      <c r="G1810">
        <v>12384</v>
      </c>
      <c r="H1810" t="s">
        <v>4180</v>
      </c>
      <c r="I1810">
        <v>25900000</v>
      </c>
      <c r="J1810" t="s">
        <v>7225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8387</v>
      </c>
    </row>
    <row r="1811" spans="1:16" x14ac:dyDescent="0.3">
      <c r="A1811" t="s">
        <v>6651</v>
      </c>
      <c r="B1811">
        <v>2025</v>
      </c>
      <c r="C1811" t="s">
        <v>4031</v>
      </c>
      <c r="D1811" t="s">
        <v>5131</v>
      </c>
      <c r="E1811" t="s">
        <v>8396</v>
      </c>
      <c r="F1811" t="s">
        <v>4172</v>
      </c>
      <c r="G1811">
        <v>22000</v>
      </c>
      <c r="H1811" t="s">
        <v>4180</v>
      </c>
      <c r="I1811">
        <v>17300000</v>
      </c>
      <c r="J1811" t="s">
        <v>7225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8397</v>
      </c>
    </row>
    <row r="1812" spans="1:16" x14ac:dyDescent="0.3">
      <c r="A1812" t="s">
        <v>6649</v>
      </c>
      <c r="B1812">
        <v>2025</v>
      </c>
      <c r="C1812" t="s">
        <v>24</v>
      </c>
      <c r="D1812" t="s">
        <v>8390</v>
      </c>
      <c r="E1812" t="s">
        <v>8391</v>
      </c>
      <c r="F1812" t="s">
        <v>4172</v>
      </c>
      <c r="G1812">
        <v>24000</v>
      </c>
      <c r="H1812" t="s">
        <v>4180</v>
      </c>
      <c r="I1812">
        <v>22500000</v>
      </c>
      <c r="J1812" t="s">
        <v>7225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8392</v>
      </c>
    </row>
    <row r="1813" spans="1:16" x14ac:dyDescent="0.3">
      <c r="A1813" t="s">
        <v>6642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7225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8376</v>
      </c>
    </row>
    <row r="1814" spans="1:16" x14ac:dyDescent="0.3">
      <c r="A1814" t="s">
        <v>6646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7225</v>
      </c>
      <c r="K1814">
        <v>31400000</v>
      </c>
      <c r="L1814">
        <v>33700000</v>
      </c>
      <c r="M1814" t="s">
        <v>4175</v>
      </c>
      <c r="N1814" t="s">
        <v>8380</v>
      </c>
      <c r="O1814">
        <v>83.6</v>
      </c>
      <c r="P1814" t="s">
        <v>8381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5639</v>
      </c>
      <c r="E1815" t="s">
        <v>5640</v>
      </c>
      <c r="F1815" t="s">
        <v>4172</v>
      </c>
      <c r="G1815">
        <v>9918</v>
      </c>
      <c r="H1815" t="s">
        <v>4180</v>
      </c>
      <c r="I1815">
        <v>50000000</v>
      </c>
      <c r="J1815" t="s">
        <v>7225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8821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8795</v>
      </c>
      <c r="G1816">
        <v>10200</v>
      </c>
      <c r="H1816" t="s">
        <v>4180</v>
      </c>
      <c r="I1816">
        <v>18000000</v>
      </c>
      <c r="J1816" t="s">
        <v>7225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8796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7225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8708</v>
      </c>
    </row>
    <row r="1818" spans="1:16" x14ac:dyDescent="0.3">
      <c r="A1818" t="s">
        <v>8359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7225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8360</v>
      </c>
    </row>
    <row r="1819" spans="1:16" x14ac:dyDescent="0.3">
      <c r="A1819" t="s">
        <v>7195</v>
      </c>
      <c r="B1819">
        <v>2026</v>
      </c>
      <c r="C1819" t="s">
        <v>4184</v>
      </c>
      <c r="D1819" t="s">
        <v>4941</v>
      </c>
      <c r="E1819" t="s">
        <v>7196</v>
      </c>
      <c r="F1819" t="s">
        <v>4172</v>
      </c>
      <c r="G1819">
        <v>3500</v>
      </c>
      <c r="H1819" t="s">
        <v>4180</v>
      </c>
      <c r="I1819">
        <v>40100000</v>
      </c>
      <c r="J1819" t="s">
        <v>7225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7227</v>
      </c>
    </row>
    <row r="1820" spans="1:16" x14ac:dyDescent="0.3">
      <c r="A1820" t="s">
        <v>6655</v>
      </c>
      <c r="B1820">
        <v>2026</v>
      </c>
      <c r="C1820" t="s">
        <v>4641</v>
      </c>
      <c r="D1820" t="s">
        <v>8175</v>
      </c>
      <c r="E1820" t="s">
        <v>8408</v>
      </c>
      <c r="F1820" t="s">
        <v>4172</v>
      </c>
      <c r="G1820">
        <v>8000</v>
      </c>
      <c r="H1820" t="s">
        <v>4173</v>
      </c>
      <c r="I1820">
        <v>14000000</v>
      </c>
      <c r="J1820" t="s">
        <v>7225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8409</v>
      </c>
    </row>
    <row r="1821" spans="1:16" x14ac:dyDescent="0.3">
      <c r="A1821" t="s">
        <v>6640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7225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8373</v>
      </c>
    </row>
    <row r="1822" spans="1:16" x14ac:dyDescent="0.3">
      <c r="A1822" t="s">
        <v>8725</v>
      </c>
      <c r="B1822">
        <v>2018</v>
      </c>
      <c r="C1822" t="s">
        <v>24</v>
      </c>
      <c r="D1822" t="s">
        <v>4572</v>
      </c>
      <c r="E1822" t="s">
        <v>5945</v>
      </c>
      <c r="F1822" t="s">
        <v>143</v>
      </c>
      <c r="G1822">
        <v>172000</v>
      </c>
      <c r="H1822" t="s">
        <v>4180</v>
      </c>
      <c r="I1822">
        <v>12900000</v>
      </c>
      <c r="J1822" t="s">
        <v>8709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8726</v>
      </c>
    </row>
    <row r="1823" spans="1:16" x14ac:dyDescent="0.3">
      <c r="A1823" t="s">
        <v>8956</v>
      </c>
      <c r="B1823">
        <v>2019</v>
      </c>
      <c r="C1823" t="s">
        <v>154</v>
      </c>
      <c r="D1823" t="s">
        <v>6253</v>
      </c>
      <c r="E1823" t="s">
        <v>8957</v>
      </c>
      <c r="F1823" t="s">
        <v>161</v>
      </c>
      <c r="G1823">
        <v>73000</v>
      </c>
      <c r="H1823" t="s">
        <v>4173</v>
      </c>
      <c r="I1823">
        <v>12000000</v>
      </c>
      <c r="J1823" t="s">
        <v>8709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8958</v>
      </c>
    </row>
    <row r="1824" spans="1:16" x14ac:dyDescent="0.3">
      <c r="A1824" t="s">
        <v>8931</v>
      </c>
      <c r="B1824">
        <v>2019</v>
      </c>
      <c r="C1824" t="s">
        <v>24</v>
      </c>
      <c r="D1824" t="s">
        <v>4431</v>
      </c>
      <c r="E1824" t="s">
        <v>6166</v>
      </c>
      <c r="F1824" t="s">
        <v>94</v>
      </c>
      <c r="G1824">
        <v>75300</v>
      </c>
      <c r="H1824" t="s">
        <v>4173</v>
      </c>
      <c r="I1824">
        <v>20200000</v>
      </c>
      <c r="J1824" t="s">
        <v>8709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8932</v>
      </c>
    </row>
    <row r="1825" spans="1:16" x14ac:dyDescent="0.3">
      <c r="A1825" t="s">
        <v>8843</v>
      </c>
      <c r="B1825">
        <v>2019</v>
      </c>
      <c r="C1825" t="s">
        <v>4184</v>
      </c>
      <c r="D1825" t="s">
        <v>6114</v>
      </c>
      <c r="E1825" t="s">
        <v>6115</v>
      </c>
      <c r="F1825" t="s">
        <v>173</v>
      </c>
      <c r="G1825">
        <v>45000</v>
      </c>
      <c r="H1825" t="s">
        <v>4180</v>
      </c>
      <c r="I1825">
        <v>9200000</v>
      </c>
      <c r="J1825" t="s">
        <v>8709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8844</v>
      </c>
    </row>
    <row r="1826" spans="1:16" x14ac:dyDescent="0.3">
      <c r="A1826" t="s">
        <v>8934</v>
      </c>
      <c r="B1826">
        <v>2019</v>
      </c>
      <c r="C1826" t="s">
        <v>4097</v>
      </c>
      <c r="D1826" t="s">
        <v>8935</v>
      </c>
      <c r="E1826" t="s">
        <v>8936</v>
      </c>
      <c r="F1826" t="s">
        <v>143</v>
      </c>
      <c r="G1826">
        <v>38000</v>
      </c>
      <c r="H1826" t="s">
        <v>4180</v>
      </c>
      <c r="I1826">
        <v>6650000</v>
      </c>
      <c r="J1826" t="s">
        <v>8709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8937</v>
      </c>
    </row>
    <row r="1827" spans="1:16" x14ac:dyDescent="0.3">
      <c r="A1827" t="s">
        <v>8950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8709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8951</v>
      </c>
    </row>
    <row r="1828" spans="1:16" x14ac:dyDescent="0.3">
      <c r="A1828" t="s">
        <v>4172</v>
      </c>
      <c r="B1828">
        <v>2026</v>
      </c>
      <c r="C1828" t="s">
        <v>7205</v>
      </c>
      <c r="D1828" t="s">
        <v>7206</v>
      </c>
      <c r="E1828" t="s">
        <v>8874</v>
      </c>
      <c r="F1828" t="s">
        <v>4172</v>
      </c>
      <c r="G1828">
        <v>6200</v>
      </c>
      <c r="H1828" t="s">
        <v>4180</v>
      </c>
      <c r="I1828">
        <v>18600000</v>
      </c>
      <c r="J1828" t="s">
        <v>8709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8875</v>
      </c>
    </row>
    <row r="1829" spans="1:16" x14ac:dyDescent="0.3">
      <c r="A1829" t="s">
        <v>8841</v>
      </c>
      <c r="B1829">
        <v>2020</v>
      </c>
      <c r="C1829" t="s">
        <v>92</v>
      </c>
      <c r="D1829" t="s">
        <v>5835</v>
      </c>
      <c r="E1829" t="s">
        <v>5836</v>
      </c>
      <c r="F1829" t="s">
        <v>161</v>
      </c>
      <c r="G1829">
        <v>88000</v>
      </c>
      <c r="H1829" t="s">
        <v>4180</v>
      </c>
      <c r="I1829">
        <v>6900000</v>
      </c>
      <c r="J1829" t="s">
        <v>8709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8842</v>
      </c>
    </row>
    <row r="1830" spans="1:16" x14ac:dyDescent="0.3">
      <c r="A1830" t="s">
        <v>6051</v>
      </c>
      <c r="B1830">
        <v>2020</v>
      </c>
      <c r="C1830" t="s">
        <v>92</v>
      </c>
      <c r="D1830" t="s">
        <v>6052</v>
      </c>
      <c r="E1830" t="s">
        <v>6053</v>
      </c>
      <c r="F1830" t="s">
        <v>143</v>
      </c>
      <c r="G1830">
        <v>84000</v>
      </c>
      <c r="H1830" t="s">
        <v>4180</v>
      </c>
      <c r="I1830">
        <v>28800000</v>
      </c>
      <c r="J1830" t="s">
        <v>8709</v>
      </c>
      <c r="K1830">
        <v>27400000</v>
      </c>
      <c r="L1830">
        <v>30200000</v>
      </c>
      <c r="M1830">
        <v>5</v>
      </c>
      <c r="N1830" t="s">
        <v>7381</v>
      </c>
      <c r="O1830">
        <v>72</v>
      </c>
      <c r="P1830" t="s">
        <v>8710</v>
      </c>
    </row>
    <row r="1831" spans="1:16" x14ac:dyDescent="0.3">
      <c r="A1831" t="s">
        <v>8893</v>
      </c>
      <c r="B1831">
        <v>2021</v>
      </c>
      <c r="C1831" t="s">
        <v>62</v>
      </c>
      <c r="D1831">
        <v>3008</v>
      </c>
      <c r="E1831" t="s">
        <v>6925</v>
      </c>
      <c r="F1831" t="s">
        <v>143</v>
      </c>
      <c r="G1831">
        <v>56834</v>
      </c>
      <c r="H1831" t="s">
        <v>4180</v>
      </c>
      <c r="I1831">
        <v>14400000</v>
      </c>
      <c r="J1831" t="s">
        <v>8709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8894</v>
      </c>
    </row>
    <row r="1832" spans="1:16" x14ac:dyDescent="0.3">
      <c r="A1832" t="s">
        <v>8888</v>
      </c>
      <c r="B1832">
        <v>2021</v>
      </c>
      <c r="C1832" t="s">
        <v>41</v>
      </c>
      <c r="D1832" t="s">
        <v>5032</v>
      </c>
      <c r="E1832" t="s">
        <v>8889</v>
      </c>
      <c r="F1832" t="s">
        <v>43</v>
      </c>
      <c r="G1832">
        <v>86120</v>
      </c>
      <c r="H1832" t="s">
        <v>4180</v>
      </c>
      <c r="I1832">
        <v>12000000</v>
      </c>
      <c r="J1832" t="s">
        <v>8709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8890</v>
      </c>
    </row>
    <row r="1833" spans="1:16" x14ac:dyDescent="0.3">
      <c r="A1833" t="s">
        <v>8918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8709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8919</v>
      </c>
    </row>
    <row r="1834" spans="1:16" x14ac:dyDescent="0.3">
      <c r="A1834" t="s">
        <v>8718</v>
      </c>
      <c r="B1834">
        <v>2021</v>
      </c>
      <c r="C1834" t="s">
        <v>62</v>
      </c>
      <c r="D1834" t="s">
        <v>4232</v>
      </c>
      <c r="E1834" t="s">
        <v>8719</v>
      </c>
      <c r="F1834" t="s">
        <v>143</v>
      </c>
      <c r="G1834">
        <v>45000</v>
      </c>
      <c r="H1834" t="s">
        <v>4180</v>
      </c>
      <c r="I1834">
        <v>9000000</v>
      </c>
      <c r="J1834" t="s">
        <v>8709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8720</v>
      </c>
    </row>
    <row r="1835" spans="1:16" x14ac:dyDescent="0.3">
      <c r="A1835" t="s">
        <v>8718</v>
      </c>
      <c r="B1835">
        <v>2021</v>
      </c>
      <c r="C1835" t="s">
        <v>62</v>
      </c>
      <c r="D1835" t="s">
        <v>4232</v>
      </c>
      <c r="E1835" t="s">
        <v>8719</v>
      </c>
      <c r="F1835" t="s">
        <v>143</v>
      </c>
      <c r="G1835">
        <v>45000</v>
      </c>
      <c r="H1835" t="s">
        <v>4180</v>
      </c>
      <c r="I1835">
        <v>9000000</v>
      </c>
      <c r="J1835" t="s">
        <v>8709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10119</v>
      </c>
    </row>
    <row r="1836" spans="1:16" x14ac:dyDescent="0.3">
      <c r="A1836" t="s">
        <v>8864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8709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8865</v>
      </c>
    </row>
    <row r="1837" spans="1:16" x14ac:dyDescent="0.3">
      <c r="A1837" t="s">
        <v>8859</v>
      </c>
      <c r="B1837">
        <v>2021</v>
      </c>
      <c r="C1837" t="s">
        <v>137</v>
      </c>
      <c r="D1837" t="s">
        <v>4194</v>
      </c>
      <c r="E1837" t="s">
        <v>8230</v>
      </c>
      <c r="F1837" t="s">
        <v>161</v>
      </c>
      <c r="G1837">
        <v>48000</v>
      </c>
      <c r="H1837" t="s">
        <v>4180</v>
      </c>
      <c r="I1837">
        <v>16100000</v>
      </c>
      <c r="J1837" t="s">
        <v>8709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8860</v>
      </c>
    </row>
    <row r="1838" spans="1:16" x14ac:dyDescent="0.3">
      <c r="A1838" t="s">
        <v>8925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8709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8926</v>
      </c>
    </row>
    <row r="1839" spans="1:16" x14ac:dyDescent="0.3">
      <c r="A1839" t="s">
        <v>8970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8709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8971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6169</v>
      </c>
      <c r="E1840" t="s">
        <v>8929</v>
      </c>
      <c r="F1840" t="s">
        <v>43</v>
      </c>
      <c r="G1840">
        <v>105000</v>
      </c>
      <c r="H1840" t="s">
        <v>4180</v>
      </c>
      <c r="I1840">
        <v>17700000</v>
      </c>
      <c r="J1840" t="s">
        <v>8709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8930</v>
      </c>
    </row>
    <row r="1841" spans="1:16" x14ac:dyDescent="0.3">
      <c r="A1841" t="s">
        <v>8849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8709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8850</v>
      </c>
    </row>
    <row r="1842" spans="1:16" x14ac:dyDescent="0.3">
      <c r="A1842" t="s">
        <v>8952</v>
      </c>
      <c r="B1842">
        <v>2022</v>
      </c>
      <c r="C1842" t="s">
        <v>50</v>
      </c>
      <c r="D1842">
        <v>580</v>
      </c>
      <c r="E1842" t="s">
        <v>7006</v>
      </c>
      <c r="F1842" t="s">
        <v>173</v>
      </c>
      <c r="G1842">
        <v>51000</v>
      </c>
      <c r="H1842" t="s">
        <v>4180</v>
      </c>
      <c r="I1842">
        <v>9900000</v>
      </c>
      <c r="J1842" t="s">
        <v>8709</v>
      </c>
      <c r="K1842">
        <v>9500000</v>
      </c>
      <c r="L1842">
        <v>10300000</v>
      </c>
      <c r="M1842" t="s">
        <v>4175</v>
      </c>
      <c r="N1842" t="s">
        <v>5710</v>
      </c>
      <c r="O1842">
        <v>66.5</v>
      </c>
      <c r="P1842" t="s">
        <v>8953</v>
      </c>
    </row>
    <row r="1843" spans="1:16" x14ac:dyDescent="0.3">
      <c r="A1843" t="s">
        <v>8974</v>
      </c>
      <c r="B1843">
        <v>2022</v>
      </c>
      <c r="C1843" t="s">
        <v>250</v>
      </c>
      <c r="D1843" t="s">
        <v>8975</v>
      </c>
      <c r="E1843" t="s">
        <v>8377</v>
      </c>
      <c r="F1843" t="s">
        <v>43</v>
      </c>
      <c r="G1843">
        <v>48000</v>
      </c>
      <c r="H1843" t="s">
        <v>4180</v>
      </c>
      <c r="I1843">
        <v>14900000</v>
      </c>
      <c r="J1843" t="s">
        <v>8709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8976</v>
      </c>
    </row>
    <row r="1844" spans="1:16" x14ac:dyDescent="0.3">
      <c r="A1844" t="s">
        <v>8908</v>
      </c>
      <c r="B1844">
        <v>2022</v>
      </c>
      <c r="C1844" t="s">
        <v>41</v>
      </c>
      <c r="D1844" t="s">
        <v>4876</v>
      </c>
      <c r="E1844" t="s">
        <v>8909</v>
      </c>
      <c r="F1844" t="s">
        <v>60</v>
      </c>
      <c r="G1844">
        <v>56000</v>
      </c>
      <c r="H1844" t="s">
        <v>4180</v>
      </c>
      <c r="I1844">
        <v>9700000</v>
      </c>
      <c r="J1844" t="s">
        <v>8709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8910</v>
      </c>
    </row>
    <row r="1845" spans="1:16" x14ac:dyDescent="0.3">
      <c r="A1845" t="s">
        <v>8701</v>
      </c>
      <c r="B1845">
        <v>2024</v>
      </c>
      <c r="C1845" t="s">
        <v>199</v>
      </c>
      <c r="D1845" t="s">
        <v>5964</v>
      </c>
      <c r="E1845" t="s">
        <v>5965</v>
      </c>
      <c r="F1845" t="s">
        <v>143</v>
      </c>
      <c r="G1845">
        <v>49400</v>
      </c>
      <c r="H1845" t="s">
        <v>4173</v>
      </c>
      <c r="I1845">
        <v>11700000</v>
      </c>
      <c r="J1845" t="s">
        <v>8709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8961</v>
      </c>
    </row>
    <row r="1846" spans="1:16" x14ac:dyDescent="0.3">
      <c r="A1846" t="s">
        <v>8923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8709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8924</v>
      </c>
    </row>
    <row r="1847" spans="1:16" x14ac:dyDescent="0.3">
      <c r="A1847" t="s">
        <v>8898</v>
      </c>
      <c r="B1847">
        <v>2022</v>
      </c>
      <c r="C1847" t="s">
        <v>85</v>
      </c>
      <c r="D1847" t="s">
        <v>7731</v>
      </c>
      <c r="E1847" t="s">
        <v>8899</v>
      </c>
      <c r="F1847" t="s">
        <v>143</v>
      </c>
      <c r="G1847">
        <v>53343</v>
      </c>
      <c r="H1847" t="s">
        <v>4180</v>
      </c>
      <c r="I1847">
        <v>12200000</v>
      </c>
      <c r="J1847" t="s">
        <v>8709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8900</v>
      </c>
    </row>
    <row r="1848" spans="1:16" x14ac:dyDescent="0.3">
      <c r="A1848" t="s">
        <v>8927</v>
      </c>
      <c r="B1848">
        <v>2022</v>
      </c>
      <c r="C1848" t="s">
        <v>108</v>
      </c>
      <c r="D1848" t="s">
        <v>5807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8709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8928</v>
      </c>
    </row>
    <row r="1849" spans="1:16" x14ac:dyDescent="0.3">
      <c r="A1849" t="s">
        <v>8855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8709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8856</v>
      </c>
    </row>
    <row r="1850" spans="1:16" x14ac:dyDescent="0.3">
      <c r="A1850" t="s">
        <v>8904</v>
      </c>
      <c r="B1850">
        <v>2022</v>
      </c>
      <c r="C1850" t="s">
        <v>230</v>
      </c>
      <c r="D1850" t="s">
        <v>5819</v>
      </c>
      <c r="E1850" t="s">
        <v>8905</v>
      </c>
      <c r="F1850" t="s">
        <v>60</v>
      </c>
      <c r="G1850">
        <v>92000</v>
      </c>
      <c r="H1850" t="s">
        <v>4180</v>
      </c>
      <c r="I1850">
        <v>9500000</v>
      </c>
      <c r="J1850" t="s">
        <v>8709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8906</v>
      </c>
    </row>
    <row r="1851" spans="1:16" x14ac:dyDescent="0.3">
      <c r="A1851" t="s">
        <v>8704</v>
      </c>
      <c r="B1851">
        <v>2022</v>
      </c>
      <c r="C1851" t="s">
        <v>3991</v>
      </c>
      <c r="D1851" t="s">
        <v>5959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8709</v>
      </c>
      <c r="K1851">
        <v>7190000</v>
      </c>
      <c r="L1851">
        <v>7720000</v>
      </c>
      <c r="M1851">
        <v>6</v>
      </c>
      <c r="N1851" t="s">
        <v>6920</v>
      </c>
      <c r="O1851">
        <v>55.2</v>
      </c>
      <c r="P1851" t="s">
        <v>8907</v>
      </c>
    </row>
    <row r="1852" spans="1:16" x14ac:dyDescent="0.3">
      <c r="A1852" t="s">
        <v>8870</v>
      </c>
      <c r="B1852">
        <v>2023</v>
      </c>
      <c r="C1852" t="s">
        <v>24</v>
      </c>
      <c r="D1852" t="s">
        <v>4431</v>
      </c>
      <c r="E1852" t="s">
        <v>5841</v>
      </c>
      <c r="F1852" t="s">
        <v>43</v>
      </c>
      <c r="G1852">
        <v>33000</v>
      </c>
      <c r="H1852" t="s">
        <v>4180</v>
      </c>
      <c r="I1852">
        <v>31600000</v>
      </c>
      <c r="J1852" t="s">
        <v>8709</v>
      </c>
      <c r="K1852">
        <v>30400000</v>
      </c>
      <c r="L1852">
        <v>32800000</v>
      </c>
      <c r="M1852">
        <v>6</v>
      </c>
      <c r="N1852" t="s">
        <v>7031</v>
      </c>
      <c r="O1852">
        <v>69.400000000000006</v>
      </c>
      <c r="P1852" t="s">
        <v>8871</v>
      </c>
    </row>
    <row r="1853" spans="1:16" x14ac:dyDescent="0.3">
      <c r="A1853" t="s">
        <v>8867</v>
      </c>
      <c r="B1853">
        <v>2022</v>
      </c>
      <c r="C1853" t="s">
        <v>24</v>
      </c>
      <c r="D1853" t="s">
        <v>7799</v>
      </c>
      <c r="E1853" t="s">
        <v>7614</v>
      </c>
      <c r="F1853" t="s">
        <v>173</v>
      </c>
      <c r="G1853">
        <v>101000</v>
      </c>
      <c r="H1853" t="s">
        <v>4173</v>
      </c>
      <c r="I1853">
        <v>58000000</v>
      </c>
      <c r="J1853" t="s">
        <v>8709</v>
      </c>
      <c r="K1853">
        <v>55000000</v>
      </c>
      <c r="L1853">
        <v>60000000</v>
      </c>
      <c r="M1853">
        <v>5</v>
      </c>
      <c r="N1853" t="s">
        <v>8868</v>
      </c>
      <c r="O1853">
        <v>85.2</v>
      </c>
      <c r="P1853" t="s">
        <v>8869</v>
      </c>
    </row>
    <row r="1854" spans="1:16" x14ac:dyDescent="0.3">
      <c r="A1854" t="s">
        <v>8618</v>
      </c>
      <c r="B1854">
        <v>2022</v>
      </c>
      <c r="C1854" t="s">
        <v>5787</v>
      </c>
      <c r="D1854" t="s">
        <v>8914</v>
      </c>
      <c r="E1854" t="s">
        <v>8915</v>
      </c>
      <c r="F1854" t="s">
        <v>43</v>
      </c>
      <c r="G1854">
        <v>31000</v>
      </c>
      <c r="H1854" t="s">
        <v>4180</v>
      </c>
      <c r="I1854">
        <v>26000000</v>
      </c>
      <c r="J1854" t="s">
        <v>8709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8916</v>
      </c>
    </row>
    <row r="1855" spans="1:16" x14ac:dyDescent="0.3">
      <c r="A1855" t="s">
        <v>8883</v>
      </c>
      <c r="B1855">
        <v>2022</v>
      </c>
      <c r="C1855" t="s">
        <v>62</v>
      </c>
      <c r="D1855" t="s">
        <v>4355</v>
      </c>
      <c r="E1855" t="s">
        <v>8884</v>
      </c>
      <c r="F1855" t="s">
        <v>143</v>
      </c>
      <c r="G1855">
        <v>51372</v>
      </c>
      <c r="H1855" t="s">
        <v>4180</v>
      </c>
      <c r="I1855">
        <v>13200000</v>
      </c>
      <c r="J1855" t="s">
        <v>8709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8885</v>
      </c>
    </row>
    <row r="1856" spans="1:16" x14ac:dyDescent="0.3">
      <c r="A1856" t="s">
        <v>8872</v>
      </c>
      <c r="B1856">
        <v>2023</v>
      </c>
      <c r="C1856" t="s">
        <v>41</v>
      </c>
      <c r="D1856" t="s">
        <v>6025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8709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8873</v>
      </c>
    </row>
    <row r="1857" spans="1:16" x14ac:dyDescent="0.3">
      <c r="A1857" t="s">
        <v>8982</v>
      </c>
      <c r="B1857">
        <v>2022</v>
      </c>
      <c r="C1857" t="s">
        <v>24</v>
      </c>
      <c r="D1857" t="s">
        <v>4572</v>
      </c>
      <c r="E1857" t="s">
        <v>6266</v>
      </c>
      <c r="F1857" t="s">
        <v>143</v>
      </c>
      <c r="G1857">
        <v>54000</v>
      </c>
      <c r="H1857" t="s">
        <v>4180</v>
      </c>
      <c r="I1857">
        <v>23300000</v>
      </c>
      <c r="J1857" t="s">
        <v>8709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8983</v>
      </c>
    </row>
    <row r="1858" spans="1:16" x14ac:dyDescent="0.3">
      <c r="A1858" t="s">
        <v>8881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8709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8882</v>
      </c>
    </row>
    <row r="1859" spans="1:16" x14ac:dyDescent="0.3">
      <c r="A1859" t="s">
        <v>8959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8709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8960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8709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8917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8709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8913</v>
      </c>
    </row>
    <row r="1862" spans="1:16" x14ac:dyDescent="0.3">
      <c r="A1862" t="s">
        <v>8705</v>
      </c>
      <c r="B1862">
        <v>2023</v>
      </c>
      <c r="C1862" t="s">
        <v>4184</v>
      </c>
      <c r="D1862" t="s">
        <v>4365</v>
      </c>
      <c r="E1862" t="s">
        <v>5916</v>
      </c>
      <c r="F1862" t="s">
        <v>161</v>
      </c>
      <c r="G1862">
        <v>24000</v>
      </c>
      <c r="H1862" t="s">
        <v>4180</v>
      </c>
      <c r="I1862">
        <v>8900000</v>
      </c>
      <c r="J1862" t="s">
        <v>8709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8933</v>
      </c>
    </row>
    <row r="1863" spans="1:16" x14ac:dyDescent="0.3">
      <c r="A1863" t="s">
        <v>6216</v>
      </c>
      <c r="B1863">
        <v>2023</v>
      </c>
      <c r="C1863" t="s">
        <v>137</v>
      </c>
      <c r="D1863" t="s">
        <v>6217</v>
      </c>
      <c r="E1863" t="s">
        <v>6218</v>
      </c>
      <c r="F1863" t="s">
        <v>43</v>
      </c>
      <c r="G1863">
        <v>71248</v>
      </c>
      <c r="H1863" t="s">
        <v>4173</v>
      </c>
      <c r="I1863">
        <v>27100000</v>
      </c>
      <c r="J1863" t="s">
        <v>8709</v>
      </c>
      <c r="K1863">
        <v>25200000</v>
      </c>
      <c r="L1863">
        <v>29100000</v>
      </c>
      <c r="M1863" t="s">
        <v>4175</v>
      </c>
      <c r="N1863" t="s">
        <v>8876</v>
      </c>
      <c r="O1863">
        <v>72.099999999999994</v>
      </c>
      <c r="P1863" t="s">
        <v>8877</v>
      </c>
    </row>
    <row r="1864" spans="1:16" x14ac:dyDescent="0.3">
      <c r="A1864" t="s">
        <v>8692</v>
      </c>
      <c r="B1864">
        <v>2023</v>
      </c>
      <c r="C1864" t="s">
        <v>4184</v>
      </c>
      <c r="D1864" t="s">
        <v>4486</v>
      </c>
      <c r="E1864" t="s">
        <v>7891</v>
      </c>
      <c r="F1864" t="s">
        <v>43</v>
      </c>
      <c r="G1864">
        <v>39820</v>
      </c>
      <c r="H1864" t="s">
        <v>4180</v>
      </c>
      <c r="I1864">
        <v>11900000</v>
      </c>
      <c r="J1864" t="s">
        <v>8709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8880</v>
      </c>
    </row>
    <row r="1865" spans="1:16" x14ac:dyDescent="0.3">
      <c r="A1865" t="s">
        <v>8980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8709</v>
      </c>
      <c r="K1865">
        <v>34500000</v>
      </c>
      <c r="L1865">
        <v>37200000</v>
      </c>
      <c r="M1865">
        <v>43</v>
      </c>
      <c r="N1865" t="s">
        <v>5662</v>
      </c>
      <c r="O1865">
        <v>58.6</v>
      </c>
      <c r="P1865" t="s">
        <v>8981</v>
      </c>
    </row>
    <row r="1866" spans="1:16" x14ac:dyDescent="0.3">
      <c r="A1866" t="s">
        <v>8829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8709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8830</v>
      </c>
    </row>
    <row r="1867" spans="1:16" x14ac:dyDescent="0.3">
      <c r="A1867" t="s">
        <v>8847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8709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8848</v>
      </c>
    </row>
    <row r="1868" spans="1:16" x14ac:dyDescent="0.3">
      <c r="A1868" t="s">
        <v>8715</v>
      </c>
      <c r="B1868">
        <v>2024</v>
      </c>
      <c r="C1868" t="s">
        <v>24</v>
      </c>
      <c r="D1868" t="s">
        <v>4572</v>
      </c>
      <c r="E1868" t="s">
        <v>8716</v>
      </c>
      <c r="F1868" t="s">
        <v>43</v>
      </c>
      <c r="G1868">
        <v>44900</v>
      </c>
      <c r="H1868" t="s">
        <v>4180</v>
      </c>
      <c r="I1868">
        <v>19800000</v>
      </c>
      <c r="J1868" t="s">
        <v>8709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8717</v>
      </c>
    </row>
    <row r="1869" spans="1:16" x14ac:dyDescent="0.3">
      <c r="A1869" t="s">
        <v>8721</v>
      </c>
      <c r="B1869">
        <v>2024</v>
      </c>
      <c r="C1869" t="s">
        <v>24</v>
      </c>
      <c r="D1869" t="s">
        <v>4572</v>
      </c>
      <c r="E1869" t="s">
        <v>5675</v>
      </c>
      <c r="F1869" t="s">
        <v>43</v>
      </c>
      <c r="G1869">
        <v>37900</v>
      </c>
      <c r="H1869" t="s">
        <v>4180</v>
      </c>
      <c r="I1869">
        <v>22500000</v>
      </c>
      <c r="J1869" t="s">
        <v>8709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8722</v>
      </c>
    </row>
    <row r="1870" spans="1:16" x14ac:dyDescent="0.3">
      <c r="A1870" t="s">
        <v>8895</v>
      </c>
      <c r="B1870">
        <v>2024</v>
      </c>
      <c r="C1870" t="s">
        <v>24</v>
      </c>
      <c r="D1870" t="s">
        <v>4405</v>
      </c>
      <c r="E1870" t="s">
        <v>8896</v>
      </c>
      <c r="F1870" t="s">
        <v>143</v>
      </c>
      <c r="G1870">
        <v>54000</v>
      </c>
      <c r="H1870" t="s">
        <v>4180</v>
      </c>
      <c r="I1870">
        <v>27800000</v>
      </c>
      <c r="J1870" t="s">
        <v>8709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8897</v>
      </c>
    </row>
    <row r="1871" spans="1:16" x14ac:dyDescent="0.3">
      <c r="A1871" t="s">
        <v>8703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8709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8866</v>
      </c>
    </row>
    <row r="1872" spans="1:16" x14ac:dyDescent="0.3">
      <c r="A1872" t="s">
        <v>8984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8709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8985</v>
      </c>
    </row>
    <row r="1873" spans="1:16" x14ac:dyDescent="0.3">
      <c r="A1873" t="s">
        <v>8878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8709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8879</v>
      </c>
    </row>
    <row r="1874" spans="1:16" x14ac:dyDescent="0.3">
      <c r="A1874" t="s">
        <v>8839</v>
      </c>
      <c r="B1874">
        <v>2024</v>
      </c>
      <c r="C1874" t="s">
        <v>182</v>
      </c>
      <c r="D1874" t="s">
        <v>5866</v>
      </c>
      <c r="E1874" t="s">
        <v>5867</v>
      </c>
      <c r="F1874" t="s">
        <v>43</v>
      </c>
      <c r="G1874">
        <v>113000</v>
      </c>
      <c r="H1874" t="s">
        <v>4180</v>
      </c>
      <c r="I1874">
        <v>17000000</v>
      </c>
      <c r="J1874" t="s">
        <v>8709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8840</v>
      </c>
    </row>
    <row r="1875" spans="1:16" x14ac:dyDescent="0.3">
      <c r="A1875" t="s">
        <v>8626</v>
      </c>
      <c r="B1875">
        <v>2024</v>
      </c>
      <c r="C1875" t="s">
        <v>89</v>
      </c>
      <c r="D1875" t="s">
        <v>5207</v>
      </c>
      <c r="E1875" t="s">
        <v>5977</v>
      </c>
      <c r="F1875" t="s">
        <v>60</v>
      </c>
      <c r="G1875">
        <v>18000</v>
      </c>
      <c r="H1875" t="s">
        <v>4180</v>
      </c>
      <c r="I1875">
        <v>9600000</v>
      </c>
      <c r="J1875" t="s">
        <v>8709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8967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5805</v>
      </c>
      <c r="F1876" t="s">
        <v>143</v>
      </c>
      <c r="G1876">
        <v>31000</v>
      </c>
      <c r="H1876" t="s">
        <v>4180</v>
      </c>
      <c r="I1876">
        <v>14000000</v>
      </c>
      <c r="J1876" t="s">
        <v>8709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8861</v>
      </c>
    </row>
    <row r="1877" spans="1:16" x14ac:dyDescent="0.3">
      <c r="A1877" t="s">
        <v>8948</v>
      </c>
      <c r="B1877">
        <v>2024</v>
      </c>
      <c r="C1877" t="s">
        <v>62</v>
      </c>
      <c r="D1877">
        <v>3008</v>
      </c>
      <c r="E1877" t="s">
        <v>5665</v>
      </c>
      <c r="F1877" t="s">
        <v>143</v>
      </c>
      <c r="G1877">
        <v>41900</v>
      </c>
      <c r="H1877" t="s">
        <v>4173</v>
      </c>
      <c r="I1877">
        <v>22700000</v>
      </c>
      <c r="J1877" t="s">
        <v>8709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8949</v>
      </c>
    </row>
    <row r="1878" spans="1:16" x14ac:dyDescent="0.3">
      <c r="A1878" t="s">
        <v>8624</v>
      </c>
      <c r="B1878">
        <v>2024</v>
      </c>
      <c r="C1878" t="s">
        <v>92</v>
      </c>
      <c r="D1878" t="s">
        <v>4634</v>
      </c>
      <c r="E1878" t="s">
        <v>8938</v>
      </c>
      <c r="F1878" t="s">
        <v>94</v>
      </c>
      <c r="G1878">
        <v>3524</v>
      </c>
      <c r="H1878" t="s">
        <v>4173</v>
      </c>
      <c r="I1878">
        <v>15600000</v>
      </c>
      <c r="J1878" t="s">
        <v>8709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8939</v>
      </c>
    </row>
    <row r="1879" spans="1:16" x14ac:dyDescent="0.3">
      <c r="A1879" t="s">
        <v>8851</v>
      </c>
      <c r="B1879">
        <v>2024</v>
      </c>
      <c r="C1879" t="s">
        <v>50</v>
      </c>
      <c r="D1879" t="s">
        <v>6207</v>
      </c>
      <c r="E1879" t="s">
        <v>8852</v>
      </c>
      <c r="F1879" t="s">
        <v>43</v>
      </c>
      <c r="G1879">
        <v>34000</v>
      </c>
      <c r="H1879" t="s">
        <v>4180</v>
      </c>
      <c r="I1879">
        <v>5960000</v>
      </c>
      <c r="J1879" t="s">
        <v>8709</v>
      </c>
      <c r="K1879">
        <v>5500000</v>
      </c>
      <c r="L1879">
        <v>6420000</v>
      </c>
      <c r="M1879" t="s">
        <v>4175</v>
      </c>
      <c r="N1879" t="s">
        <v>8853</v>
      </c>
      <c r="O1879">
        <v>69.7</v>
      </c>
      <c r="P1879" t="s">
        <v>8854</v>
      </c>
    </row>
    <row r="1880" spans="1:16" x14ac:dyDescent="0.3">
      <c r="A1880" t="s">
        <v>8977</v>
      </c>
      <c r="B1880">
        <v>2024</v>
      </c>
      <c r="C1880" t="s">
        <v>62</v>
      </c>
      <c r="D1880" t="s">
        <v>4295</v>
      </c>
      <c r="E1880" t="s">
        <v>8978</v>
      </c>
      <c r="F1880" t="s">
        <v>143</v>
      </c>
      <c r="G1880">
        <v>42000</v>
      </c>
      <c r="H1880" t="s">
        <v>4180</v>
      </c>
      <c r="I1880">
        <v>18200000</v>
      </c>
      <c r="J1880" t="s">
        <v>8709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8979</v>
      </c>
    </row>
    <row r="1881" spans="1:16" x14ac:dyDescent="0.3">
      <c r="A1881" t="s">
        <v>8700</v>
      </c>
      <c r="B1881">
        <v>2024</v>
      </c>
      <c r="C1881" t="s">
        <v>4641</v>
      </c>
      <c r="D1881" t="s">
        <v>5094</v>
      </c>
      <c r="E1881" t="s">
        <v>8946</v>
      </c>
      <c r="F1881" t="s">
        <v>173</v>
      </c>
      <c r="G1881">
        <v>22000</v>
      </c>
      <c r="H1881" t="s">
        <v>4180</v>
      </c>
      <c r="I1881">
        <v>12700000</v>
      </c>
      <c r="J1881" t="s">
        <v>8709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8947</v>
      </c>
    </row>
    <row r="1882" spans="1:16" x14ac:dyDescent="0.3">
      <c r="A1882" t="s">
        <v>8836</v>
      </c>
      <c r="B1882">
        <v>2024</v>
      </c>
      <c r="C1882" t="s">
        <v>4184</v>
      </c>
      <c r="D1882" t="s">
        <v>4492</v>
      </c>
      <c r="E1882" t="s">
        <v>8837</v>
      </c>
      <c r="F1882" t="s">
        <v>173</v>
      </c>
      <c r="G1882">
        <v>35000</v>
      </c>
      <c r="H1882" t="s">
        <v>4180</v>
      </c>
      <c r="I1882">
        <v>13600000</v>
      </c>
      <c r="J1882" t="s">
        <v>8709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8838</v>
      </c>
    </row>
    <row r="1883" spans="1:16" x14ac:dyDescent="0.3">
      <c r="A1883" t="s">
        <v>8940</v>
      </c>
      <c r="B1883">
        <v>2024</v>
      </c>
      <c r="C1883" t="s">
        <v>182</v>
      </c>
      <c r="D1883" t="s">
        <v>5866</v>
      </c>
      <c r="E1883" t="s">
        <v>8941</v>
      </c>
      <c r="F1883" t="s">
        <v>143</v>
      </c>
      <c r="G1883">
        <v>32619</v>
      </c>
      <c r="H1883" t="s">
        <v>4180</v>
      </c>
      <c r="I1883">
        <v>24700000</v>
      </c>
      <c r="J1883" t="s">
        <v>8709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8942</v>
      </c>
    </row>
    <row r="1884" spans="1:16" x14ac:dyDescent="0.3">
      <c r="A1884" t="s">
        <v>8886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8709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8887</v>
      </c>
    </row>
    <row r="1885" spans="1:16" x14ac:dyDescent="0.3">
      <c r="A1885" t="s">
        <v>8862</v>
      </c>
      <c r="B1885">
        <v>2024</v>
      </c>
      <c r="C1885" t="s">
        <v>137</v>
      </c>
      <c r="D1885" t="s">
        <v>4194</v>
      </c>
      <c r="E1885" t="s">
        <v>8230</v>
      </c>
      <c r="F1885" t="s">
        <v>60</v>
      </c>
      <c r="G1885">
        <v>37000</v>
      </c>
      <c r="H1885" t="s">
        <v>4173</v>
      </c>
      <c r="I1885">
        <v>18700000</v>
      </c>
      <c r="J1885" t="s">
        <v>8709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8863</v>
      </c>
    </row>
    <row r="1886" spans="1:16" x14ac:dyDescent="0.3">
      <c r="A1886" t="s">
        <v>8831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8709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8832</v>
      </c>
    </row>
    <row r="1887" spans="1:16" x14ac:dyDescent="0.3">
      <c r="A1887" t="s">
        <v>8845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8709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8846</v>
      </c>
    </row>
    <row r="1888" spans="1:16" x14ac:dyDescent="0.3">
      <c r="A1888" t="s">
        <v>8723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8709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8724</v>
      </c>
    </row>
    <row r="1889" spans="1:16" x14ac:dyDescent="0.3">
      <c r="A1889" t="s">
        <v>6270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8709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8966</v>
      </c>
    </row>
    <row r="1890" spans="1:16" x14ac:dyDescent="0.3">
      <c r="A1890" t="s">
        <v>8972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8709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8973</v>
      </c>
    </row>
    <row r="1891" spans="1:16" x14ac:dyDescent="0.3">
      <c r="A1891" t="s">
        <v>8901</v>
      </c>
      <c r="B1891">
        <v>2024</v>
      </c>
      <c r="C1891" t="s">
        <v>131</v>
      </c>
      <c r="D1891" t="s">
        <v>4994</v>
      </c>
      <c r="E1891" t="s">
        <v>8902</v>
      </c>
      <c r="F1891" t="s">
        <v>43</v>
      </c>
      <c r="G1891">
        <v>34100</v>
      </c>
      <c r="H1891" t="s">
        <v>4173</v>
      </c>
      <c r="I1891">
        <v>22300000</v>
      </c>
      <c r="J1891" t="s">
        <v>8709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8903</v>
      </c>
    </row>
    <row r="1892" spans="1:16" x14ac:dyDescent="0.3">
      <c r="A1892" t="s">
        <v>8833</v>
      </c>
      <c r="B1892">
        <v>2024</v>
      </c>
      <c r="C1892" t="s">
        <v>4184</v>
      </c>
      <c r="D1892" t="s">
        <v>4932</v>
      </c>
      <c r="E1892" t="s">
        <v>8834</v>
      </c>
      <c r="F1892" t="s">
        <v>161</v>
      </c>
      <c r="G1892">
        <v>25000</v>
      </c>
      <c r="H1892" t="s">
        <v>4180</v>
      </c>
      <c r="I1892">
        <v>14600000</v>
      </c>
      <c r="J1892" t="s">
        <v>8709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8835</v>
      </c>
    </row>
    <row r="1893" spans="1:16" x14ac:dyDescent="0.3">
      <c r="A1893" t="s">
        <v>8921</v>
      </c>
      <c r="B1893">
        <v>2025</v>
      </c>
      <c r="C1893" t="s">
        <v>5179</v>
      </c>
      <c r="D1893" t="s">
        <v>7899</v>
      </c>
      <c r="E1893" t="s">
        <v>7900</v>
      </c>
      <c r="F1893" t="s">
        <v>4172</v>
      </c>
      <c r="G1893">
        <v>19000</v>
      </c>
      <c r="H1893" t="s">
        <v>4180</v>
      </c>
      <c r="I1893">
        <v>14300000</v>
      </c>
      <c r="J1893" t="s">
        <v>8709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8922</v>
      </c>
    </row>
    <row r="1894" spans="1:16" x14ac:dyDescent="0.3">
      <c r="A1894" t="s">
        <v>8641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8709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8920</v>
      </c>
    </row>
    <row r="1895" spans="1:16" x14ac:dyDescent="0.3">
      <c r="A1895" t="s">
        <v>8963</v>
      </c>
      <c r="B1895">
        <v>2025</v>
      </c>
      <c r="C1895" t="s">
        <v>4031</v>
      </c>
      <c r="D1895" t="s">
        <v>5663</v>
      </c>
      <c r="E1895" t="s">
        <v>8964</v>
      </c>
      <c r="F1895" t="s">
        <v>4172</v>
      </c>
      <c r="G1895">
        <v>21000</v>
      </c>
      <c r="H1895" t="s">
        <v>4180</v>
      </c>
      <c r="I1895">
        <v>18300000</v>
      </c>
      <c r="J1895" t="s">
        <v>8709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8965</v>
      </c>
    </row>
    <row r="1896" spans="1:16" x14ac:dyDescent="0.3">
      <c r="A1896" t="s">
        <v>8986</v>
      </c>
      <c r="B1896">
        <v>2025</v>
      </c>
      <c r="C1896" t="s">
        <v>4184</v>
      </c>
      <c r="D1896" t="s">
        <v>4365</v>
      </c>
      <c r="E1896" t="s">
        <v>4366</v>
      </c>
      <c r="F1896" t="s">
        <v>5345</v>
      </c>
      <c r="G1896">
        <v>51400</v>
      </c>
      <c r="H1896" t="s">
        <v>4180</v>
      </c>
      <c r="I1896">
        <v>9400000</v>
      </c>
      <c r="J1896" t="s">
        <v>8709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8987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5717</v>
      </c>
      <c r="F1897" t="s">
        <v>5336</v>
      </c>
      <c r="G1897">
        <v>1000</v>
      </c>
      <c r="H1897" t="s">
        <v>4180</v>
      </c>
      <c r="I1897">
        <v>49900000</v>
      </c>
      <c r="J1897" t="s">
        <v>8709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8712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5717</v>
      </c>
      <c r="F1898" t="s">
        <v>5336</v>
      </c>
      <c r="G1898">
        <v>10000</v>
      </c>
      <c r="H1898" t="s">
        <v>4173</v>
      </c>
      <c r="I1898">
        <v>49800000</v>
      </c>
      <c r="J1898" t="s">
        <v>8709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8711</v>
      </c>
    </row>
    <row r="1899" spans="1:16" x14ac:dyDescent="0.3">
      <c r="A1899" t="s">
        <v>8954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8709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8955</v>
      </c>
    </row>
    <row r="1900" spans="1:16" x14ac:dyDescent="0.3">
      <c r="A1900" t="s">
        <v>8591</v>
      </c>
      <c r="B1900">
        <v>2025</v>
      </c>
      <c r="C1900" t="s">
        <v>4184</v>
      </c>
      <c r="D1900" t="s">
        <v>4185</v>
      </c>
      <c r="E1900" t="s">
        <v>8713</v>
      </c>
      <c r="F1900" t="s">
        <v>4172</v>
      </c>
      <c r="G1900">
        <v>500</v>
      </c>
      <c r="H1900" t="s">
        <v>4180</v>
      </c>
      <c r="I1900">
        <v>11500000</v>
      </c>
      <c r="J1900" t="s">
        <v>8709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8714</v>
      </c>
    </row>
    <row r="1901" spans="1:16" x14ac:dyDescent="0.3">
      <c r="A1901" t="s">
        <v>8891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8709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8892</v>
      </c>
    </row>
    <row r="1902" spans="1:16" x14ac:dyDescent="0.3">
      <c r="A1902" t="s">
        <v>8857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8709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8858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8709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8962</v>
      </c>
    </row>
    <row r="1904" spans="1:16" x14ac:dyDescent="0.3">
      <c r="A1904" t="s">
        <v>8943</v>
      </c>
      <c r="B1904">
        <v>2026</v>
      </c>
      <c r="C1904" t="s">
        <v>24</v>
      </c>
      <c r="D1904" t="s">
        <v>4854</v>
      </c>
      <c r="E1904" t="s">
        <v>8944</v>
      </c>
      <c r="F1904" t="s">
        <v>4172</v>
      </c>
      <c r="G1904">
        <v>13500</v>
      </c>
      <c r="H1904" t="s">
        <v>4180</v>
      </c>
      <c r="I1904">
        <v>19400000</v>
      </c>
      <c r="J1904" t="s">
        <v>8709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8945</v>
      </c>
    </row>
    <row r="1905" spans="1:16" x14ac:dyDescent="0.3">
      <c r="A1905" t="s">
        <v>8968</v>
      </c>
      <c r="B1905">
        <v>2026</v>
      </c>
      <c r="C1905" t="s">
        <v>50</v>
      </c>
      <c r="D1905" t="s">
        <v>6026</v>
      </c>
      <c r="E1905" t="s">
        <v>6027</v>
      </c>
      <c r="F1905" t="s">
        <v>4172</v>
      </c>
      <c r="G1905">
        <v>17000</v>
      </c>
      <c r="H1905" t="s">
        <v>4180</v>
      </c>
      <c r="I1905">
        <v>17200000</v>
      </c>
      <c r="J1905" t="s">
        <v>8709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8969</v>
      </c>
    </row>
    <row r="1906" spans="1:16" x14ac:dyDescent="0.3">
      <c r="A1906" t="s">
        <v>8911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8709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8912</v>
      </c>
    </row>
    <row r="1907" spans="1:16" x14ac:dyDescent="0.3">
      <c r="A1907" t="s">
        <v>9063</v>
      </c>
      <c r="B1907">
        <v>2013</v>
      </c>
      <c r="C1907" t="s">
        <v>154</v>
      </c>
      <c r="D1907" t="s">
        <v>9064</v>
      </c>
      <c r="E1907" t="s">
        <v>9065</v>
      </c>
      <c r="F1907" t="s">
        <v>43</v>
      </c>
      <c r="G1907">
        <v>128000</v>
      </c>
      <c r="H1907" t="s">
        <v>4180</v>
      </c>
      <c r="I1907">
        <v>16400000</v>
      </c>
      <c r="J1907" t="s">
        <v>8727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9066</v>
      </c>
    </row>
    <row r="1908" spans="1:16" x14ac:dyDescent="0.3">
      <c r="A1908" t="s">
        <v>9104</v>
      </c>
      <c r="B1908">
        <v>2017</v>
      </c>
      <c r="C1908" t="s">
        <v>4184</v>
      </c>
      <c r="D1908" t="s">
        <v>4303</v>
      </c>
      <c r="E1908" t="s">
        <v>6091</v>
      </c>
      <c r="F1908" t="s">
        <v>43</v>
      </c>
      <c r="G1908">
        <v>56706</v>
      </c>
      <c r="H1908" t="s">
        <v>4180</v>
      </c>
      <c r="I1908">
        <v>11300000</v>
      </c>
      <c r="J1908" t="s">
        <v>8727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9105</v>
      </c>
    </row>
    <row r="1909" spans="1:16" x14ac:dyDescent="0.3">
      <c r="A1909" t="s">
        <v>9117</v>
      </c>
      <c r="B1909">
        <v>2017</v>
      </c>
      <c r="C1909" t="s">
        <v>137</v>
      </c>
      <c r="D1909" t="s">
        <v>5893</v>
      </c>
      <c r="E1909" t="s">
        <v>9118</v>
      </c>
      <c r="F1909" t="s">
        <v>43</v>
      </c>
      <c r="G1909">
        <v>68000</v>
      </c>
      <c r="H1909" t="s">
        <v>4173</v>
      </c>
      <c r="I1909">
        <v>9800000</v>
      </c>
      <c r="J1909" t="s">
        <v>8727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9119</v>
      </c>
    </row>
    <row r="1910" spans="1:16" x14ac:dyDescent="0.3">
      <c r="A1910" t="s">
        <v>9060</v>
      </c>
      <c r="B1910">
        <v>2018</v>
      </c>
      <c r="C1910" t="s">
        <v>188</v>
      </c>
      <c r="D1910" t="s">
        <v>5889</v>
      </c>
      <c r="E1910" t="s">
        <v>9061</v>
      </c>
      <c r="F1910" t="s">
        <v>173</v>
      </c>
      <c r="G1910">
        <v>67138</v>
      </c>
      <c r="H1910" t="s">
        <v>4180</v>
      </c>
      <c r="I1910">
        <v>12500000</v>
      </c>
      <c r="J1910" t="s">
        <v>8727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9062</v>
      </c>
    </row>
    <row r="1911" spans="1:16" x14ac:dyDescent="0.3">
      <c r="A1911" t="s">
        <v>9060</v>
      </c>
      <c r="B1911">
        <v>2018</v>
      </c>
      <c r="C1911" t="s">
        <v>188</v>
      </c>
      <c r="D1911" t="s">
        <v>5889</v>
      </c>
      <c r="E1911" t="s">
        <v>9061</v>
      </c>
      <c r="F1911" t="s">
        <v>173</v>
      </c>
      <c r="G1911">
        <v>67138</v>
      </c>
      <c r="H1911" t="s">
        <v>4180</v>
      </c>
      <c r="I1911">
        <v>12500000</v>
      </c>
      <c r="J1911" t="s">
        <v>8727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9120</v>
      </c>
    </row>
    <row r="1912" spans="1:16" x14ac:dyDescent="0.3">
      <c r="A1912" t="s">
        <v>9153</v>
      </c>
      <c r="B1912">
        <v>2019</v>
      </c>
      <c r="C1912" t="s">
        <v>188</v>
      </c>
      <c r="D1912" t="s">
        <v>4594</v>
      </c>
      <c r="E1912" t="s">
        <v>6128</v>
      </c>
      <c r="F1912" t="s">
        <v>161</v>
      </c>
      <c r="G1912">
        <v>85000</v>
      </c>
      <c r="H1912" t="s">
        <v>4173</v>
      </c>
      <c r="I1912">
        <v>6820000</v>
      </c>
      <c r="J1912" t="s">
        <v>8727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9154</v>
      </c>
    </row>
    <row r="1913" spans="1:16" x14ac:dyDescent="0.3">
      <c r="A1913" t="s">
        <v>9001</v>
      </c>
      <c r="B1913">
        <v>2019</v>
      </c>
      <c r="C1913" t="s">
        <v>194</v>
      </c>
      <c r="D1913">
        <v>1200</v>
      </c>
      <c r="E1913" t="s">
        <v>9002</v>
      </c>
      <c r="F1913" t="s">
        <v>143</v>
      </c>
      <c r="G1913">
        <v>82000</v>
      </c>
      <c r="H1913" t="s">
        <v>4173</v>
      </c>
      <c r="I1913">
        <v>19300000</v>
      </c>
      <c r="J1913" t="s">
        <v>8727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9003</v>
      </c>
    </row>
    <row r="1914" spans="1:16" x14ac:dyDescent="0.3">
      <c r="A1914" t="s">
        <v>9036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8727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9037</v>
      </c>
    </row>
    <row r="1915" spans="1:16" x14ac:dyDescent="0.3">
      <c r="A1915" t="s">
        <v>9036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8727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9040</v>
      </c>
    </row>
    <row r="1916" spans="1:16" x14ac:dyDescent="0.3">
      <c r="A1916" t="s">
        <v>10130</v>
      </c>
      <c r="B1916">
        <v>2019</v>
      </c>
      <c r="C1916" t="s">
        <v>188</v>
      </c>
      <c r="D1916" t="s">
        <v>4594</v>
      </c>
      <c r="E1916" t="s">
        <v>7765</v>
      </c>
      <c r="F1916" t="s">
        <v>161</v>
      </c>
      <c r="G1916">
        <v>81000</v>
      </c>
      <c r="H1916" t="s">
        <v>4180</v>
      </c>
      <c r="I1916">
        <v>6840000</v>
      </c>
      <c r="J1916" t="s">
        <v>8727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10131</v>
      </c>
    </row>
    <row r="1917" spans="1:16" x14ac:dyDescent="0.3">
      <c r="A1917" t="s">
        <v>9049</v>
      </c>
      <c r="B1917">
        <v>2019</v>
      </c>
      <c r="C1917" t="s">
        <v>89</v>
      </c>
      <c r="D1917" t="s">
        <v>4548</v>
      </c>
      <c r="E1917" t="s">
        <v>9050</v>
      </c>
      <c r="F1917" t="s">
        <v>60</v>
      </c>
      <c r="G1917">
        <v>67000</v>
      </c>
      <c r="H1917" t="s">
        <v>4180</v>
      </c>
      <c r="I1917">
        <v>8200000</v>
      </c>
      <c r="J1917" t="s">
        <v>8727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9051</v>
      </c>
    </row>
    <row r="1918" spans="1:16" x14ac:dyDescent="0.3">
      <c r="A1918" t="s">
        <v>8736</v>
      </c>
      <c r="B1918">
        <v>2021</v>
      </c>
      <c r="C1918" t="s">
        <v>4031</v>
      </c>
      <c r="D1918" t="s">
        <v>5131</v>
      </c>
      <c r="E1918" t="s">
        <v>5825</v>
      </c>
      <c r="F1918" t="s">
        <v>60</v>
      </c>
      <c r="G1918">
        <v>55300</v>
      </c>
      <c r="H1918" t="s">
        <v>4173</v>
      </c>
      <c r="I1918">
        <v>10300000</v>
      </c>
      <c r="J1918" t="s">
        <v>8727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8737</v>
      </c>
    </row>
    <row r="1919" spans="1:16" x14ac:dyDescent="0.3">
      <c r="A1919" t="s">
        <v>9021</v>
      </c>
      <c r="B1919">
        <v>2020</v>
      </c>
      <c r="C1919" t="s">
        <v>24</v>
      </c>
      <c r="D1919" t="s">
        <v>4572</v>
      </c>
      <c r="E1919" t="s">
        <v>6073</v>
      </c>
      <c r="F1919" t="s">
        <v>43</v>
      </c>
      <c r="G1919">
        <v>73500</v>
      </c>
      <c r="H1919" t="s">
        <v>4180</v>
      </c>
      <c r="I1919">
        <v>16200000</v>
      </c>
      <c r="J1919" t="s">
        <v>8727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9022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8997</v>
      </c>
      <c r="F1920" t="s">
        <v>4172</v>
      </c>
      <c r="G1920">
        <v>598</v>
      </c>
      <c r="H1920" t="s">
        <v>4180</v>
      </c>
      <c r="I1920">
        <v>19700000</v>
      </c>
      <c r="J1920" t="s">
        <v>8727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8998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8727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9044</v>
      </c>
    </row>
    <row r="1922" spans="1:16" x14ac:dyDescent="0.3">
      <c r="A1922" t="s">
        <v>8733</v>
      </c>
      <c r="B1922">
        <v>2021</v>
      </c>
      <c r="C1922" t="s">
        <v>85</v>
      </c>
      <c r="D1922" t="s">
        <v>7731</v>
      </c>
      <c r="E1922" t="s">
        <v>8734</v>
      </c>
      <c r="F1922" t="s">
        <v>143</v>
      </c>
      <c r="G1922">
        <v>67000</v>
      </c>
      <c r="H1922" t="s">
        <v>4180</v>
      </c>
      <c r="I1922">
        <v>10800000</v>
      </c>
      <c r="J1922" t="s">
        <v>8727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8735</v>
      </c>
    </row>
    <row r="1923" spans="1:16" x14ac:dyDescent="0.3">
      <c r="A1923" t="s">
        <v>9099</v>
      </c>
      <c r="B1923">
        <v>2020</v>
      </c>
      <c r="C1923" t="s">
        <v>24</v>
      </c>
      <c r="D1923" t="s">
        <v>4369</v>
      </c>
      <c r="E1923" t="s">
        <v>9100</v>
      </c>
      <c r="F1923" t="s">
        <v>60</v>
      </c>
      <c r="G1923">
        <v>166000</v>
      </c>
      <c r="H1923" t="s">
        <v>4180</v>
      </c>
      <c r="I1923">
        <v>18300000</v>
      </c>
      <c r="J1923" t="s">
        <v>8727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9101</v>
      </c>
    </row>
    <row r="1924" spans="1:16" x14ac:dyDescent="0.3">
      <c r="A1924" t="s">
        <v>8988</v>
      </c>
      <c r="B1924">
        <v>2021</v>
      </c>
      <c r="C1924" t="s">
        <v>4496</v>
      </c>
      <c r="D1924" t="s">
        <v>8989</v>
      </c>
      <c r="E1924" t="s">
        <v>8990</v>
      </c>
      <c r="F1924" t="s">
        <v>43</v>
      </c>
      <c r="G1924">
        <v>99000</v>
      </c>
      <c r="H1924" t="s">
        <v>4180</v>
      </c>
      <c r="I1924">
        <v>34400000</v>
      </c>
      <c r="J1924" t="s">
        <v>8727</v>
      </c>
      <c r="K1924">
        <v>33100000</v>
      </c>
      <c r="L1924">
        <v>35700000</v>
      </c>
      <c r="M1924">
        <v>7</v>
      </c>
      <c r="N1924" t="s">
        <v>8991</v>
      </c>
      <c r="O1924">
        <v>63.8</v>
      </c>
      <c r="P1924" t="s">
        <v>8992</v>
      </c>
    </row>
    <row r="1925" spans="1:16" x14ac:dyDescent="0.3">
      <c r="A1925" t="s">
        <v>8993</v>
      </c>
      <c r="B1925">
        <v>2021</v>
      </c>
      <c r="C1925" t="s">
        <v>62</v>
      </c>
      <c r="D1925">
        <v>5008</v>
      </c>
      <c r="E1925" t="s">
        <v>6006</v>
      </c>
      <c r="F1925" t="s">
        <v>143</v>
      </c>
      <c r="G1925">
        <v>96435</v>
      </c>
      <c r="H1925" t="s">
        <v>4173</v>
      </c>
      <c r="I1925">
        <v>16100000</v>
      </c>
      <c r="J1925" t="s">
        <v>8727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8994</v>
      </c>
    </row>
    <row r="1926" spans="1:16" x14ac:dyDescent="0.3">
      <c r="A1926" t="s">
        <v>9088</v>
      </c>
      <c r="B1926">
        <v>2021</v>
      </c>
      <c r="C1926" t="s">
        <v>131</v>
      </c>
      <c r="D1926" t="s">
        <v>4994</v>
      </c>
      <c r="E1926" t="s">
        <v>7633</v>
      </c>
      <c r="F1926" t="s">
        <v>143</v>
      </c>
      <c r="G1926">
        <v>63780</v>
      </c>
      <c r="H1926" t="s">
        <v>4180</v>
      </c>
      <c r="I1926">
        <v>19500000</v>
      </c>
      <c r="J1926" t="s">
        <v>8727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9089</v>
      </c>
    </row>
    <row r="1927" spans="1:16" x14ac:dyDescent="0.3">
      <c r="A1927" t="s">
        <v>9804</v>
      </c>
      <c r="B1927">
        <v>2021</v>
      </c>
      <c r="C1927" t="s">
        <v>62</v>
      </c>
      <c r="D1927" t="s">
        <v>4355</v>
      </c>
      <c r="E1927" t="s">
        <v>8884</v>
      </c>
      <c r="F1927" t="s">
        <v>43</v>
      </c>
      <c r="G1927">
        <v>50000</v>
      </c>
      <c r="H1927" t="s">
        <v>4180</v>
      </c>
      <c r="I1927">
        <v>11500000</v>
      </c>
      <c r="J1927" t="s">
        <v>8727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9805</v>
      </c>
    </row>
    <row r="1928" spans="1:16" x14ac:dyDescent="0.3">
      <c r="A1928" t="s">
        <v>9014</v>
      </c>
      <c r="B1928">
        <v>2021</v>
      </c>
      <c r="C1928" t="s">
        <v>92</v>
      </c>
      <c r="D1928" t="s">
        <v>5676</v>
      </c>
      <c r="E1928" t="s">
        <v>5677</v>
      </c>
      <c r="F1928" t="s">
        <v>43</v>
      </c>
      <c r="G1928">
        <v>79087</v>
      </c>
      <c r="H1928" t="s">
        <v>4180</v>
      </c>
      <c r="I1928">
        <v>8300000</v>
      </c>
      <c r="J1928" t="s">
        <v>8727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9015</v>
      </c>
    </row>
    <row r="1929" spans="1:16" x14ac:dyDescent="0.3">
      <c r="A1929" t="s">
        <v>9038</v>
      </c>
      <c r="B1929">
        <v>2021</v>
      </c>
      <c r="C1929" t="s">
        <v>41</v>
      </c>
      <c r="D1929" t="s">
        <v>6227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8727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9039</v>
      </c>
    </row>
    <row r="1930" spans="1:16" x14ac:dyDescent="0.3">
      <c r="A1930" t="s">
        <v>9149</v>
      </c>
      <c r="B1930">
        <v>2021</v>
      </c>
      <c r="C1930" t="s">
        <v>182</v>
      </c>
      <c r="D1930" t="s">
        <v>9150</v>
      </c>
      <c r="E1930" t="s">
        <v>9151</v>
      </c>
      <c r="F1930" t="s">
        <v>43</v>
      </c>
      <c r="G1930">
        <v>97871</v>
      </c>
      <c r="H1930" t="s">
        <v>4173</v>
      </c>
      <c r="I1930">
        <v>11400000</v>
      </c>
      <c r="J1930" t="s">
        <v>8727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9152</v>
      </c>
    </row>
    <row r="1931" spans="1:16" x14ac:dyDescent="0.3">
      <c r="A1931" t="s">
        <v>8702</v>
      </c>
      <c r="B1931">
        <v>2022</v>
      </c>
      <c r="C1931" t="s">
        <v>188</v>
      </c>
      <c r="D1931" t="s">
        <v>5889</v>
      </c>
      <c r="E1931" t="s">
        <v>9077</v>
      </c>
      <c r="F1931" t="s">
        <v>43</v>
      </c>
      <c r="G1931">
        <v>60700</v>
      </c>
      <c r="H1931" t="s">
        <v>4180</v>
      </c>
      <c r="I1931">
        <v>16600000</v>
      </c>
      <c r="J1931" t="s">
        <v>8727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9078</v>
      </c>
    </row>
    <row r="1932" spans="1:16" x14ac:dyDescent="0.3">
      <c r="A1932" t="s">
        <v>9111</v>
      </c>
      <c r="B1932">
        <v>2022</v>
      </c>
      <c r="C1932" t="s">
        <v>36</v>
      </c>
      <c r="D1932" t="s">
        <v>5635</v>
      </c>
      <c r="E1932" t="s">
        <v>5636</v>
      </c>
      <c r="F1932" t="s">
        <v>43</v>
      </c>
      <c r="G1932">
        <v>35000</v>
      </c>
      <c r="H1932" t="s">
        <v>4173</v>
      </c>
      <c r="I1932">
        <v>8700000</v>
      </c>
      <c r="J1932" t="s">
        <v>8727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9112</v>
      </c>
    </row>
    <row r="1933" spans="1:16" x14ac:dyDescent="0.3">
      <c r="A1933" t="s">
        <v>8687</v>
      </c>
      <c r="B1933">
        <v>2022</v>
      </c>
      <c r="C1933" t="s">
        <v>182</v>
      </c>
      <c r="D1933" t="s">
        <v>4518</v>
      </c>
      <c r="E1933" t="s">
        <v>9009</v>
      </c>
      <c r="F1933" t="s">
        <v>60</v>
      </c>
      <c r="G1933">
        <v>90000</v>
      </c>
      <c r="H1933" t="s">
        <v>4180</v>
      </c>
      <c r="I1933">
        <v>13000000</v>
      </c>
      <c r="J1933" t="s">
        <v>8727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9010</v>
      </c>
    </row>
    <row r="1934" spans="1:16" x14ac:dyDescent="0.3">
      <c r="A1934" t="s">
        <v>5929</v>
      </c>
      <c r="B1934">
        <v>2022</v>
      </c>
      <c r="C1934" t="s">
        <v>24</v>
      </c>
      <c r="D1934" t="s">
        <v>5930</v>
      </c>
      <c r="E1934" t="s">
        <v>5931</v>
      </c>
      <c r="F1934" t="s">
        <v>43</v>
      </c>
      <c r="G1934">
        <v>100536</v>
      </c>
      <c r="H1934" t="s">
        <v>4180</v>
      </c>
      <c r="I1934">
        <v>16400000</v>
      </c>
      <c r="J1934" t="s">
        <v>8727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9157</v>
      </c>
    </row>
    <row r="1935" spans="1:16" x14ac:dyDescent="0.3">
      <c r="A1935" t="s">
        <v>9155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8727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9156</v>
      </c>
    </row>
    <row r="1936" spans="1:16" x14ac:dyDescent="0.3">
      <c r="A1936" t="s">
        <v>9007</v>
      </c>
      <c r="B1936">
        <v>2022</v>
      </c>
      <c r="C1936" t="s">
        <v>62</v>
      </c>
      <c r="D1936" t="s">
        <v>4207</v>
      </c>
      <c r="E1936" t="s">
        <v>8432</v>
      </c>
      <c r="F1936" t="s">
        <v>143</v>
      </c>
      <c r="G1936">
        <v>90000</v>
      </c>
      <c r="H1936" t="s">
        <v>4180</v>
      </c>
      <c r="I1936">
        <v>15300000</v>
      </c>
      <c r="J1936" t="s">
        <v>8727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9008</v>
      </c>
    </row>
    <row r="1937" spans="1:16" x14ac:dyDescent="0.3">
      <c r="A1937" t="s">
        <v>8696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8727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9059</v>
      </c>
    </row>
    <row r="1938" spans="1:16" x14ac:dyDescent="0.3">
      <c r="A1938" t="s">
        <v>8999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8727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9000</v>
      </c>
    </row>
    <row r="1939" spans="1:16" x14ac:dyDescent="0.3">
      <c r="A1939" t="s">
        <v>9127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8727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9128</v>
      </c>
    </row>
    <row r="1940" spans="1:16" x14ac:dyDescent="0.3">
      <c r="A1940" t="s">
        <v>9090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8727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9091</v>
      </c>
    </row>
    <row r="1941" spans="1:16" x14ac:dyDescent="0.3">
      <c r="A1941" t="s">
        <v>9082</v>
      </c>
      <c r="B1941">
        <v>2022</v>
      </c>
      <c r="C1941" t="s">
        <v>188</v>
      </c>
      <c r="D1941" t="s">
        <v>5889</v>
      </c>
      <c r="E1941" t="s">
        <v>9077</v>
      </c>
      <c r="F1941" t="s">
        <v>143</v>
      </c>
      <c r="G1941">
        <v>47000</v>
      </c>
      <c r="H1941" t="s">
        <v>4180</v>
      </c>
      <c r="I1941">
        <v>17000000</v>
      </c>
      <c r="J1941" t="s">
        <v>8727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9083</v>
      </c>
    </row>
    <row r="1942" spans="1:16" x14ac:dyDescent="0.3">
      <c r="A1942" t="s">
        <v>9129</v>
      </c>
      <c r="B1942">
        <v>2022</v>
      </c>
      <c r="C1942" t="s">
        <v>4496</v>
      </c>
      <c r="D1942" t="s">
        <v>6099</v>
      </c>
      <c r="E1942" t="s">
        <v>9130</v>
      </c>
      <c r="F1942" t="s">
        <v>173</v>
      </c>
      <c r="G1942">
        <v>53000</v>
      </c>
      <c r="H1942" t="s">
        <v>4180</v>
      </c>
      <c r="I1942">
        <v>27900000</v>
      </c>
      <c r="J1942" t="s">
        <v>8727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9131</v>
      </c>
    </row>
    <row r="1943" spans="1:16" x14ac:dyDescent="0.3">
      <c r="A1943" t="s">
        <v>8739</v>
      </c>
      <c r="B1943">
        <v>2022</v>
      </c>
      <c r="C1943" t="s">
        <v>24</v>
      </c>
      <c r="D1943" t="s">
        <v>4658</v>
      </c>
      <c r="E1943" t="s">
        <v>5792</v>
      </c>
      <c r="F1943" t="s">
        <v>173</v>
      </c>
      <c r="G1943">
        <v>50000</v>
      </c>
      <c r="H1943" t="s">
        <v>4173</v>
      </c>
      <c r="I1943">
        <v>25300000</v>
      </c>
      <c r="J1943" t="s">
        <v>8727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8740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5732</v>
      </c>
      <c r="F1944" t="s">
        <v>43</v>
      </c>
      <c r="G1944">
        <v>34000</v>
      </c>
      <c r="H1944" t="s">
        <v>4180</v>
      </c>
      <c r="I1944">
        <v>31200000</v>
      </c>
      <c r="J1944" t="s">
        <v>8727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8728</v>
      </c>
    </row>
    <row r="1945" spans="1:16" x14ac:dyDescent="0.3">
      <c r="A1945" t="s">
        <v>9137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8727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9138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8727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9106</v>
      </c>
    </row>
    <row r="1947" spans="1:16" x14ac:dyDescent="0.3">
      <c r="A1947" t="s">
        <v>9028</v>
      </c>
      <c r="B1947">
        <v>2023</v>
      </c>
      <c r="C1947" t="s">
        <v>137</v>
      </c>
      <c r="D1947" t="s">
        <v>4194</v>
      </c>
      <c r="E1947" t="s">
        <v>8310</v>
      </c>
      <c r="F1947" t="s">
        <v>43</v>
      </c>
      <c r="G1947">
        <v>79000</v>
      </c>
      <c r="H1947" t="s">
        <v>4180</v>
      </c>
      <c r="I1947">
        <v>25100000</v>
      </c>
      <c r="J1947" t="s">
        <v>8727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9029</v>
      </c>
    </row>
    <row r="1948" spans="1:16" x14ac:dyDescent="0.3">
      <c r="A1948" t="s">
        <v>9147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8727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9148</v>
      </c>
    </row>
    <row r="1949" spans="1:16" x14ac:dyDescent="0.3">
      <c r="A1949" t="s">
        <v>9052</v>
      </c>
      <c r="B1949">
        <v>2023</v>
      </c>
      <c r="C1949" t="s">
        <v>182</v>
      </c>
      <c r="D1949" t="s">
        <v>5866</v>
      </c>
      <c r="E1949" t="s">
        <v>8249</v>
      </c>
      <c r="F1949" t="s">
        <v>143</v>
      </c>
      <c r="G1949">
        <v>60000</v>
      </c>
      <c r="H1949" t="s">
        <v>4180</v>
      </c>
      <c r="I1949">
        <v>17200000</v>
      </c>
      <c r="J1949" t="s">
        <v>8727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9053</v>
      </c>
    </row>
    <row r="1950" spans="1:16" x14ac:dyDescent="0.3">
      <c r="A1950" t="s">
        <v>9023</v>
      </c>
      <c r="B1950">
        <v>2024</v>
      </c>
      <c r="C1950" t="s">
        <v>41</v>
      </c>
      <c r="D1950" t="s">
        <v>4452</v>
      </c>
      <c r="E1950" t="s">
        <v>7857</v>
      </c>
      <c r="F1950" t="s">
        <v>60</v>
      </c>
      <c r="G1950">
        <v>19375</v>
      </c>
      <c r="H1950" t="s">
        <v>4173</v>
      </c>
      <c r="I1950">
        <v>14200000</v>
      </c>
      <c r="J1950" t="s">
        <v>8727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9024</v>
      </c>
    </row>
    <row r="1951" spans="1:16" x14ac:dyDescent="0.3">
      <c r="A1951" t="s">
        <v>9032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8727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9033</v>
      </c>
    </row>
    <row r="1952" spans="1:16" x14ac:dyDescent="0.3">
      <c r="A1952" t="s">
        <v>9102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8727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9103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5984</v>
      </c>
      <c r="E1953" t="s">
        <v>9075</v>
      </c>
      <c r="F1953" t="s">
        <v>143</v>
      </c>
      <c r="G1953">
        <v>36000</v>
      </c>
      <c r="H1953" t="s">
        <v>4180</v>
      </c>
      <c r="I1953">
        <v>20500000</v>
      </c>
      <c r="J1953" t="s">
        <v>8727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9076</v>
      </c>
    </row>
    <row r="1954" spans="1:16" x14ac:dyDescent="0.3">
      <c r="A1954" t="s">
        <v>5950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8727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9110</v>
      </c>
    </row>
    <row r="1955" spans="1:16" x14ac:dyDescent="0.3">
      <c r="A1955" t="s">
        <v>9142</v>
      </c>
      <c r="B1955">
        <v>2023</v>
      </c>
      <c r="C1955" t="s">
        <v>188</v>
      </c>
      <c r="D1955" t="s">
        <v>5855</v>
      </c>
      <c r="E1955" t="s">
        <v>5803</v>
      </c>
      <c r="F1955" t="s">
        <v>43</v>
      </c>
      <c r="G1955">
        <v>41456</v>
      </c>
      <c r="H1955" t="s">
        <v>4180</v>
      </c>
      <c r="I1955">
        <v>8700000</v>
      </c>
      <c r="J1955" t="s">
        <v>8727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9143</v>
      </c>
    </row>
    <row r="1956" spans="1:16" x14ac:dyDescent="0.3">
      <c r="A1956" t="s">
        <v>9056</v>
      </c>
      <c r="B1956">
        <v>2023</v>
      </c>
      <c r="C1956" t="s">
        <v>41</v>
      </c>
      <c r="D1956" t="s">
        <v>8294</v>
      </c>
      <c r="E1956" t="s">
        <v>9057</v>
      </c>
      <c r="F1956" t="s">
        <v>43</v>
      </c>
      <c r="G1956">
        <v>4375</v>
      </c>
      <c r="H1956" t="s">
        <v>4180</v>
      </c>
      <c r="I1956">
        <v>10300000</v>
      </c>
      <c r="J1956" t="s">
        <v>8727</v>
      </c>
      <c r="K1956">
        <v>10000000</v>
      </c>
      <c r="L1956">
        <v>10700000</v>
      </c>
      <c r="M1956">
        <v>6</v>
      </c>
      <c r="N1956" t="s">
        <v>5710</v>
      </c>
      <c r="O1956">
        <v>74.400000000000006</v>
      </c>
      <c r="P1956" t="s">
        <v>9058</v>
      </c>
    </row>
    <row r="1957" spans="1:16" x14ac:dyDescent="0.3">
      <c r="A1957" t="s">
        <v>8649</v>
      </c>
      <c r="B1957">
        <v>2023</v>
      </c>
      <c r="C1957" t="s">
        <v>4031</v>
      </c>
      <c r="D1957" t="s">
        <v>5131</v>
      </c>
      <c r="E1957" t="s">
        <v>5825</v>
      </c>
      <c r="F1957" t="s">
        <v>43</v>
      </c>
      <c r="G1957">
        <v>32387</v>
      </c>
      <c r="H1957" t="s">
        <v>4180</v>
      </c>
      <c r="I1957">
        <v>11400000</v>
      </c>
      <c r="J1957" t="s">
        <v>8727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9132</v>
      </c>
    </row>
    <row r="1958" spans="1:16" x14ac:dyDescent="0.3">
      <c r="A1958" t="s">
        <v>9012</v>
      </c>
      <c r="B1958">
        <v>2025</v>
      </c>
      <c r="C1958" t="s">
        <v>191</v>
      </c>
      <c r="D1958" t="s">
        <v>6223</v>
      </c>
      <c r="E1958" t="s">
        <v>7688</v>
      </c>
      <c r="F1958" t="s">
        <v>4172</v>
      </c>
      <c r="G1958">
        <v>7653</v>
      </c>
      <c r="H1958" t="s">
        <v>4180</v>
      </c>
      <c r="I1958">
        <v>16200000</v>
      </c>
      <c r="J1958" t="s">
        <v>8727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9013</v>
      </c>
    </row>
    <row r="1959" spans="1:16" x14ac:dyDescent="0.3">
      <c r="A1959" t="s">
        <v>9030</v>
      </c>
      <c r="B1959">
        <v>2024</v>
      </c>
      <c r="C1959" t="s">
        <v>163</v>
      </c>
      <c r="D1959">
        <v>7</v>
      </c>
      <c r="E1959" t="s">
        <v>6194</v>
      </c>
      <c r="F1959" t="s">
        <v>143</v>
      </c>
      <c r="G1959">
        <v>23000</v>
      </c>
      <c r="H1959" t="s">
        <v>4180</v>
      </c>
      <c r="I1959">
        <v>16600000</v>
      </c>
      <c r="J1959" t="s">
        <v>8727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9031</v>
      </c>
    </row>
    <row r="1960" spans="1:16" x14ac:dyDescent="0.3">
      <c r="A1960" t="s">
        <v>5446</v>
      </c>
      <c r="B1960">
        <v>2023</v>
      </c>
      <c r="C1960" t="s">
        <v>230</v>
      </c>
      <c r="D1960" t="s">
        <v>5819</v>
      </c>
      <c r="E1960" t="s">
        <v>6094</v>
      </c>
      <c r="F1960" t="s">
        <v>43</v>
      </c>
      <c r="G1960">
        <v>81000</v>
      </c>
      <c r="H1960" t="s">
        <v>4180</v>
      </c>
      <c r="I1960">
        <v>12000000</v>
      </c>
      <c r="J1960" t="s">
        <v>8727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9074</v>
      </c>
    </row>
    <row r="1961" spans="1:16" x14ac:dyDescent="0.3">
      <c r="A1961" t="s">
        <v>8729</v>
      </c>
      <c r="B1961">
        <v>2023</v>
      </c>
      <c r="C1961" t="s">
        <v>85</v>
      </c>
      <c r="D1961" t="s">
        <v>6232</v>
      </c>
      <c r="E1961" t="s">
        <v>7623</v>
      </c>
      <c r="F1961" t="s">
        <v>161</v>
      </c>
      <c r="G1961">
        <v>77000</v>
      </c>
      <c r="H1961" t="s">
        <v>4180</v>
      </c>
      <c r="I1961">
        <v>20400000</v>
      </c>
      <c r="J1961" t="s">
        <v>8727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8730</v>
      </c>
    </row>
    <row r="1962" spans="1:16" x14ac:dyDescent="0.3">
      <c r="A1962" t="s">
        <v>9092</v>
      </c>
      <c r="B1962">
        <v>2024</v>
      </c>
      <c r="C1962" t="s">
        <v>4184</v>
      </c>
      <c r="D1962" t="s">
        <v>5169</v>
      </c>
      <c r="E1962" t="s">
        <v>9093</v>
      </c>
      <c r="F1962" t="s">
        <v>43</v>
      </c>
      <c r="G1962">
        <v>43185</v>
      </c>
      <c r="H1962" t="s">
        <v>4180</v>
      </c>
      <c r="I1962">
        <v>12500000</v>
      </c>
      <c r="J1962" t="s">
        <v>8727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9094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6223</v>
      </c>
      <c r="E1963" t="s">
        <v>7688</v>
      </c>
      <c r="F1963" t="s">
        <v>143</v>
      </c>
      <c r="G1963">
        <v>45900</v>
      </c>
      <c r="H1963" t="s">
        <v>4173</v>
      </c>
      <c r="I1963">
        <v>13400000</v>
      </c>
      <c r="J1963" t="s">
        <v>8727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8738</v>
      </c>
    </row>
    <row r="1964" spans="1:16" x14ac:dyDescent="0.3">
      <c r="A1964" t="s">
        <v>8731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8727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8732</v>
      </c>
    </row>
    <row r="1965" spans="1:16" x14ac:dyDescent="0.3">
      <c r="A1965" t="s">
        <v>9054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8727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9055</v>
      </c>
    </row>
    <row r="1966" spans="1:16" x14ac:dyDescent="0.3">
      <c r="A1966" t="s">
        <v>9139</v>
      </c>
      <c r="B1966">
        <v>2024</v>
      </c>
      <c r="C1966" t="s">
        <v>50</v>
      </c>
      <c r="D1966" t="s">
        <v>6026</v>
      </c>
      <c r="E1966" t="s">
        <v>9140</v>
      </c>
      <c r="F1966" t="s">
        <v>143</v>
      </c>
      <c r="G1966">
        <v>31545</v>
      </c>
      <c r="H1966" t="s">
        <v>4180</v>
      </c>
      <c r="I1966">
        <v>13800000</v>
      </c>
      <c r="J1966" t="s">
        <v>8727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9141</v>
      </c>
    </row>
    <row r="1967" spans="1:16" x14ac:dyDescent="0.3">
      <c r="A1967" t="s">
        <v>9107</v>
      </c>
      <c r="B1967">
        <v>2024</v>
      </c>
      <c r="C1967" t="s">
        <v>4184</v>
      </c>
      <c r="D1967" t="s">
        <v>4486</v>
      </c>
      <c r="E1967" t="s">
        <v>9108</v>
      </c>
      <c r="F1967" t="s">
        <v>43</v>
      </c>
      <c r="G1967">
        <v>29000</v>
      </c>
      <c r="H1967" t="s">
        <v>4180</v>
      </c>
      <c r="I1967">
        <v>12300000</v>
      </c>
      <c r="J1967" t="s">
        <v>8727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9109</v>
      </c>
    </row>
    <row r="1968" spans="1:16" x14ac:dyDescent="0.3">
      <c r="A1968" t="s">
        <v>9069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8727</v>
      </c>
      <c r="K1968">
        <v>10400000</v>
      </c>
      <c r="L1968">
        <v>11200000</v>
      </c>
      <c r="M1968">
        <v>6</v>
      </c>
      <c r="N1968" t="s">
        <v>5710</v>
      </c>
      <c r="O1968">
        <v>75.099999999999994</v>
      </c>
      <c r="P1968" t="s">
        <v>9070</v>
      </c>
    </row>
    <row r="1969" spans="1:16" x14ac:dyDescent="0.3">
      <c r="A1969" t="s">
        <v>8617</v>
      </c>
      <c r="B1969">
        <v>2025</v>
      </c>
      <c r="C1969" t="s">
        <v>24</v>
      </c>
      <c r="D1969" t="s">
        <v>4369</v>
      </c>
      <c r="E1969" t="s">
        <v>5659</v>
      </c>
      <c r="F1969" t="s">
        <v>4172</v>
      </c>
      <c r="G1969">
        <v>10000</v>
      </c>
      <c r="H1969" t="s">
        <v>4180</v>
      </c>
      <c r="I1969">
        <v>57000000</v>
      </c>
      <c r="J1969" t="s">
        <v>8727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9087</v>
      </c>
    </row>
    <row r="1970" spans="1:16" x14ac:dyDescent="0.3">
      <c r="A1970" t="s">
        <v>9079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8727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9081</v>
      </c>
    </row>
    <row r="1971" spans="1:16" x14ac:dyDescent="0.3">
      <c r="A1971" t="s">
        <v>9079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6058</v>
      </c>
      <c r="I1971">
        <v>11100000</v>
      </c>
      <c r="J1971" t="s">
        <v>8727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9080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8727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10120</v>
      </c>
    </row>
    <row r="1973" spans="1:16" x14ac:dyDescent="0.3">
      <c r="A1973" t="s">
        <v>9121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8727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9122</v>
      </c>
    </row>
    <row r="1974" spans="1:16" x14ac:dyDescent="0.3">
      <c r="A1974" t="s">
        <v>8614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8727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9011</v>
      </c>
    </row>
    <row r="1975" spans="1:16" x14ac:dyDescent="0.3">
      <c r="A1975" t="s">
        <v>9019</v>
      </c>
      <c r="B1975">
        <v>2024</v>
      </c>
      <c r="C1975" t="s">
        <v>62</v>
      </c>
      <c r="D1975" t="s">
        <v>4232</v>
      </c>
      <c r="E1975" t="s">
        <v>6868</v>
      </c>
      <c r="F1975" t="s">
        <v>43</v>
      </c>
      <c r="G1975">
        <v>20711</v>
      </c>
      <c r="H1975" t="s">
        <v>4180</v>
      </c>
      <c r="I1975">
        <v>9800000</v>
      </c>
      <c r="J1975" t="s">
        <v>8727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9020</v>
      </c>
    </row>
    <row r="1976" spans="1:16" x14ac:dyDescent="0.3">
      <c r="A1976" t="s">
        <v>9095</v>
      </c>
      <c r="B1976">
        <v>2024</v>
      </c>
      <c r="C1976" t="s">
        <v>92</v>
      </c>
      <c r="D1976" t="s">
        <v>5076</v>
      </c>
      <c r="E1976" t="s">
        <v>8023</v>
      </c>
      <c r="F1976" t="s">
        <v>143</v>
      </c>
      <c r="G1976">
        <v>3800</v>
      </c>
      <c r="H1976" t="s">
        <v>4180</v>
      </c>
      <c r="I1976">
        <v>14700000</v>
      </c>
      <c r="J1976" t="s">
        <v>8727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9096</v>
      </c>
    </row>
    <row r="1977" spans="1:16" x14ac:dyDescent="0.3">
      <c r="A1977" t="s">
        <v>9045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8727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9046</v>
      </c>
    </row>
    <row r="1978" spans="1:16" x14ac:dyDescent="0.3">
      <c r="A1978" t="s">
        <v>9123</v>
      </c>
      <c r="B1978">
        <v>2025</v>
      </c>
      <c r="C1978" t="s">
        <v>5179</v>
      </c>
      <c r="D1978" t="s">
        <v>9124</v>
      </c>
      <c r="E1978" t="s">
        <v>9125</v>
      </c>
      <c r="F1978" t="s">
        <v>43</v>
      </c>
      <c r="G1978">
        <v>28000</v>
      </c>
      <c r="H1978" t="s">
        <v>4180</v>
      </c>
      <c r="I1978">
        <v>12800000</v>
      </c>
      <c r="J1978" t="s">
        <v>8727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9126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9071</v>
      </c>
      <c r="E1979" t="s">
        <v>9072</v>
      </c>
      <c r="F1979" t="s">
        <v>4172</v>
      </c>
      <c r="G1979">
        <v>44500</v>
      </c>
      <c r="H1979" t="s">
        <v>4180</v>
      </c>
      <c r="I1979">
        <v>30600000</v>
      </c>
      <c r="J1979" t="s">
        <v>8727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9073</v>
      </c>
    </row>
    <row r="1980" spans="1:16" x14ac:dyDescent="0.3">
      <c r="A1980" t="s">
        <v>9041</v>
      </c>
      <c r="B1980">
        <v>2025</v>
      </c>
      <c r="C1980" t="s">
        <v>89</v>
      </c>
      <c r="D1980">
        <v>3</v>
      </c>
      <c r="E1980" t="s">
        <v>9042</v>
      </c>
      <c r="F1980" t="s">
        <v>4172</v>
      </c>
      <c r="G1980">
        <v>20141</v>
      </c>
      <c r="H1980" t="s">
        <v>4180</v>
      </c>
      <c r="I1980">
        <v>8600000</v>
      </c>
      <c r="J1980" t="s">
        <v>8727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9043</v>
      </c>
    </row>
    <row r="1981" spans="1:16" x14ac:dyDescent="0.3">
      <c r="A1981" t="s">
        <v>9113</v>
      </c>
      <c r="B1981">
        <v>2025</v>
      </c>
      <c r="C1981" t="s">
        <v>137</v>
      </c>
      <c r="D1981" t="s">
        <v>4194</v>
      </c>
      <c r="E1981" t="s">
        <v>9114</v>
      </c>
      <c r="F1981" t="s">
        <v>4172</v>
      </c>
      <c r="G1981">
        <v>19500</v>
      </c>
      <c r="H1981" t="s">
        <v>4180</v>
      </c>
      <c r="I1981">
        <v>30400000</v>
      </c>
      <c r="J1981" t="s">
        <v>8727</v>
      </c>
      <c r="K1981">
        <v>29400000</v>
      </c>
      <c r="L1981">
        <v>31500000</v>
      </c>
      <c r="M1981" t="s">
        <v>4175</v>
      </c>
      <c r="N1981" t="s">
        <v>9115</v>
      </c>
      <c r="O1981">
        <v>85.8</v>
      </c>
      <c r="P1981" t="s">
        <v>9116</v>
      </c>
    </row>
    <row r="1982" spans="1:16" x14ac:dyDescent="0.3">
      <c r="A1982" t="s">
        <v>9047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8727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9048</v>
      </c>
    </row>
    <row r="1983" spans="1:16" x14ac:dyDescent="0.3">
      <c r="A1983" t="s">
        <v>8995</v>
      </c>
      <c r="B1983">
        <v>2025</v>
      </c>
      <c r="C1983" t="s">
        <v>4184</v>
      </c>
      <c r="D1983" t="s">
        <v>4185</v>
      </c>
      <c r="E1983" t="s">
        <v>6255</v>
      </c>
      <c r="F1983" t="s">
        <v>4172</v>
      </c>
      <c r="G1983">
        <v>34249</v>
      </c>
      <c r="H1983" t="s">
        <v>4180</v>
      </c>
      <c r="I1983">
        <v>9500000</v>
      </c>
      <c r="J1983" t="s">
        <v>8727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8996</v>
      </c>
    </row>
    <row r="1984" spans="1:16" x14ac:dyDescent="0.3">
      <c r="A1984" t="s">
        <v>10132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8727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10133</v>
      </c>
    </row>
    <row r="1985" spans="1:16" x14ac:dyDescent="0.3">
      <c r="A1985" t="s">
        <v>9034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8727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9035</v>
      </c>
    </row>
    <row r="1986" spans="1:16" x14ac:dyDescent="0.3">
      <c r="A1986" t="s">
        <v>9133</v>
      </c>
      <c r="B1986">
        <v>2025</v>
      </c>
      <c r="C1986" t="s">
        <v>250</v>
      </c>
      <c r="D1986" t="s">
        <v>9134</v>
      </c>
      <c r="E1986" t="s">
        <v>9135</v>
      </c>
      <c r="F1986" t="s">
        <v>4172</v>
      </c>
      <c r="G1986">
        <v>17000</v>
      </c>
      <c r="H1986" t="s">
        <v>4180</v>
      </c>
      <c r="I1986">
        <v>23900000</v>
      </c>
      <c r="J1986" t="s">
        <v>8727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9136</v>
      </c>
    </row>
    <row r="1987" spans="1:16" x14ac:dyDescent="0.3">
      <c r="A1987" t="s">
        <v>9084</v>
      </c>
      <c r="B1987">
        <v>2025</v>
      </c>
      <c r="C1987" t="s">
        <v>182</v>
      </c>
      <c r="D1987" t="s">
        <v>8401</v>
      </c>
      <c r="E1987" t="s">
        <v>9085</v>
      </c>
      <c r="F1987" t="s">
        <v>4172</v>
      </c>
      <c r="G1987">
        <v>11571</v>
      </c>
      <c r="H1987" t="s">
        <v>4180</v>
      </c>
      <c r="I1987">
        <v>24100000</v>
      </c>
      <c r="J1987" t="s">
        <v>8727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9086</v>
      </c>
    </row>
    <row r="1988" spans="1:16" x14ac:dyDescent="0.3">
      <c r="A1988" t="s">
        <v>9067</v>
      </c>
      <c r="B1988">
        <v>2026</v>
      </c>
      <c r="C1988" t="s">
        <v>191</v>
      </c>
      <c r="D1988" t="s">
        <v>6223</v>
      </c>
      <c r="E1988" t="s">
        <v>7783</v>
      </c>
      <c r="F1988" t="s">
        <v>4172</v>
      </c>
      <c r="G1988">
        <v>230</v>
      </c>
      <c r="H1988" t="s">
        <v>4180</v>
      </c>
      <c r="I1988">
        <v>14300000</v>
      </c>
      <c r="J1988" t="s">
        <v>8727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9068</v>
      </c>
    </row>
    <row r="1989" spans="1:16" x14ac:dyDescent="0.3">
      <c r="A1989" t="s">
        <v>9004</v>
      </c>
      <c r="B1989">
        <v>2024</v>
      </c>
      <c r="C1989" t="s">
        <v>182</v>
      </c>
      <c r="D1989" t="s">
        <v>5984</v>
      </c>
      <c r="E1989" t="s">
        <v>9005</v>
      </c>
      <c r="F1989" t="s">
        <v>4172</v>
      </c>
      <c r="G1989">
        <v>15000</v>
      </c>
      <c r="H1989" t="s">
        <v>4180</v>
      </c>
      <c r="I1989">
        <v>31300000</v>
      </c>
      <c r="J1989" t="s">
        <v>8727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9006</v>
      </c>
    </row>
    <row r="1990" spans="1:16" x14ac:dyDescent="0.3">
      <c r="A1990" t="s">
        <v>9097</v>
      </c>
      <c r="B1990">
        <v>2026</v>
      </c>
      <c r="C1990" t="s">
        <v>4641</v>
      </c>
      <c r="D1990" t="s">
        <v>5094</v>
      </c>
      <c r="E1990" t="s">
        <v>7688</v>
      </c>
      <c r="F1990" t="s">
        <v>4172</v>
      </c>
      <c r="G1990">
        <v>3890</v>
      </c>
      <c r="H1990" t="s">
        <v>4180</v>
      </c>
      <c r="I1990">
        <v>14700000</v>
      </c>
      <c r="J1990" t="s">
        <v>8727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9098</v>
      </c>
    </row>
    <row r="1991" spans="1:16" x14ac:dyDescent="0.3">
      <c r="A1991" t="s">
        <v>9025</v>
      </c>
      <c r="B1991">
        <v>2026</v>
      </c>
      <c r="C1991" t="s">
        <v>188</v>
      </c>
      <c r="D1991" t="s">
        <v>5024</v>
      </c>
      <c r="E1991" t="s">
        <v>9026</v>
      </c>
      <c r="F1991" t="s">
        <v>4172</v>
      </c>
      <c r="G1991">
        <v>9000</v>
      </c>
      <c r="H1991" t="s">
        <v>4180</v>
      </c>
      <c r="I1991">
        <v>14100000</v>
      </c>
      <c r="J1991" t="s">
        <v>8727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9027</v>
      </c>
    </row>
    <row r="1992" spans="1:16" x14ac:dyDescent="0.3">
      <c r="A1992" t="s">
        <v>9016</v>
      </c>
      <c r="B1992">
        <v>2026</v>
      </c>
      <c r="C1992" t="s">
        <v>5179</v>
      </c>
      <c r="D1992" t="s">
        <v>5216</v>
      </c>
      <c r="E1992" t="s">
        <v>9017</v>
      </c>
      <c r="F1992" t="s">
        <v>4172</v>
      </c>
      <c r="G1992">
        <v>8000</v>
      </c>
      <c r="H1992" t="s">
        <v>4173</v>
      </c>
      <c r="I1992">
        <v>10200000</v>
      </c>
      <c r="J1992" t="s">
        <v>8727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9018</v>
      </c>
    </row>
    <row r="1993" spans="1:16" x14ac:dyDescent="0.3">
      <c r="A1993" t="s">
        <v>9144</v>
      </c>
      <c r="B1993">
        <v>2026</v>
      </c>
      <c r="C1993" t="s">
        <v>4184</v>
      </c>
      <c r="D1993" t="s">
        <v>4365</v>
      </c>
      <c r="E1993" t="s">
        <v>9145</v>
      </c>
      <c r="F1993" t="s">
        <v>4172</v>
      </c>
      <c r="G1993">
        <v>867</v>
      </c>
      <c r="H1993" t="s">
        <v>4180</v>
      </c>
      <c r="I1993">
        <v>9400000</v>
      </c>
      <c r="J1993" t="s">
        <v>8727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9146</v>
      </c>
    </row>
    <row r="1994" spans="1:16" x14ac:dyDescent="0.3">
      <c r="A1994" t="s">
        <v>9281</v>
      </c>
      <c r="B1994">
        <v>2013</v>
      </c>
      <c r="C1994" t="s">
        <v>188</v>
      </c>
      <c r="D1994" t="s">
        <v>6041</v>
      </c>
      <c r="E1994" t="s">
        <v>9282</v>
      </c>
      <c r="F1994" t="s">
        <v>161</v>
      </c>
      <c r="G1994">
        <v>160000</v>
      </c>
      <c r="H1994" t="s">
        <v>4180</v>
      </c>
      <c r="I1994">
        <v>6650000</v>
      </c>
      <c r="J1994" t="s">
        <v>8742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9283</v>
      </c>
    </row>
    <row r="1995" spans="1:16" x14ac:dyDescent="0.3">
      <c r="A1995" t="s">
        <v>9284</v>
      </c>
      <c r="B1995">
        <v>2017</v>
      </c>
      <c r="C1995" t="s">
        <v>85</v>
      </c>
      <c r="D1995" t="s">
        <v>4221</v>
      </c>
      <c r="E1995" t="s">
        <v>9285</v>
      </c>
      <c r="F1995" t="s">
        <v>161</v>
      </c>
      <c r="G1995">
        <v>144978</v>
      </c>
      <c r="H1995" t="s">
        <v>4173</v>
      </c>
      <c r="I1995">
        <v>15600000</v>
      </c>
      <c r="J1995" t="s">
        <v>8742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9286</v>
      </c>
    </row>
    <row r="1996" spans="1:16" x14ac:dyDescent="0.3">
      <c r="A1996" t="s">
        <v>9274</v>
      </c>
      <c r="B1996">
        <v>2017</v>
      </c>
      <c r="C1996" t="s">
        <v>92</v>
      </c>
      <c r="D1996" t="s">
        <v>4471</v>
      </c>
      <c r="E1996" t="s">
        <v>9275</v>
      </c>
      <c r="F1996" t="s">
        <v>60</v>
      </c>
      <c r="G1996">
        <v>110000</v>
      </c>
      <c r="H1996" t="s">
        <v>4180</v>
      </c>
      <c r="I1996">
        <v>19500000</v>
      </c>
      <c r="J1996" t="s">
        <v>8742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9276</v>
      </c>
    </row>
    <row r="1997" spans="1:16" x14ac:dyDescent="0.3">
      <c r="A1997" t="s">
        <v>8620</v>
      </c>
      <c r="B1997">
        <v>2017</v>
      </c>
      <c r="C1997" t="s">
        <v>5326</v>
      </c>
      <c r="D1997" t="s">
        <v>8362</v>
      </c>
      <c r="E1997" t="s">
        <v>8363</v>
      </c>
      <c r="F1997" t="s">
        <v>43</v>
      </c>
      <c r="G1997">
        <v>55000</v>
      </c>
      <c r="H1997" t="s">
        <v>4180</v>
      </c>
      <c r="I1997">
        <v>5460000</v>
      </c>
      <c r="J1997" t="s">
        <v>8742</v>
      </c>
      <c r="K1997">
        <v>5270000</v>
      </c>
      <c r="L1997">
        <v>5640000</v>
      </c>
      <c r="M1997">
        <v>6</v>
      </c>
      <c r="N1997" t="s">
        <v>6072</v>
      </c>
      <c r="O1997">
        <v>85.7</v>
      </c>
      <c r="P1997" t="s">
        <v>9203</v>
      </c>
    </row>
    <row r="1998" spans="1:16" x14ac:dyDescent="0.3">
      <c r="A1998" t="s">
        <v>9186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8742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9187</v>
      </c>
    </row>
    <row r="1999" spans="1:16" x14ac:dyDescent="0.3">
      <c r="A1999" t="s">
        <v>9160</v>
      </c>
      <c r="B1999">
        <v>2018</v>
      </c>
      <c r="C1999" t="s">
        <v>250</v>
      </c>
      <c r="D1999" t="s">
        <v>6000</v>
      </c>
      <c r="E1999" t="s">
        <v>9161</v>
      </c>
      <c r="F1999" t="s">
        <v>43</v>
      </c>
      <c r="G1999">
        <v>101000</v>
      </c>
      <c r="H1999" t="s">
        <v>4180</v>
      </c>
      <c r="I1999">
        <v>15300000</v>
      </c>
      <c r="J1999" t="s">
        <v>8742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9162</v>
      </c>
    </row>
    <row r="2000" spans="1:16" x14ac:dyDescent="0.3">
      <c r="A2000" t="s">
        <v>9158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8742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9159</v>
      </c>
    </row>
    <row r="2001" spans="1:16" x14ac:dyDescent="0.3">
      <c r="A2001" t="s">
        <v>9267</v>
      </c>
      <c r="B2001">
        <v>2018</v>
      </c>
      <c r="C2001" t="s">
        <v>36</v>
      </c>
      <c r="D2001" t="s">
        <v>5635</v>
      </c>
      <c r="E2001" t="s">
        <v>7817</v>
      </c>
      <c r="F2001" t="s">
        <v>43</v>
      </c>
      <c r="G2001">
        <v>74000</v>
      </c>
      <c r="H2001" t="s">
        <v>4180</v>
      </c>
      <c r="I2001">
        <v>5820000</v>
      </c>
      <c r="J2001" t="s">
        <v>8742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9268</v>
      </c>
    </row>
    <row r="2002" spans="1:16" x14ac:dyDescent="0.3">
      <c r="A2002" t="s">
        <v>8681</v>
      </c>
      <c r="B2002">
        <v>2018</v>
      </c>
      <c r="C2002" t="s">
        <v>24</v>
      </c>
      <c r="D2002" t="s">
        <v>4393</v>
      </c>
      <c r="E2002" t="s">
        <v>7744</v>
      </c>
      <c r="F2002" t="s">
        <v>43</v>
      </c>
      <c r="G2002">
        <v>63000</v>
      </c>
      <c r="H2002" t="s">
        <v>4180</v>
      </c>
      <c r="I2002">
        <v>8000000</v>
      </c>
      <c r="J2002" t="s">
        <v>8742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9316</v>
      </c>
    </row>
    <row r="2003" spans="1:16" x14ac:dyDescent="0.3">
      <c r="A2003" t="s">
        <v>8698</v>
      </c>
      <c r="B2003">
        <v>2018</v>
      </c>
      <c r="C2003" t="s">
        <v>191</v>
      </c>
      <c r="D2003" t="s">
        <v>9212</v>
      </c>
      <c r="E2003" t="s">
        <v>9213</v>
      </c>
      <c r="F2003" t="s">
        <v>143</v>
      </c>
      <c r="G2003">
        <v>103000</v>
      </c>
      <c r="H2003" t="s">
        <v>4180</v>
      </c>
      <c r="I2003">
        <v>12700000</v>
      </c>
      <c r="J2003" t="s">
        <v>8742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9214</v>
      </c>
    </row>
    <row r="2004" spans="1:16" x14ac:dyDescent="0.3">
      <c r="A2004" t="s">
        <v>5629</v>
      </c>
      <c r="B2004">
        <v>2018</v>
      </c>
      <c r="C2004" t="s">
        <v>154</v>
      </c>
      <c r="D2004" t="s">
        <v>6253</v>
      </c>
      <c r="E2004" t="s">
        <v>6254</v>
      </c>
      <c r="F2004" t="s">
        <v>161</v>
      </c>
      <c r="G2004">
        <v>102000</v>
      </c>
      <c r="H2004" t="s">
        <v>4180</v>
      </c>
      <c r="I2004">
        <v>9600000</v>
      </c>
      <c r="J2004" t="s">
        <v>8742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9206</v>
      </c>
    </row>
    <row r="2005" spans="1:16" x14ac:dyDescent="0.3">
      <c r="A2005" t="s">
        <v>9252</v>
      </c>
      <c r="B2005">
        <v>2019</v>
      </c>
      <c r="C2005" t="s">
        <v>41</v>
      </c>
      <c r="D2005" t="s">
        <v>5788</v>
      </c>
      <c r="E2005" t="s">
        <v>9253</v>
      </c>
      <c r="F2005" t="s">
        <v>60</v>
      </c>
      <c r="G2005">
        <v>94700</v>
      </c>
      <c r="H2005" t="s">
        <v>4180</v>
      </c>
      <c r="I2005">
        <v>6420000</v>
      </c>
      <c r="J2005" t="s">
        <v>8742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9254</v>
      </c>
    </row>
    <row r="2006" spans="1:16" x14ac:dyDescent="0.3">
      <c r="A2006" t="s">
        <v>9229</v>
      </c>
      <c r="B2006">
        <v>2020</v>
      </c>
      <c r="C2006" t="s">
        <v>4184</v>
      </c>
      <c r="D2006" t="s">
        <v>6114</v>
      </c>
      <c r="E2006" t="s">
        <v>6115</v>
      </c>
      <c r="F2006" t="s">
        <v>173</v>
      </c>
      <c r="G2006">
        <v>73984</v>
      </c>
      <c r="H2006" t="s">
        <v>4180</v>
      </c>
      <c r="I2006">
        <v>9400000</v>
      </c>
      <c r="J2006" t="s">
        <v>8742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9230</v>
      </c>
    </row>
    <row r="2007" spans="1:16" x14ac:dyDescent="0.3">
      <c r="A2007" t="s">
        <v>9241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8742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9242</v>
      </c>
    </row>
    <row r="2008" spans="1:16" x14ac:dyDescent="0.3">
      <c r="A2008" t="s">
        <v>9295</v>
      </c>
      <c r="B2008">
        <v>2019</v>
      </c>
      <c r="C2008" t="s">
        <v>4641</v>
      </c>
      <c r="D2008" t="s">
        <v>5793</v>
      </c>
      <c r="E2008" t="s">
        <v>5794</v>
      </c>
      <c r="F2008" t="s">
        <v>143</v>
      </c>
      <c r="G2008">
        <v>111490</v>
      </c>
      <c r="H2008" t="s">
        <v>4180</v>
      </c>
      <c r="I2008">
        <v>7180000</v>
      </c>
      <c r="J2008" t="s">
        <v>8742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9296</v>
      </c>
    </row>
    <row r="2009" spans="1:16" x14ac:dyDescent="0.3">
      <c r="A2009" t="s">
        <v>9195</v>
      </c>
      <c r="B2009">
        <v>2019</v>
      </c>
      <c r="C2009" t="s">
        <v>24</v>
      </c>
      <c r="D2009" t="s">
        <v>4572</v>
      </c>
      <c r="E2009" t="s">
        <v>9196</v>
      </c>
      <c r="F2009" t="s">
        <v>43</v>
      </c>
      <c r="G2009">
        <v>90300</v>
      </c>
      <c r="H2009" t="s">
        <v>4180</v>
      </c>
      <c r="I2009">
        <v>15700000</v>
      </c>
      <c r="J2009" t="s">
        <v>8742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9197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5766</v>
      </c>
      <c r="E2010" t="s">
        <v>8062</v>
      </c>
      <c r="F2010" t="s">
        <v>161</v>
      </c>
      <c r="G2010">
        <v>92321</v>
      </c>
      <c r="H2010" t="s">
        <v>4180</v>
      </c>
      <c r="I2010">
        <v>11300000</v>
      </c>
      <c r="J2010" t="s">
        <v>8742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9217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5721</v>
      </c>
      <c r="F2011" t="s">
        <v>43</v>
      </c>
      <c r="G2011">
        <v>30000</v>
      </c>
      <c r="H2011" t="s">
        <v>4180</v>
      </c>
      <c r="I2011">
        <v>14700000</v>
      </c>
      <c r="J2011" t="s">
        <v>8742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9205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6043</v>
      </c>
      <c r="E2012" t="s">
        <v>6044</v>
      </c>
      <c r="F2012" t="s">
        <v>4172</v>
      </c>
      <c r="G2012">
        <v>50000</v>
      </c>
      <c r="H2012" t="s">
        <v>5852</v>
      </c>
      <c r="I2012">
        <v>9400000</v>
      </c>
      <c r="J2012" t="s">
        <v>8742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9880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5693</v>
      </c>
      <c r="E2013" t="s">
        <v>9924</v>
      </c>
      <c r="F2013" t="s">
        <v>4172</v>
      </c>
      <c r="G2013">
        <v>50000</v>
      </c>
      <c r="H2013" t="s">
        <v>5852</v>
      </c>
      <c r="I2013">
        <v>10100000</v>
      </c>
      <c r="J2013" t="s">
        <v>8742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9925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9239</v>
      </c>
      <c r="F2014" t="s">
        <v>4172</v>
      </c>
      <c r="G2014">
        <v>1000</v>
      </c>
      <c r="H2014" t="s">
        <v>4180</v>
      </c>
      <c r="I2014">
        <v>30800000</v>
      </c>
      <c r="J2014" t="s">
        <v>8742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9240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9941</v>
      </c>
      <c r="E2015" t="s">
        <v>9942</v>
      </c>
      <c r="F2015" t="s">
        <v>4172</v>
      </c>
      <c r="G2015">
        <v>50000</v>
      </c>
      <c r="H2015" t="s">
        <v>5852</v>
      </c>
      <c r="I2015">
        <v>10000000</v>
      </c>
      <c r="J2015" t="s">
        <v>8742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9943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6052</v>
      </c>
      <c r="E2016" t="s">
        <v>6053</v>
      </c>
      <c r="F2016" t="s">
        <v>4172</v>
      </c>
      <c r="G2016">
        <v>50000</v>
      </c>
      <c r="H2016" t="s">
        <v>5852</v>
      </c>
      <c r="I2016">
        <v>32400000</v>
      </c>
      <c r="J2016" t="s">
        <v>8742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9945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5653</v>
      </c>
      <c r="E2017" t="s">
        <v>5654</v>
      </c>
      <c r="F2017" t="s">
        <v>4172</v>
      </c>
      <c r="G2017">
        <v>50000</v>
      </c>
      <c r="H2017" t="s">
        <v>5852</v>
      </c>
      <c r="I2017">
        <v>14600000</v>
      </c>
      <c r="J2017" t="s">
        <v>8742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9947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9883</v>
      </c>
      <c r="F2018" t="s">
        <v>4172</v>
      </c>
      <c r="G2018">
        <v>50000</v>
      </c>
      <c r="H2018" t="s">
        <v>5852</v>
      </c>
      <c r="I2018">
        <v>10800000</v>
      </c>
      <c r="J2018" t="s">
        <v>8742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9884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9893</v>
      </c>
      <c r="F2019" t="s">
        <v>4172</v>
      </c>
      <c r="G2019">
        <v>50000</v>
      </c>
      <c r="H2019" t="s">
        <v>5852</v>
      </c>
      <c r="I2019">
        <v>11100000</v>
      </c>
      <c r="J2019" t="s">
        <v>8742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9894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9898</v>
      </c>
      <c r="F2020" t="s">
        <v>4172</v>
      </c>
      <c r="G2020">
        <v>50000</v>
      </c>
      <c r="H2020" t="s">
        <v>5852</v>
      </c>
      <c r="I2020">
        <v>14400000</v>
      </c>
      <c r="J2020" t="s">
        <v>8742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9899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8348</v>
      </c>
      <c r="E2021" t="s">
        <v>9438</v>
      </c>
      <c r="F2021" t="s">
        <v>4172</v>
      </c>
      <c r="G2021">
        <v>50000</v>
      </c>
      <c r="H2021" t="s">
        <v>5852</v>
      </c>
      <c r="I2021">
        <v>5550000</v>
      </c>
      <c r="J2021" t="s">
        <v>8742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9933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5635</v>
      </c>
      <c r="E2022" t="s">
        <v>9934</v>
      </c>
      <c r="F2022" t="s">
        <v>4172</v>
      </c>
      <c r="G2022">
        <v>50000</v>
      </c>
      <c r="H2022" t="s">
        <v>5852</v>
      </c>
      <c r="I2022">
        <v>8200000</v>
      </c>
      <c r="J2022" t="s">
        <v>8742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9935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7859</v>
      </c>
      <c r="E2023" t="s">
        <v>7860</v>
      </c>
      <c r="F2023" t="s">
        <v>4172</v>
      </c>
      <c r="G2023">
        <v>50000</v>
      </c>
      <c r="H2023" t="s">
        <v>5852</v>
      </c>
      <c r="I2023">
        <v>9700000</v>
      </c>
      <c r="J2023" t="s">
        <v>8742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9944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9948</v>
      </c>
      <c r="F2024" t="s">
        <v>4172</v>
      </c>
      <c r="G2024">
        <v>50000</v>
      </c>
      <c r="H2024" t="s">
        <v>5852</v>
      </c>
      <c r="I2024">
        <v>8400000</v>
      </c>
      <c r="J2024" t="s">
        <v>8742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9949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5852</v>
      </c>
      <c r="I2025">
        <v>12400000</v>
      </c>
      <c r="J2025" t="s">
        <v>8742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9853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5852</v>
      </c>
      <c r="I2026">
        <v>10400000</v>
      </c>
      <c r="J2026" t="s">
        <v>8742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9885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9895</v>
      </c>
      <c r="F2027" t="s">
        <v>4172</v>
      </c>
      <c r="G2027">
        <v>50000</v>
      </c>
      <c r="H2027" t="s">
        <v>5852</v>
      </c>
      <c r="I2027">
        <v>12100000</v>
      </c>
      <c r="J2027" t="s">
        <v>8742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9896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6925</v>
      </c>
      <c r="F2028" t="s">
        <v>4172</v>
      </c>
      <c r="G2028">
        <v>50000</v>
      </c>
      <c r="H2028" t="s">
        <v>5852</v>
      </c>
      <c r="I2028">
        <v>14700000</v>
      </c>
      <c r="J2028" t="s">
        <v>8742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9900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9919</v>
      </c>
      <c r="F2029" t="s">
        <v>4172</v>
      </c>
      <c r="G2029">
        <v>50000</v>
      </c>
      <c r="H2029" t="s">
        <v>5852</v>
      </c>
      <c r="I2029">
        <v>11600000</v>
      </c>
      <c r="J2029" t="s">
        <v>8742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9920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7801</v>
      </c>
      <c r="E2030" t="s">
        <v>9928</v>
      </c>
      <c r="F2030" t="s">
        <v>4172</v>
      </c>
      <c r="G2030">
        <v>50000</v>
      </c>
      <c r="H2030" t="s">
        <v>5852</v>
      </c>
      <c r="I2030">
        <v>14000000</v>
      </c>
      <c r="J2030" t="s">
        <v>8742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9929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5691</v>
      </c>
      <c r="E2031" t="s">
        <v>5692</v>
      </c>
      <c r="F2031" t="s">
        <v>4172</v>
      </c>
      <c r="G2031">
        <v>50000</v>
      </c>
      <c r="H2031" t="s">
        <v>5852</v>
      </c>
      <c r="I2031">
        <v>18700000</v>
      </c>
      <c r="J2031" t="s">
        <v>8742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9930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5959</v>
      </c>
      <c r="E2032" t="s">
        <v>5808</v>
      </c>
      <c r="F2032" t="s">
        <v>4172</v>
      </c>
      <c r="G2032">
        <v>50000</v>
      </c>
      <c r="H2032" t="s">
        <v>5852</v>
      </c>
      <c r="I2032">
        <v>7540000</v>
      </c>
      <c r="J2032" t="s">
        <v>8742</v>
      </c>
      <c r="K2032">
        <v>7260000</v>
      </c>
      <c r="L2032">
        <v>7820000</v>
      </c>
      <c r="M2032" t="s">
        <v>4175</v>
      </c>
      <c r="N2032" t="s">
        <v>6920</v>
      </c>
      <c r="O2032">
        <v>62.4</v>
      </c>
      <c r="P2032" t="s">
        <v>9932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5852</v>
      </c>
      <c r="I2033">
        <v>11500000</v>
      </c>
      <c r="J2033" t="s">
        <v>8742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9938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9939</v>
      </c>
      <c r="F2034" t="s">
        <v>4172</v>
      </c>
      <c r="G2034">
        <v>50000</v>
      </c>
      <c r="H2034" t="s">
        <v>5852</v>
      </c>
      <c r="I2034">
        <v>11600000</v>
      </c>
      <c r="J2034" t="s">
        <v>8742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9940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5852</v>
      </c>
      <c r="I2035">
        <v>10500000</v>
      </c>
      <c r="J2035" t="s">
        <v>8742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9946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5852</v>
      </c>
      <c r="I2036">
        <v>12400000</v>
      </c>
      <c r="J2036" t="s">
        <v>8742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9854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5825</v>
      </c>
      <c r="F2037" t="s">
        <v>4172</v>
      </c>
      <c r="G2037">
        <v>50000</v>
      </c>
      <c r="H2037" t="s">
        <v>5852</v>
      </c>
      <c r="I2037">
        <v>11000000</v>
      </c>
      <c r="J2037" t="s">
        <v>8742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9860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5852</v>
      </c>
      <c r="I2038">
        <v>16100000</v>
      </c>
      <c r="J2038" t="s">
        <v>8742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9905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9842</v>
      </c>
      <c r="F2039" t="s">
        <v>4172</v>
      </c>
      <c r="G2039">
        <v>50000</v>
      </c>
      <c r="H2039" t="s">
        <v>5852</v>
      </c>
      <c r="I2039">
        <v>39000000</v>
      </c>
      <c r="J2039" t="s">
        <v>8742</v>
      </c>
      <c r="K2039">
        <v>37800000</v>
      </c>
      <c r="L2039">
        <v>40200000</v>
      </c>
      <c r="M2039" t="s">
        <v>4175</v>
      </c>
      <c r="N2039" t="s">
        <v>6086</v>
      </c>
      <c r="O2039">
        <v>88.6</v>
      </c>
      <c r="P2039" t="s">
        <v>9843</v>
      </c>
    </row>
    <row r="2040" spans="1:16" x14ac:dyDescent="0.3">
      <c r="A2040" t="s">
        <v>4172</v>
      </c>
      <c r="B2040">
        <v>2022</v>
      </c>
      <c r="C2040" t="s">
        <v>7790</v>
      </c>
      <c r="D2040" t="s">
        <v>7791</v>
      </c>
      <c r="E2040" t="s">
        <v>8099</v>
      </c>
      <c r="F2040" t="s">
        <v>4172</v>
      </c>
      <c r="G2040">
        <v>50000</v>
      </c>
      <c r="H2040" t="s">
        <v>5852</v>
      </c>
      <c r="I2040">
        <v>10900000</v>
      </c>
      <c r="J2040" t="s">
        <v>8742</v>
      </c>
      <c r="K2040">
        <v>10500000</v>
      </c>
      <c r="L2040">
        <v>11200000</v>
      </c>
      <c r="M2040" t="s">
        <v>4175</v>
      </c>
      <c r="N2040" t="s">
        <v>6920</v>
      </c>
      <c r="O2040">
        <v>60.3</v>
      </c>
      <c r="P2040" t="s">
        <v>9931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5852</v>
      </c>
      <c r="I2041">
        <v>47600000</v>
      </c>
      <c r="J2041" t="s">
        <v>8742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9828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9644</v>
      </c>
      <c r="F2042" t="s">
        <v>4172</v>
      </c>
      <c r="G2042">
        <v>50000</v>
      </c>
      <c r="H2042" t="s">
        <v>5852</v>
      </c>
      <c r="I2042">
        <v>21000000</v>
      </c>
      <c r="J2042" t="s">
        <v>8742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9839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9806</v>
      </c>
      <c r="F2043" t="s">
        <v>4172</v>
      </c>
      <c r="G2043">
        <v>50000</v>
      </c>
      <c r="H2043" t="s">
        <v>5852</v>
      </c>
      <c r="I2043">
        <v>20100000</v>
      </c>
      <c r="J2043" t="s">
        <v>8742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9829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5852</v>
      </c>
      <c r="I2044">
        <v>12500000</v>
      </c>
      <c r="J2044" t="s">
        <v>8742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9861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8386</v>
      </c>
      <c r="F2045" t="s">
        <v>4172</v>
      </c>
      <c r="G2045">
        <v>50000</v>
      </c>
      <c r="H2045" t="s">
        <v>5852</v>
      </c>
      <c r="I2045">
        <v>23700000</v>
      </c>
      <c r="J2045" t="s">
        <v>8742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9840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6145</v>
      </c>
      <c r="F2046" t="s">
        <v>4172</v>
      </c>
      <c r="G2046">
        <v>50000</v>
      </c>
      <c r="H2046" t="s">
        <v>5852</v>
      </c>
      <c r="I2046">
        <v>18600000</v>
      </c>
      <c r="J2046" t="s">
        <v>8742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9877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5852</v>
      </c>
      <c r="I2047">
        <v>26900000</v>
      </c>
      <c r="J2047" t="s">
        <v>8742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9825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5852</v>
      </c>
      <c r="I2048">
        <v>17500000</v>
      </c>
      <c r="J2048" t="s">
        <v>8742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9838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5852</v>
      </c>
      <c r="I2049">
        <v>16800000</v>
      </c>
      <c r="J2049" t="s">
        <v>8742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9906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5852</v>
      </c>
      <c r="I2050">
        <v>13800000</v>
      </c>
      <c r="J2050" t="s">
        <v>8742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9826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5852</v>
      </c>
      <c r="I2051">
        <v>13800000</v>
      </c>
      <c r="J2051" t="s">
        <v>8742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9911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5852</v>
      </c>
      <c r="I2052">
        <v>19800000</v>
      </c>
      <c r="J2052" t="s">
        <v>8742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9823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5732</v>
      </c>
      <c r="F2053" t="s">
        <v>4172</v>
      </c>
      <c r="G2053">
        <v>50000</v>
      </c>
      <c r="H2053" t="s">
        <v>5852</v>
      </c>
      <c r="I2053">
        <v>30600000</v>
      </c>
      <c r="J2053" t="s">
        <v>8742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9917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9921</v>
      </c>
      <c r="F2054" t="s">
        <v>4172</v>
      </c>
      <c r="G2054">
        <v>50000</v>
      </c>
      <c r="H2054" t="s">
        <v>5852</v>
      </c>
      <c r="I2054">
        <v>11900000</v>
      </c>
      <c r="J2054" t="s">
        <v>8742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9922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5852</v>
      </c>
      <c r="I2055">
        <v>18100000</v>
      </c>
      <c r="J2055" t="s">
        <v>8742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9827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6178</v>
      </c>
      <c r="E2056" t="s">
        <v>4401</v>
      </c>
      <c r="F2056" t="s">
        <v>4172</v>
      </c>
      <c r="G2056">
        <v>50000</v>
      </c>
      <c r="H2056" t="s">
        <v>5852</v>
      </c>
      <c r="I2056">
        <v>10100000</v>
      </c>
      <c r="J2056" t="s">
        <v>8742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9936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5852</v>
      </c>
      <c r="I2057">
        <v>24100000</v>
      </c>
      <c r="J2057" t="s">
        <v>8742</v>
      </c>
      <c r="K2057">
        <v>23200000</v>
      </c>
      <c r="L2057">
        <v>25000000</v>
      </c>
      <c r="M2057">
        <v>2</v>
      </c>
      <c r="N2057" t="s">
        <v>5641</v>
      </c>
      <c r="O2057">
        <v>72.2</v>
      </c>
      <c r="P2057" t="s">
        <v>9837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5841</v>
      </c>
      <c r="F2058" t="s">
        <v>4172</v>
      </c>
      <c r="G2058">
        <v>50000</v>
      </c>
      <c r="H2058" t="s">
        <v>5852</v>
      </c>
      <c r="I2058">
        <v>33900000</v>
      </c>
      <c r="J2058" t="s">
        <v>8742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9850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9806</v>
      </c>
      <c r="F2059" t="s">
        <v>4172</v>
      </c>
      <c r="G2059">
        <v>50</v>
      </c>
      <c r="H2059" t="s">
        <v>5852</v>
      </c>
      <c r="I2059">
        <v>24900000</v>
      </c>
      <c r="J2059" t="s">
        <v>8742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9813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9806</v>
      </c>
      <c r="F2060" t="s">
        <v>4172</v>
      </c>
      <c r="G2060">
        <v>50000</v>
      </c>
      <c r="H2060" t="s">
        <v>5852</v>
      </c>
      <c r="I2060">
        <v>23600000</v>
      </c>
      <c r="J2060" t="s">
        <v>8742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9807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9806</v>
      </c>
      <c r="F2061" t="s">
        <v>4172</v>
      </c>
      <c r="G2061">
        <v>50000</v>
      </c>
      <c r="H2061" t="s">
        <v>5852</v>
      </c>
      <c r="I2061">
        <v>23600000</v>
      </c>
      <c r="J2061" t="s">
        <v>8742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9808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9806</v>
      </c>
      <c r="F2062" t="s">
        <v>4172</v>
      </c>
      <c r="G2062">
        <v>50000</v>
      </c>
      <c r="H2062" t="s">
        <v>5852</v>
      </c>
      <c r="I2062">
        <v>23600000</v>
      </c>
      <c r="J2062" t="s">
        <v>8742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9809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9806</v>
      </c>
      <c r="F2063" t="s">
        <v>4172</v>
      </c>
      <c r="G2063">
        <v>50000</v>
      </c>
      <c r="H2063" t="s">
        <v>5852</v>
      </c>
      <c r="I2063">
        <v>23600000</v>
      </c>
      <c r="J2063" t="s">
        <v>8742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9810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9806</v>
      </c>
      <c r="F2064" t="s">
        <v>4172</v>
      </c>
      <c r="G2064">
        <v>50000</v>
      </c>
      <c r="H2064" t="s">
        <v>5852</v>
      </c>
      <c r="I2064">
        <v>23600000</v>
      </c>
      <c r="J2064" t="s">
        <v>8742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9811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9806</v>
      </c>
      <c r="F2065" t="s">
        <v>4172</v>
      </c>
      <c r="G2065">
        <v>50000</v>
      </c>
      <c r="H2065" t="s">
        <v>5852</v>
      </c>
      <c r="I2065">
        <v>23600000</v>
      </c>
      <c r="J2065" t="s">
        <v>8742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9812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9806</v>
      </c>
      <c r="F2066" t="s">
        <v>4172</v>
      </c>
      <c r="G2066">
        <v>50000</v>
      </c>
      <c r="H2066" t="s">
        <v>5852</v>
      </c>
      <c r="I2066">
        <v>23600000</v>
      </c>
      <c r="J2066" t="s">
        <v>8742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9814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9806</v>
      </c>
      <c r="F2067" t="s">
        <v>4172</v>
      </c>
      <c r="G2067">
        <v>50000</v>
      </c>
      <c r="H2067" t="s">
        <v>5852</v>
      </c>
      <c r="I2067">
        <v>23600000</v>
      </c>
      <c r="J2067" t="s">
        <v>8742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9815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9806</v>
      </c>
      <c r="F2068" t="s">
        <v>4172</v>
      </c>
      <c r="G2068">
        <v>50000</v>
      </c>
      <c r="H2068" t="s">
        <v>5852</v>
      </c>
      <c r="I2068">
        <v>23600000</v>
      </c>
      <c r="J2068" t="s">
        <v>8742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9817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9857</v>
      </c>
      <c r="F2069" t="s">
        <v>4172</v>
      </c>
      <c r="G2069">
        <v>50000</v>
      </c>
      <c r="H2069" t="s">
        <v>5852</v>
      </c>
      <c r="I2069">
        <v>16800000</v>
      </c>
      <c r="J2069" t="s">
        <v>8742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9858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5970</v>
      </c>
      <c r="E2070" t="s">
        <v>9378</v>
      </c>
      <c r="F2070" t="s">
        <v>4172</v>
      </c>
      <c r="G2070">
        <v>50000</v>
      </c>
      <c r="H2070" t="s">
        <v>5852</v>
      </c>
      <c r="I2070">
        <v>15200000</v>
      </c>
      <c r="J2070" t="s">
        <v>8742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9859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5852</v>
      </c>
      <c r="I2071">
        <v>14500000</v>
      </c>
      <c r="J2071" t="s">
        <v>8742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9862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5852</v>
      </c>
      <c r="I2072">
        <v>24300000</v>
      </c>
      <c r="J2072" t="s">
        <v>8742</v>
      </c>
      <c r="K2072">
        <v>23400000</v>
      </c>
      <c r="L2072">
        <v>25200000</v>
      </c>
      <c r="M2072" t="s">
        <v>4175</v>
      </c>
      <c r="N2072" t="s">
        <v>9870</v>
      </c>
      <c r="O2072">
        <v>73.7</v>
      </c>
      <c r="P2072" t="s">
        <v>9871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9874</v>
      </c>
      <c r="F2073" t="s">
        <v>4172</v>
      </c>
      <c r="G2073">
        <v>50000</v>
      </c>
      <c r="H2073" t="s">
        <v>5852</v>
      </c>
      <c r="I2073">
        <v>32700000</v>
      </c>
      <c r="J2073" t="s">
        <v>8742</v>
      </c>
      <c r="K2073">
        <v>31600000</v>
      </c>
      <c r="L2073">
        <v>33900000</v>
      </c>
      <c r="M2073">
        <v>4</v>
      </c>
      <c r="N2073" t="s">
        <v>5662</v>
      </c>
      <c r="O2073">
        <v>88.4</v>
      </c>
      <c r="P2073" t="s">
        <v>9875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5852</v>
      </c>
      <c r="I2074">
        <v>14000000</v>
      </c>
      <c r="J2074" t="s">
        <v>8742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9846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5852</v>
      </c>
      <c r="I2075">
        <v>19000000</v>
      </c>
      <c r="J2075" t="s">
        <v>8742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9881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5852</v>
      </c>
      <c r="I2076">
        <v>19000000</v>
      </c>
      <c r="J2076" t="s">
        <v>8742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9882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5852</v>
      </c>
      <c r="I2077">
        <v>10000000</v>
      </c>
      <c r="J2077" t="s">
        <v>8742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9833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5852</v>
      </c>
      <c r="I2078">
        <v>12800000</v>
      </c>
      <c r="J2078" t="s">
        <v>8742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9819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5852</v>
      </c>
      <c r="I2079">
        <v>14900000</v>
      </c>
      <c r="J2079" t="s">
        <v>8742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9901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5852</v>
      </c>
      <c r="I2080">
        <v>14900000</v>
      </c>
      <c r="J2080" t="s">
        <v>8742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9912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5852</v>
      </c>
      <c r="I2081">
        <v>20700000</v>
      </c>
      <c r="J2081" t="s">
        <v>8742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9818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9907</v>
      </c>
      <c r="F2082" t="s">
        <v>4172</v>
      </c>
      <c r="G2082">
        <v>50000</v>
      </c>
      <c r="H2082" t="s">
        <v>5852</v>
      </c>
      <c r="I2082">
        <v>15200000</v>
      </c>
      <c r="J2082" t="s">
        <v>8742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9908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8338</v>
      </c>
      <c r="F2083" t="s">
        <v>4172</v>
      </c>
      <c r="G2083">
        <v>50000</v>
      </c>
      <c r="H2083" t="s">
        <v>5852</v>
      </c>
      <c r="I2083">
        <v>25300000</v>
      </c>
      <c r="J2083" t="s">
        <v>8742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9841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9921</v>
      </c>
      <c r="F2084" t="s">
        <v>4172</v>
      </c>
      <c r="G2084">
        <v>50000</v>
      </c>
      <c r="H2084" t="s">
        <v>5852</v>
      </c>
      <c r="I2084">
        <v>14400000</v>
      </c>
      <c r="J2084" t="s">
        <v>8742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9923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5852</v>
      </c>
      <c r="I2085">
        <v>17400000</v>
      </c>
      <c r="J2085" t="s">
        <v>8742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9926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7633</v>
      </c>
      <c r="F2086" t="s">
        <v>4172</v>
      </c>
      <c r="G2086">
        <v>50000</v>
      </c>
      <c r="H2086" t="s">
        <v>5852</v>
      </c>
      <c r="I2086">
        <v>25600000</v>
      </c>
      <c r="J2086" t="s">
        <v>8742</v>
      </c>
      <c r="K2086">
        <v>23800000</v>
      </c>
      <c r="L2086">
        <v>27300000</v>
      </c>
      <c r="M2086">
        <v>3</v>
      </c>
      <c r="N2086" t="s">
        <v>5750</v>
      </c>
      <c r="O2086">
        <v>91.5</v>
      </c>
      <c r="P2086" t="s">
        <v>9927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5747</v>
      </c>
      <c r="F2087" t="s">
        <v>4172</v>
      </c>
      <c r="G2087">
        <v>50000</v>
      </c>
      <c r="H2087" t="s">
        <v>5852</v>
      </c>
      <c r="I2087">
        <v>20700000</v>
      </c>
      <c r="J2087" t="s">
        <v>8742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9845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9847</v>
      </c>
      <c r="E2088" t="s">
        <v>9848</v>
      </c>
      <c r="F2088" t="s">
        <v>4172</v>
      </c>
      <c r="G2088">
        <v>50000</v>
      </c>
      <c r="H2088" t="s">
        <v>5852</v>
      </c>
      <c r="I2088">
        <v>29900000</v>
      </c>
      <c r="J2088" t="s">
        <v>8742</v>
      </c>
      <c r="K2088">
        <v>28200000</v>
      </c>
      <c r="L2088">
        <v>31600000</v>
      </c>
      <c r="M2088" t="s">
        <v>4175</v>
      </c>
      <c r="N2088" t="s">
        <v>9115</v>
      </c>
      <c r="O2088">
        <v>88</v>
      </c>
      <c r="P2088" t="s">
        <v>9849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5841</v>
      </c>
      <c r="F2089" t="s">
        <v>4172</v>
      </c>
      <c r="G2089">
        <v>50000</v>
      </c>
      <c r="H2089" t="s">
        <v>5852</v>
      </c>
      <c r="I2089">
        <v>35000000</v>
      </c>
      <c r="J2089" t="s">
        <v>8742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9822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9806</v>
      </c>
      <c r="F2090" t="s">
        <v>4172</v>
      </c>
      <c r="G2090">
        <v>50000</v>
      </c>
      <c r="H2090" t="s">
        <v>5852</v>
      </c>
      <c r="I2090">
        <v>24700000</v>
      </c>
      <c r="J2090" t="s">
        <v>8742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9851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5852</v>
      </c>
      <c r="I2091">
        <v>17700000</v>
      </c>
      <c r="J2091" t="s">
        <v>8742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9855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9017</v>
      </c>
      <c r="F2092" t="s">
        <v>4172</v>
      </c>
      <c r="G2092">
        <v>50000</v>
      </c>
      <c r="H2092" t="s">
        <v>5852</v>
      </c>
      <c r="I2092">
        <v>9900000</v>
      </c>
      <c r="J2092" t="s">
        <v>8742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9856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9820</v>
      </c>
      <c r="F2093" t="s">
        <v>4172</v>
      </c>
      <c r="G2093">
        <v>50000</v>
      </c>
      <c r="H2093" t="s">
        <v>5852</v>
      </c>
      <c r="I2093">
        <v>21400000</v>
      </c>
      <c r="J2093" t="s">
        <v>8742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9821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5688</v>
      </c>
      <c r="E2094" t="s">
        <v>5689</v>
      </c>
      <c r="F2094" t="s">
        <v>4172</v>
      </c>
      <c r="G2094">
        <v>50000</v>
      </c>
      <c r="H2094" t="s">
        <v>5852</v>
      </c>
      <c r="I2094">
        <v>23400000</v>
      </c>
      <c r="J2094" t="s">
        <v>8742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9863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5939</v>
      </c>
      <c r="E2095" t="s">
        <v>9866</v>
      </c>
      <c r="F2095" t="s">
        <v>4172</v>
      </c>
      <c r="G2095">
        <v>50000</v>
      </c>
      <c r="H2095" t="s">
        <v>5852</v>
      </c>
      <c r="I2095">
        <v>13900000</v>
      </c>
      <c r="J2095" t="s">
        <v>8742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9867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6255</v>
      </c>
      <c r="F2096" t="s">
        <v>4172</v>
      </c>
      <c r="G2096">
        <v>50000</v>
      </c>
      <c r="H2096" t="s">
        <v>5852</v>
      </c>
      <c r="I2096">
        <v>9700000</v>
      </c>
      <c r="J2096" t="s">
        <v>8742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9869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7886</v>
      </c>
      <c r="F2097" t="s">
        <v>4172</v>
      </c>
      <c r="G2097">
        <v>50000</v>
      </c>
      <c r="H2097" t="s">
        <v>5852</v>
      </c>
      <c r="I2097">
        <v>20300000</v>
      </c>
      <c r="J2097" t="s">
        <v>8742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9876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5683</v>
      </c>
      <c r="E2098" t="s">
        <v>9830</v>
      </c>
      <c r="F2098" t="s">
        <v>4172</v>
      </c>
      <c r="G2098">
        <v>50000</v>
      </c>
      <c r="H2098" t="s">
        <v>5852</v>
      </c>
      <c r="I2098">
        <v>33900000</v>
      </c>
      <c r="J2098" t="s">
        <v>8742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9831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5769</v>
      </c>
      <c r="E2099" t="s">
        <v>9878</v>
      </c>
      <c r="F2099" t="s">
        <v>4172</v>
      </c>
      <c r="G2099">
        <v>50000</v>
      </c>
      <c r="H2099" t="s">
        <v>5852</v>
      </c>
      <c r="I2099">
        <v>33300000</v>
      </c>
      <c r="J2099" t="s">
        <v>8742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9879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7699</v>
      </c>
      <c r="F2100" t="s">
        <v>4172</v>
      </c>
      <c r="G2100">
        <v>50000</v>
      </c>
      <c r="H2100" t="s">
        <v>5852</v>
      </c>
      <c r="I2100">
        <v>11500000</v>
      </c>
      <c r="J2100" t="s">
        <v>8742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9886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8663</v>
      </c>
      <c r="E2101" t="s">
        <v>9889</v>
      </c>
      <c r="F2101" t="s">
        <v>4172</v>
      </c>
      <c r="G2101">
        <v>50000</v>
      </c>
      <c r="H2101" t="s">
        <v>5852</v>
      </c>
      <c r="I2101">
        <v>14600000</v>
      </c>
      <c r="J2101" t="s">
        <v>8742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9890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5852</v>
      </c>
      <c r="I2102">
        <v>17000000</v>
      </c>
      <c r="J2102" t="s">
        <v>8742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9913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5852</v>
      </c>
      <c r="I2103">
        <v>17200000</v>
      </c>
      <c r="J2103" t="s">
        <v>8742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9816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5852</v>
      </c>
      <c r="I2104">
        <v>17200000</v>
      </c>
      <c r="J2104" t="s">
        <v>8742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9902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5852</v>
      </c>
      <c r="I2105">
        <v>24000000</v>
      </c>
      <c r="J2105" t="s">
        <v>8742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9904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5852</v>
      </c>
      <c r="I2106">
        <v>24900000</v>
      </c>
      <c r="J2106" t="s">
        <v>8742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9824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5852</v>
      </c>
      <c r="I2107">
        <v>14300000</v>
      </c>
      <c r="J2107" t="s">
        <v>8742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9897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5852</v>
      </c>
      <c r="I2108">
        <v>14300000</v>
      </c>
      <c r="J2108" t="s">
        <v>8742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9909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5711</v>
      </c>
      <c r="E2109" t="s">
        <v>5712</v>
      </c>
      <c r="F2109" t="s">
        <v>4172</v>
      </c>
      <c r="G2109">
        <v>50000</v>
      </c>
      <c r="H2109" t="s">
        <v>5852</v>
      </c>
      <c r="I2109">
        <v>15400000</v>
      </c>
      <c r="J2109" t="s">
        <v>8742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9914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5650</v>
      </c>
      <c r="E2110" t="s">
        <v>9915</v>
      </c>
      <c r="F2110" t="s">
        <v>4172</v>
      </c>
      <c r="G2110">
        <v>50000</v>
      </c>
      <c r="H2110" t="s">
        <v>5852</v>
      </c>
      <c r="I2110">
        <v>18100000</v>
      </c>
      <c r="J2110" t="s">
        <v>8742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9916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5852</v>
      </c>
      <c r="I2111">
        <v>16100000</v>
      </c>
      <c r="J2111" t="s">
        <v>8742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9910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5852</v>
      </c>
      <c r="I2112">
        <v>49700000</v>
      </c>
      <c r="J2112" t="s">
        <v>8742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9844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8338</v>
      </c>
      <c r="F2113" t="s">
        <v>4172</v>
      </c>
      <c r="G2113">
        <v>50000</v>
      </c>
      <c r="H2113" t="s">
        <v>5852</v>
      </c>
      <c r="I2113">
        <v>26000000</v>
      </c>
      <c r="J2113" t="s">
        <v>8742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9918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6178</v>
      </c>
      <c r="E2114" t="s">
        <v>5779</v>
      </c>
      <c r="F2114" t="s">
        <v>4172</v>
      </c>
      <c r="G2114">
        <v>50000</v>
      </c>
      <c r="H2114" t="s">
        <v>5852</v>
      </c>
      <c r="I2114">
        <v>12000000</v>
      </c>
      <c r="J2114" t="s">
        <v>8742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9937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9207</v>
      </c>
      <c r="E2115" t="s">
        <v>9208</v>
      </c>
      <c r="F2115" t="s">
        <v>4172</v>
      </c>
      <c r="G2115">
        <v>1000</v>
      </c>
      <c r="H2115" t="s">
        <v>4180</v>
      </c>
      <c r="I2115">
        <v>15500000</v>
      </c>
      <c r="J2115" t="s">
        <v>8742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9209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9806</v>
      </c>
      <c r="F2116" t="s">
        <v>4172</v>
      </c>
      <c r="G2116">
        <v>50000</v>
      </c>
      <c r="H2116" t="s">
        <v>5852</v>
      </c>
      <c r="I2116">
        <v>28400000</v>
      </c>
      <c r="J2116" t="s">
        <v>8742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9852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9820</v>
      </c>
      <c r="F2117" t="s">
        <v>4172</v>
      </c>
      <c r="G2117">
        <v>50000</v>
      </c>
      <c r="H2117" t="s">
        <v>5852</v>
      </c>
      <c r="I2117">
        <v>22600000</v>
      </c>
      <c r="J2117" t="s">
        <v>8742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9832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9171</v>
      </c>
      <c r="F2118" t="s">
        <v>4172</v>
      </c>
      <c r="G2118">
        <v>50000</v>
      </c>
      <c r="H2118" t="s">
        <v>5852</v>
      </c>
      <c r="I2118">
        <v>18100000</v>
      </c>
      <c r="J2118" t="s">
        <v>8742</v>
      </c>
      <c r="K2118">
        <v>17500000</v>
      </c>
      <c r="L2118">
        <v>18800000</v>
      </c>
      <c r="M2118" t="s">
        <v>4175</v>
      </c>
      <c r="N2118" t="s">
        <v>5709</v>
      </c>
      <c r="O2118">
        <v>89.5</v>
      </c>
      <c r="P2118" t="s">
        <v>9864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5939</v>
      </c>
      <c r="E2119" t="s">
        <v>9866</v>
      </c>
      <c r="F2119" t="s">
        <v>4172</v>
      </c>
      <c r="G2119">
        <v>50000</v>
      </c>
      <c r="H2119" t="s">
        <v>5852</v>
      </c>
      <c r="I2119">
        <v>15700000</v>
      </c>
      <c r="J2119" t="s">
        <v>8742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9868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5852</v>
      </c>
      <c r="I2120">
        <v>15100000</v>
      </c>
      <c r="J2120" t="s">
        <v>8742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9865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5852</v>
      </c>
      <c r="I2121">
        <v>17900000</v>
      </c>
      <c r="J2121" t="s">
        <v>8742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9872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5852</v>
      </c>
      <c r="I2122">
        <v>14500000</v>
      </c>
      <c r="J2122" t="s">
        <v>8742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9873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9834</v>
      </c>
      <c r="F2123" t="s">
        <v>4172</v>
      </c>
      <c r="G2123">
        <v>50000</v>
      </c>
      <c r="H2123" t="s">
        <v>5852</v>
      </c>
      <c r="I2123">
        <v>43100000</v>
      </c>
      <c r="J2123" t="s">
        <v>8742</v>
      </c>
      <c r="K2123">
        <v>40900000</v>
      </c>
      <c r="L2123">
        <v>45400000</v>
      </c>
      <c r="M2123" t="s">
        <v>4175</v>
      </c>
      <c r="N2123" t="s">
        <v>9835</v>
      </c>
      <c r="O2123">
        <v>86.2</v>
      </c>
      <c r="P2123" t="s">
        <v>9836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5994</v>
      </c>
      <c r="E2124" t="s">
        <v>9887</v>
      </c>
      <c r="F2124" t="s">
        <v>4172</v>
      </c>
      <c r="G2124">
        <v>50000</v>
      </c>
      <c r="H2124" t="s">
        <v>5852</v>
      </c>
      <c r="I2124">
        <v>16400000</v>
      </c>
      <c r="J2124" t="s">
        <v>8742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9888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7796</v>
      </c>
      <c r="E2125" t="s">
        <v>7797</v>
      </c>
      <c r="F2125" t="s">
        <v>4172</v>
      </c>
      <c r="G2125">
        <v>50000</v>
      </c>
      <c r="H2125" t="s">
        <v>5852</v>
      </c>
      <c r="I2125">
        <v>14400000</v>
      </c>
      <c r="J2125" t="s">
        <v>8742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9891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5795</v>
      </c>
      <c r="F2126" t="s">
        <v>4172</v>
      </c>
      <c r="G2126">
        <v>50000</v>
      </c>
      <c r="H2126" t="s">
        <v>5852</v>
      </c>
      <c r="I2126">
        <v>17500000</v>
      </c>
      <c r="J2126" t="s">
        <v>8742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9892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5852</v>
      </c>
      <c r="I2127">
        <v>18700000</v>
      </c>
      <c r="J2127" t="s">
        <v>8742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9903</v>
      </c>
    </row>
    <row r="2128" spans="1:16" x14ac:dyDescent="0.3">
      <c r="A2128" t="s">
        <v>9167</v>
      </c>
      <c r="B2128">
        <v>2021</v>
      </c>
      <c r="C2128" t="s">
        <v>137</v>
      </c>
      <c r="D2128" t="s">
        <v>4703</v>
      </c>
      <c r="E2128" t="s">
        <v>9168</v>
      </c>
      <c r="F2128" t="s">
        <v>43</v>
      </c>
      <c r="G2128">
        <v>57577</v>
      </c>
      <c r="H2128" t="s">
        <v>4180</v>
      </c>
      <c r="I2128">
        <v>8900000</v>
      </c>
      <c r="J2128" t="s">
        <v>8742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9169</v>
      </c>
    </row>
    <row r="2129" spans="1:16" x14ac:dyDescent="0.3">
      <c r="A2129" t="s">
        <v>8744</v>
      </c>
      <c r="B2129">
        <v>2021</v>
      </c>
      <c r="C2129" t="s">
        <v>92</v>
      </c>
      <c r="D2129" t="s">
        <v>8745</v>
      </c>
      <c r="E2129" t="s">
        <v>8746</v>
      </c>
      <c r="F2129" t="s">
        <v>173</v>
      </c>
      <c r="G2129">
        <v>95000</v>
      </c>
      <c r="H2129" t="s">
        <v>4180</v>
      </c>
      <c r="I2129">
        <v>6570000</v>
      </c>
      <c r="J2129" t="s">
        <v>8742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8747</v>
      </c>
    </row>
    <row r="2130" spans="1:16" x14ac:dyDescent="0.3">
      <c r="A2130" t="s">
        <v>9309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8742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9310</v>
      </c>
    </row>
    <row r="2131" spans="1:16" x14ac:dyDescent="0.3">
      <c r="A2131" t="s">
        <v>9177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8742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9178</v>
      </c>
    </row>
    <row r="2132" spans="1:16" x14ac:dyDescent="0.3">
      <c r="A2132" t="s">
        <v>9222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8742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9223</v>
      </c>
    </row>
    <row r="2133" spans="1:16" x14ac:dyDescent="0.3">
      <c r="A2133" t="s">
        <v>9297</v>
      </c>
      <c r="B2133">
        <v>2021</v>
      </c>
      <c r="C2133" t="s">
        <v>92</v>
      </c>
      <c r="D2133" t="s">
        <v>9298</v>
      </c>
      <c r="E2133" t="s">
        <v>9299</v>
      </c>
      <c r="F2133" t="s">
        <v>60</v>
      </c>
      <c r="G2133">
        <v>66200</v>
      </c>
      <c r="H2133" t="s">
        <v>4180</v>
      </c>
      <c r="I2133">
        <v>26300000</v>
      </c>
      <c r="J2133" t="s">
        <v>8742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9300</v>
      </c>
    </row>
    <row r="2134" spans="1:16" x14ac:dyDescent="0.3">
      <c r="A2134" t="s">
        <v>9210</v>
      </c>
      <c r="B2134">
        <v>2021</v>
      </c>
      <c r="C2134" t="s">
        <v>191</v>
      </c>
      <c r="D2134" t="s">
        <v>5697</v>
      </c>
      <c r="E2134" t="s">
        <v>5698</v>
      </c>
      <c r="F2134" t="s">
        <v>143</v>
      </c>
      <c r="G2134">
        <v>76943</v>
      </c>
      <c r="H2134" t="s">
        <v>4180</v>
      </c>
      <c r="I2134">
        <v>13500000</v>
      </c>
      <c r="J2134" t="s">
        <v>8742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9211</v>
      </c>
    </row>
    <row r="2135" spans="1:16" x14ac:dyDescent="0.3">
      <c r="A2135" t="s">
        <v>8741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8742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8743</v>
      </c>
    </row>
    <row r="2136" spans="1:16" x14ac:dyDescent="0.3">
      <c r="A2136" t="s">
        <v>9218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8742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9219</v>
      </c>
    </row>
    <row r="2137" spans="1:16" x14ac:dyDescent="0.3">
      <c r="A2137" t="s">
        <v>9301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8742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9302</v>
      </c>
    </row>
    <row r="2138" spans="1:16" x14ac:dyDescent="0.3">
      <c r="A2138" t="s">
        <v>8697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8742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9247</v>
      </c>
    </row>
    <row r="2139" spans="1:16" x14ac:dyDescent="0.3">
      <c r="A2139" t="s">
        <v>9288</v>
      </c>
      <c r="B2139">
        <v>2022</v>
      </c>
      <c r="C2139" t="s">
        <v>191</v>
      </c>
      <c r="D2139" t="s">
        <v>4211</v>
      </c>
      <c r="E2139" t="s">
        <v>8095</v>
      </c>
      <c r="F2139" t="s">
        <v>94</v>
      </c>
      <c r="G2139">
        <v>20000</v>
      </c>
      <c r="H2139" t="s">
        <v>4180</v>
      </c>
      <c r="I2139">
        <v>25700000</v>
      </c>
      <c r="J2139" t="s">
        <v>8742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9289</v>
      </c>
    </row>
    <row r="2140" spans="1:16" x14ac:dyDescent="0.3">
      <c r="A2140" t="s">
        <v>8695</v>
      </c>
      <c r="B2140">
        <v>2022</v>
      </c>
      <c r="C2140" t="s">
        <v>36</v>
      </c>
      <c r="D2140" t="s">
        <v>5635</v>
      </c>
      <c r="E2140" t="s">
        <v>5636</v>
      </c>
      <c r="F2140" t="s">
        <v>143</v>
      </c>
      <c r="G2140">
        <v>94076</v>
      </c>
      <c r="H2140" t="s">
        <v>4180</v>
      </c>
      <c r="I2140">
        <v>7930000</v>
      </c>
      <c r="J2140" t="s">
        <v>8742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9244</v>
      </c>
    </row>
    <row r="2141" spans="1:16" x14ac:dyDescent="0.3">
      <c r="A2141" t="s">
        <v>9220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8742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9221</v>
      </c>
    </row>
    <row r="2142" spans="1:16" x14ac:dyDescent="0.3">
      <c r="A2142" t="s">
        <v>9201</v>
      </c>
      <c r="B2142">
        <v>2022</v>
      </c>
      <c r="C2142" t="s">
        <v>108</v>
      </c>
      <c r="D2142" t="s">
        <v>5807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8742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9202</v>
      </c>
    </row>
    <row r="2143" spans="1:16" x14ac:dyDescent="0.3">
      <c r="A2143" t="s">
        <v>9224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8742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9225</v>
      </c>
    </row>
    <row r="2144" spans="1:16" x14ac:dyDescent="0.3">
      <c r="A2144" t="s">
        <v>8693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8742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9321</v>
      </c>
    </row>
    <row r="2145" spans="1:16" x14ac:dyDescent="0.3">
      <c r="A2145" t="s">
        <v>9182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8742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9183</v>
      </c>
    </row>
    <row r="2146" spans="1:16" x14ac:dyDescent="0.3">
      <c r="A2146" t="s">
        <v>9188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8742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9189</v>
      </c>
    </row>
    <row r="2147" spans="1:16" x14ac:dyDescent="0.3">
      <c r="A2147" t="s">
        <v>8645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8742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9277</v>
      </c>
    </row>
    <row r="2148" spans="1:16" x14ac:dyDescent="0.3">
      <c r="A2148" t="s">
        <v>9198</v>
      </c>
      <c r="B2148">
        <v>2022</v>
      </c>
      <c r="C2148" t="s">
        <v>6124</v>
      </c>
      <c r="D2148" t="s">
        <v>6125</v>
      </c>
      <c r="E2148" t="s">
        <v>9199</v>
      </c>
      <c r="F2148" t="s">
        <v>43</v>
      </c>
      <c r="G2148">
        <v>87128</v>
      </c>
      <c r="H2148" t="s">
        <v>4180</v>
      </c>
      <c r="I2148">
        <v>10600000</v>
      </c>
      <c r="J2148" t="s">
        <v>8742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9200</v>
      </c>
    </row>
    <row r="2149" spans="1:16" x14ac:dyDescent="0.3">
      <c r="A2149" t="s">
        <v>8682</v>
      </c>
      <c r="B2149">
        <v>2022</v>
      </c>
      <c r="C2149" t="s">
        <v>24</v>
      </c>
      <c r="D2149" t="s">
        <v>4369</v>
      </c>
      <c r="E2149" t="s">
        <v>8406</v>
      </c>
      <c r="F2149" t="s">
        <v>173</v>
      </c>
      <c r="G2149">
        <v>102853</v>
      </c>
      <c r="H2149" t="s">
        <v>4180</v>
      </c>
      <c r="I2149">
        <v>34700000</v>
      </c>
      <c r="J2149" t="s">
        <v>8742</v>
      </c>
      <c r="K2149">
        <v>33400000</v>
      </c>
      <c r="L2149">
        <v>36000000</v>
      </c>
      <c r="M2149">
        <v>9</v>
      </c>
      <c r="N2149" t="s">
        <v>6054</v>
      </c>
      <c r="O2149">
        <v>64.2</v>
      </c>
      <c r="P2149" t="s">
        <v>9166</v>
      </c>
    </row>
    <row r="2150" spans="1:16" x14ac:dyDescent="0.3">
      <c r="A2150" t="s">
        <v>9184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8742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9185</v>
      </c>
    </row>
    <row r="2151" spans="1:16" x14ac:dyDescent="0.3">
      <c r="A2151" t="s">
        <v>8619</v>
      </c>
      <c r="B2151">
        <v>2022</v>
      </c>
      <c r="C2151" t="s">
        <v>137</v>
      </c>
      <c r="D2151" t="s">
        <v>5109</v>
      </c>
      <c r="E2151" t="s">
        <v>6917</v>
      </c>
      <c r="F2151" t="s">
        <v>60</v>
      </c>
      <c r="G2151">
        <v>41227</v>
      </c>
      <c r="H2151" t="s">
        <v>4180</v>
      </c>
      <c r="I2151">
        <v>15300000</v>
      </c>
      <c r="J2151" t="s">
        <v>8742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9228</v>
      </c>
    </row>
    <row r="2152" spans="1:16" x14ac:dyDescent="0.3">
      <c r="A2152" t="s">
        <v>8694</v>
      </c>
      <c r="B2152">
        <v>2023</v>
      </c>
      <c r="C2152" t="s">
        <v>191</v>
      </c>
      <c r="D2152" t="s">
        <v>4314</v>
      </c>
      <c r="E2152" t="s">
        <v>9317</v>
      </c>
      <c r="F2152" t="s">
        <v>43</v>
      </c>
      <c r="G2152">
        <v>67096</v>
      </c>
      <c r="H2152" t="s">
        <v>4173</v>
      </c>
      <c r="I2152">
        <v>23800000</v>
      </c>
      <c r="J2152" t="s">
        <v>8742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9318</v>
      </c>
    </row>
    <row r="2153" spans="1:16" x14ac:dyDescent="0.3">
      <c r="A2153" t="s">
        <v>9245</v>
      </c>
      <c r="B2153">
        <v>2023</v>
      </c>
      <c r="C2153" t="s">
        <v>4184</v>
      </c>
      <c r="D2153" t="s">
        <v>4365</v>
      </c>
      <c r="E2153" t="s">
        <v>7969</v>
      </c>
      <c r="F2153" t="s">
        <v>161</v>
      </c>
      <c r="G2153">
        <v>45912</v>
      </c>
      <c r="H2153" t="s">
        <v>4180</v>
      </c>
      <c r="I2153">
        <v>8400000</v>
      </c>
      <c r="J2153" t="s">
        <v>8742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9246</v>
      </c>
    </row>
    <row r="2154" spans="1:16" x14ac:dyDescent="0.3">
      <c r="A2154" t="s">
        <v>9226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8742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9227</v>
      </c>
    </row>
    <row r="2155" spans="1:16" x14ac:dyDescent="0.3">
      <c r="A2155" t="s">
        <v>9231</v>
      </c>
      <c r="B2155">
        <v>2023</v>
      </c>
      <c r="C2155" t="s">
        <v>131</v>
      </c>
      <c r="D2155" t="s">
        <v>4994</v>
      </c>
      <c r="E2155" t="s">
        <v>7633</v>
      </c>
      <c r="F2155" t="s">
        <v>161</v>
      </c>
      <c r="G2155">
        <v>45000</v>
      </c>
      <c r="H2155" t="s">
        <v>4180</v>
      </c>
      <c r="I2155">
        <v>23100000</v>
      </c>
      <c r="J2155" t="s">
        <v>8742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9232</v>
      </c>
    </row>
    <row r="2156" spans="1:16" x14ac:dyDescent="0.3">
      <c r="A2156" t="s">
        <v>8644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8742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9243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8742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9311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8742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9179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8742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9204</v>
      </c>
    </row>
    <row r="2160" spans="1:16" x14ac:dyDescent="0.3">
      <c r="A2160" t="s">
        <v>9290</v>
      </c>
      <c r="B2160">
        <v>2023</v>
      </c>
      <c r="C2160" t="s">
        <v>4184</v>
      </c>
      <c r="D2160" t="s">
        <v>4365</v>
      </c>
      <c r="E2160" t="s">
        <v>5916</v>
      </c>
      <c r="F2160" t="s">
        <v>161</v>
      </c>
      <c r="G2160">
        <v>40000</v>
      </c>
      <c r="H2160" t="s">
        <v>4180</v>
      </c>
      <c r="I2160">
        <v>8700000</v>
      </c>
      <c r="J2160" t="s">
        <v>8742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9291</v>
      </c>
    </row>
    <row r="2161" spans="1:16" x14ac:dyDescent="0.3">
      <c r="A2161" t="s">
        <v>9263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8742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9264</v>
      </c>
    </row>
    <row r="2162" spans="1:16" x14ac:dyDescent="0.3">
      <c r="A2162" t="s">
        <v>9163</v>
      </c>
      <c r="B2162">
        <v>2023</v>
      </c>
      <c r="C2162" t="s">
        <v>199</v>
      </c>
      <c r="D2162" t="s">
        <v>5653</v>
      </c>
      <c r="E2162" t="s">
        <v>9164</v>
      </c>
      <c r="F2162" t="s">
        <v>43</v>
      </c>
      <c r="G2162">
        <v>52000</v>
      </c>
      <c r="H2162" t="s">
        <v>4180</v>
      </c>
      <c r="I2162">
        <v>15500000</v>
      </c>
      <c r="J2162" t="s">
        <v>8742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9165</v>
      </c>
    </row>
    <row r="2163" spans="1:16" x14ac:dyDescent="0.3">
      <c r="A2163" t="s">
        <v>9261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8742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9262</v>
      </c>
    </row>
    <row r="2164" spans="1:16" x14ac:dyDescent="0.3">
      <c r="A2164" t="s">
        <v>9319</v>
      </c>
      <c r="B2164">
        <v>2023</v>
      </c>
      <c r="C2164" t="s">
        <v>131</v>
      </c>
      <c r="D2164" t="s">
        <v>5681</v>
      </c>
      <c r="E2164" t="s">
        <v>5682</v>
      </c>
      <c r="F2164" t="s">
        <v>173</v>
      </c>
      <c r="G2164">
        <v>48523</v>
      </c>
      <c r="H2164" t="s">
        <v>4180</v>
      </c>
      <c r="I2164">
        <v>18300000</v>
      </c>
      <c r="J2164" t="s">
        <v>8742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9320</v>
      </c>
    </row>
    <row r="2165" spans="1:16" x14ac:dyDescent="0.3">
      <c r="A2165" t="s">
        <v>9278</v>
      </c>
      <c r="B2165">
        <v>2023</v>
      </c>
      <c r="C2165" t="s">
        <v>62</v>
      </c>
      <c r="D2165" t="s">
        <v>4207</v>
      </c>
      <c r="E2165" t="s">
        <v>9279</v>
      </c>
      <c r="F2165" t="s">
        <v>143</v>
      </c>
      <c r="G2165">
        <v>38778</v>
      </c>
      <c r="H2165" t="s">
        <v>4180</v>
      </c>
      <c r="I2165">
        <v>21200000</v>
      </c>
      <c r="J2165" t="s">
        <v>8742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9280</v>
      </c>
    </row>
    <row r="2166" spans="1:16" x14ac:dyDescent="0.3">
      <c r="A2166" t="s">
        <v>8691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8742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9273</v>
      </c>
    </row>
    <row r="2167" spans="1:16" x14ac:dyDescent="0.3">
      <c r="A2167" t="s">
        <v>9293</v>
      </c>
      <c r="B2167">
        <v>2023</v>
      </c>
      <c r="C2167" t="s">
        <v>4031</v>
      </c>
      <c r="D2167" t="s">
        <v>5131</v>
      </c>
      <c r="E2167" t="s">
        <v>5825</v>
      </c>
      <c r="F2167" t="s">
        <v>143</v>
      </c>
      <c r="G2167">
        <v>31218</v>
      </c>
      <c r="H2167" t="s">
        <v>4180</v>
      </c>
      <c r="I2167">
        <v>11400000</v>
      </c>
      <c r="J2167" t="s">
        <v>8742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9294</v>
      </c>
    </row>
    <row r="2168" spans="1:16" x14ac:dyDescent="0.3">
      <c r="A2168" t="s">
        <v>9190</v>
      </c>
      <c r="B2168">
        <v>2024</v>
      </c>
      <c r="C2168" t="s">
        <v>24</v>
      </c>
      <c r="D2168" t="s">
        <v>4369</v>
      </c>
      <c r="E2168" t="s">
        <v>8406</v>
      </c>
      <c r="F2168" t="s">
        <v>94</v>
      </c>
      <c r="G2168">
        <v>9240</v>
      </c>
      <c r="H2168" t="s">
        <v>4180</v>
      </c>
      <c r="I2168">
        <v>44600000</v>
      </c>
      <c r="J2168" t="s">
        <v>8742</v>
      </c>
      <c r="K2168">
        <v>43000000</v>
      </c>
      <c r="L2168">
        <v>46100000</v>
      </c>
      <c r="M2168">
        <v>8</v>
      </c>
      <c r="N2168" t="s">
        <v>6086</v>
      </c>
      <c r="O2168">
        <v>68.2</v>
      </c>
      <c r="P2168" t="s">
        <v>9191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8742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10124</v>
      </c>
    </row>
    <row r="2170" spans="1:16" x14ac:dyDescent="0.3">
      <c r="A2170" t="s">
        <v>5427</v>
      </c>
      <c r="B2170">
        <v>2024</v>
      </c>
      <c r="C2170" t="s">
        <v>62</v>
      </c>
      <c r="D2170">
        <v>3008</v>
      </c>
      <c r="E2170" t="s">
        <v>5734</v>
      </c>
      <c r="F2170" t="s">
        <v>143</v>
      </c>
      <c r="G2170">
        <v>73357</v>
      </c>
      <c r="H2170" t="s">
        <v>4180</v>
      </c>
      <c r="I2170">
        <v>22100000</v>
      </c>
      <c r="J2170" t="s">
        <v>8742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9292</v>
      </c>
    </row>
    <row r="2171" spans="1:16" x14ac:dyDescent="0.3">
      <c r="A2171" t="s">
        <v>9233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8742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9234</v>
      </c>
    </row>
    <row r="2172" spans="1:16" x14ac:dyDescent="0.3">
      <c r="A2172" t="s">
        <v>9314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8742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9315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8742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10125</v>
      </c>
    </row>
    <row r="2174" spans="1:16" x14ac:dyDescent="0.3">
      <c r="A2174" t="s">
        <v>9170</v>
      </c>
      <c r="B2174">
        <v>2025</v>
      </c>
      <c r="C2174" t="s">
        <v>45</v>
      </c>
      <c r="D2174" t="s">
        <v>4886</v>
      </c>
      <c r="E2174" t="s">
        <v>9171</v>
      </c>
      <c r="F2174" t="s">
        <v>4172</v>
      </c>
      <c r="G2174">
        <v>12000</v>
      </c>
      <c r="H2174" t="s">
        <v>4180</v>
      </c>
      <c r="I2174">
        <v>16900000</v>
      </c>
      <c r="J2174" t="s">
        <v>8742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9172</v>
      </c>
    </row>
    <row r="2175" spans="1:16" x14ac:dyDescent="0.3">
      <c r="A2175" t="s">
        <v>9269</v>
      </c>
      <c r="B2175">
        <v>2024</v>
      </c>
      <c r="C2175" t="s">
        <v>6124</v>
      </c>
      <c r="D2175" t="s">
        <v>9270</v>
      </c>
      <c r="E2175" t="s">
        <v>9271</v>
      </c>
      <c r="F2175" t="s">
        <v>43</v>
      </c>
      <c r="G2175">
        <v>58000</v>
      </c>
      <c r="H2175" t="s">
        <v>4180</v>
      </c>
      <c r="I2175">
        <v>19000000</v>
      </c>
      <c r="J2175" t="s">
        <v>8742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9272</v>
      </c>
    </row>
    <row r="2176" spans="1:16" x14ac:dyDescent="0.3">
      <c r="A2176" t="s">
        <v>9257</v>
      </c>
      <c r="B2176">
        <v>2024</v>
      </c>
      <c r="C2176" t="s">
        <v>6124</v>
      </c>
      <c r="D2176" t="s">
        <v>9258</v>
      </c>
      <c r="E2176" t="s">
        <v>9259</v>
      </c>
      <c r="F2176" t="s">
        <v>43</v>
      </c>
      <c r="G2176">
        <v>58000</v>
      </c>
      <c r="H2176" t="s">
        <v>4180</v>
      </c>
      <c r="I2176">
        <v>17600000</v>
      </c>
      <c r="J2176" t="s">
        <v>8742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9260</v>
      </c>
    </row>
    <row r="2177" spans="1:16" x14ac:dyDescent="0.3">
      <c r="A2177" t="s">
        <v>9322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8742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9323</v>
      </c>
    </row>
    <row r="2178" spans="1:16" x14ac:dyDescent="0.3">
      <c r="A2178" t="s">
        <v>9248</v>
      </c>
      <c r="B2178">
        <v>2024</v>
      </c>
      <c r="C2178" t="s">
        <v>24</v>
      </c>
      <c r="D2178" t="s">
        <v>4405</v>
      </c>
      <c r="E2178" t="s">
        <v>5790</v>
      </c>
      <c r="F2178" t="s">
        <v>43</v>
      </c>
      <c r="G2178">
        <v>125000</v>
      </c>
      <c r="H2178" t="s">
        <v>4180</v>
      </c>
      <c r="I2178">
        <v>29900000</v>
      </c>
      <c r="J2178" t="s">
        <v>8742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9249</v>
      </c>
    </row>
    <row r="2179" spans="1:16" x14ac:dyDescent="0.3">
      <c r="A2179" t="s">
        <v>9312</v>
      </c>
      <c r="B2179">
        <v>2024</v>
      </c>
      <c r="C2179" t="s">
        <v>5179</v>
      </c>
      <c r="D2179" t="s">
        <v>9124</v>
      </c>
      <c r="E2179" t="s">
        <v>9125</v>
      </c>
      <c r="F2179" t="s">
        <v>143</v>
      </c>
      <c r="G2179">
        <v>32120</v>
      </c>
      <c r="H2179" t="s">
        <v>4180</v>
      </c>
      <c r="I2179">
        <v>11500000</v>
      </c>
      <c r="J2179" t="s">
        <v>8742</v>
      </c>
      <c r="K2179">
        <v>11000000</v>
      </c>
      <c r="L2179">
        <v>11900000</v>
      </c>
      <c r="M2179" t="s">
        <v>4175</v>
      </c>
      <c r="N2179" t="s">
        <v>6920</v>
      </c>
      <c r="O2179">
        <v>67</v>
      </c>
      <c r="P2179" t="s">
        <v>9313</v>
      </c>
    </row>
    <row r="2180" spans="1:16" x14ac:dyDescent="0.3">
      <c r="A2180" t="s">
        <v>9250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8742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9251</v>
      </c>
    </row>
    <row r="2181" spans="1:16" x14ac:dyDescent="0.3">
      <c r="A2181" t="s">
        <v>5599</v>
      </c>
      <c r="B2181">
        <v>2024</v>
      </c>
      <c r="C2181" t="s">
        <v>131</v>
      </c>
      <c r="D2181" t="s">
        <v>4994</v>
      </c>
      <c r="E2181" t="s">
        <v>7633</v>
      </c>
      <c r="F2181" t="s">
        <v>161</v>
      </c>
      <c r="G2181">
        <v>76000</v>
      </c>
      <c r="H2181" t="s">
        <v>4180</v>
      </c>
      <c r="I2181">
        <v>25300000</v>
      </c>
      <c r="J2181" t="s">
        <v>8742</v>
      </c>
      <c r="K2181">
        <v>23500000</v>
      </c>
      <c r="L2181">
        <v>27000000</v>
      </c>
      <c r="M2181">
        <v>3</v>
      </c>
      <c r="N2181" t="s">
        <v>5750</v>
      </c>
      <c r="O2181">
        <v>90.4</v>
      </c>
      <c r="P2181" t="s">
        <v>9216</v>
      </c>
    </row>
    <row r="2182" spans="1:16" x14ac:dyDescent="0.3">
      <c r="A2182" t="s">
        <v>5599</v>
      </c>
      <c r="B2182">
        <v>2024</v>
      </c>
      <c r="C2182" t="s">
        <v>131</v>
      </c>
      <c r="D2182" t="s">
        <v>4994</v>
      </c>
      <c r="E2182" t="s">
        <v>8902</v>
      </c>
      <c r="F2182" t="s">
        <v>161</v>
      </c>
      <c r="G2182">
        <v>76000</v>
      </c>
      <c r="H2182" t="s">
        <v>4180</v>
      </c>
      <c r="I2182">
        <v>20900000</v>
      </c>
      <c r="J2182" t="s">
        <v>8742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9215</v>
      </c>
    </row>
    <row r="2183" spans="1:16" x14ac:dyDescent="0.3">
      <c r="A2183" t="s">
        <v>9095</v>
      </c>
      <c r="B2183">
        <v>2024</v>
      </c>
      <c r="C2183" t="s">
        <v>92</v>
      </c>
      <c r="D2183" t="s">
        <v>4946</v>
      </c>
      <c r="E2183" t="s">
        <v>9307</v>
      </c>
      <c r="F2183" t="s">
        <v>143</v>
      </c>
      <c r="G2183">
        <v>3800</v>
      </c>
      <c r="H2183" t="s">
        <v>4180</v>
      </c>
      <c r="I2183">
        <v>15100000</v>
      </c>
      <c r="J2183" t="s">
        <v>8742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9308</v>
      </c>
    </row>
    <row r="2184" spans="1:16" x14ac:dyDescent="0.3">
      <c r="A2184" t="s">
        <v>8699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8742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9192</v>
      </c>
    </row>
    <row r="2185" spans="1:16" x14ac:dyDescent="0.3">
      <c r="A2185" t="s">
        <v>9303</v>
      </c>
      <c r="B2185">
        <v>2025</v>
      </c>
      <c r="C2185" t="s">
        <v>4496</v>
      </c>
      <c r="D2185" t="s">
        <v>9304</v>
      </c>
      <c r="E2185" t="s">
        <v>9305</v>
      </c>
      <c r="F2185" t="s">
        <v>173</v>
      </c>
      <c r="G2185">
        <v>21946</v>
      </c>
      <c r="H2185" t="s">
        <v>4180</v>
      </c>
      <c r="I2185">
        <v>30400000</v>
      </c>
      <c r="J2185" t="s">
        <v>8742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9306</v>
      </c>
    </row>
    <row r="2186" spans="1:16" x14ac:dyDescent="0.3">
      <c r="A2186" t="s">
        <v>9265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8742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9266</v>
      </c>
    </row>
    <row r="2187" spans="1:16" x14ac:dyDescent="0.3">
      <c r="A2187" t="s">
        <v>9235</v>
      </c>
      <c r="B2187">
        <v>2025</v>
      </c>
      <c r="C2187" t="s">
        <v>194</v>
      </c>
      <c r="D2187" t="s">
        <v>9236</v>
      </c>
      <c r="E2187" t="s">
        <v>9237</v>
      </c>
      <c r="F2187" t="s">
        <v>4172</v>
      </c>
      <c r="G2187">
        <v>59692</v>
      </c>
      <c r="H2187" t="s">
        <v>4173</v>
      </c>
      <c r="I2187">
        <v>72000000</v>
      </c>
      <c r="J2187" t="s">
        <v>8742</v>
      </c>
      <c r="K2187">
        <v>69000000</v>
      </c>
      <c r="L2187">
        <v>74000000</v>
      </c>
      <c r="M2187" t="s">
        <v>4175</v>
      </c>
      <c r="N2187" t="s">
        <v>6136</v>
      </c>
      <c r="O2187">
        <v>74.7</v>
      </c>
      <c r="P2187" t="s">
        <v>9238</v>
      </c>
    </row>
    <row r="2188" spans="1:16" x14ac:dyDescent="0.3">
      <c r="A2188" t="s">
        <v>9255</v>
      </c>
      <c r="B2188">
        <v>2025</v>
      </c>
      <c r="C2188" t="s">
        <v>24</v>
      </c>
      <c r="D2188" t="s">
        <v>5847</v>
      </c>
      <c r="E2188" t="s">
        <v>8773</v>
      </c>
      <c r="F2188" t="s">
        <v>4172</v>
      </c>
      <c r="G2188">
        <v>44000</v>
      </c>
      <c r="H2188" t="s">
        <v>4180</v>
      </c>
      <c r="I2188">
        <v>37700000</v>
      </c>
      <c r="J2188" t="s">
        <v>8742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9256</v>
      </c>
    </row>
    <row r="2189" spans="1:16" x14ac:dyDescent="0.3">
      <c r="A2189" t="s">
        <v>9173</v>
      </c>
      <c r="B2189">
        <v>2025</v>
      </c>
      <c r="C2189" t="s">
        <v>85</v>
      </c>
      <c r="D2189" t="s">
        <v>9174</v>
      </c>
      <c r="E2189" t="s">
        <v>9175</v>
      </c>
      <c r="F2189" t="s">
        <v>4172</v>
      </c>
      <c r="G2189">
        <v>5000</v>
      </c>
      <c r="H2189" t="s">
        <v>4180</v>
      </c>
      <c r="I2189">
        <v>15600000</v>
      </c>
      <c r="J2189" t="s">
        <v>8742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9176</v>
      </c>
    </row>
    <row r="2190" spans="1:16" x14ac:dyDescent="0.3">
      <c r="A2190" t="s">
        <v>10121</v>
      </c>
      <c r="B2190">
        <v>2025</v>
      </c>
      <c r="C2190" t="s">
        <v>230</v>
      </c>
      <c r="D2190" t="s">
        <v>10122</v>
      </c>
      <c r="E2190" t="s">
        <v>5805</v>
      </c>
      <c r="F2190" t="s">
        <v>4172</v>
      </c>
      <c r="G2190">
        <v>15000</v>
      </c>
      <c r="H2190" t="s">
        <v>4180</v>
      </c>
      <c r="I2190">
        <v>15700000</v>
      </c>
      <c r="J2190" t="s">
        <v>8742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10123</v>
      </c>
    </row>
    <row r="2191" spans="1:16" x14ac:dyDescent="0.3">
      <c r="A2191" t="s">
        <v>9180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8742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9181</v>
      </c>
    </row>
    <row r="2192" spans="1:16" x14ac:dyDescent="0.3">
      <c r="A2192" t="s">
        <v>9193</v>
      </c>
      <c r="B2192">
        <v>2025</v>
      </c>
      <c r="C2192" t="s">
        <v>4184</v>
      </c>
      <c r="D2192" t="s">
        <v>5939</v>
      </c>
      <c r="E2192" t="s">
        <v>7202</v>
      </c>
      <c r="F2192" t="s">
        <v>4172</v>
      </c>
      <c r="G2192">
        <v>10000</v>
      </c>
      <c r="H2192" t="s">
        <v>4180</v>
      </c>
      <c r="I2192">
        <v>17900000</v>
      </c>
      <c r="J2192" t="s">
        <v>8742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9194</v>
      </c>
    </row>
    <row r="2193" spans="1:16" x14ac:dyDescent="0.3">
      <c r="A2193" t="s">
        <v>6656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8742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9287</v>
      </c>
    </row>
    <row r="2194" spans="1:16" x14ac:dyDescent="0.3">
      <c r="A2194" t="s">
        <v>9382</v>
      </c>
      <c r="B2194">
        <v>2015</v>
      </c>
      <c r="C2194" t="s">
        <v>24</v>
      </c>
      <c r="D2194" t="s">
        <v>5847</v>
      </c>
      <c r="E2194" t="s">
        <v>9383</v>
      </c>
      <c r="F2194" t="s">
        <v>43</v>
      </c>
      <c r="G2194">
        <v>128000</v>
      </c>
      <c r="H2194" t="s">
        <v>4180</v>
      </c>
      <c r="I2194">
        <v>12800000</v>
      </c>
      <c r="J2194" t="s">
        <v>8751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9384</v>
      </c>
    </row>
    <row r="2195" spans="1:16" x14ac:dyDescent="0.3">
      <c r="A2195" t="s">
        <v>9392</v>
      </c>
      <c r="B2195">
        <v>2018</v>
      </c>
      <c r="C2195" t="s">
        <v>4216</v>
      </c>
      <c r="D2195" t="s">
        <v>4217</v>
      </c>
      <c r="E2195" t="s">
        <v>9393</v>
      </c>
      <c r="F2195" t="s">
        <v>43</v>
      </c>
      <c r="G2195">
        <v>69300</v>
      </c>
      <c r="H2195" t="s">
        <v>4180</v>
      </c>
      <c r="I2195">
        <v>9000000</v>
      </c>
      <c r="J2195" t="s">
        <v>8751</v>
      </c>
      <c r="K2195">
        <v>8400000</v>
      </c>
      <c r="L2195">
        <v>9500000</v>
      </c>
      <c r="M2195">
        <v>3</v>
      </c>
      <c r="N2195" t="s">
        <v>6072</v>
      </c>
      <c r="O2195">
        <v>81.900000000000006</v>
      </c>
      <c r="P2195" t="s">
        <v>9394</v>
      </c>
    </row>
    <row r="2196" spans="1:16" x14ac:dyDescent="0.3">
      <c r="A2196" t="s">
        <v>9372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8751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9373</v>
      </c>
    </row>
    <row r="2197" spans="1:16" x14ac:dyDescent="0.3">
      <c r="A2197" t="s">
        <v>8630</v>
      </c>
      <c r="B2197">
        <v>2019</v>
      </c>
      <c r="C2197" t="s">
        <v>36</v>
      </c>
      <c r="D2197" t="s">
        <v>9437</v>
      </c>
      <c r="E2197" t="s">
        <v>9438</v>
      </c>
      <c r="F2197" t="s">
        <v>161</v>
      </c>
      <c r="G2197">
        <v>66000</v>
      </c>
      <c r="H2197" t="s">
        <v>4180</v>
      </c>
      <c r="I2197">
        <v>5370000</v>
      </c>
      <c r="J2197" t="s">
        <v>8751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9439</v>
      </c>
    </row>
    <row r="2198" spans="1:16" x14ac:dyDescent="0.3">
      <c r="A2198" t="s">
        <v>9346</v>
      </c>
      <c r="B2198">
        <v>2019</v>
      </c>
      <c r="C2198" t="s">
        <v>4097</v>
      </c>
      <c r="D2198" t="s">
        <v>4950</v>
      </c>
      <c r="E2198" t="s">
        <v>9347</v>
      </c>
      <c r="F2198" t="s">
        <v>94</v>
      </c>
      <c r="G2198">
        <v>42000</v>
      </c>
      <c r="H2198" t="s">
        <v>4180</v>
      </c>
      <c r="I2198">
        <v>7800000</v>
      </c>
      <c r="J2198" t="s">
        <v>8751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9348</v>
      </c>
    </row>
    <row r="2199" spans="1:16" x14ac:dyDescent="0.3">
      <c r="A2199" t="s">
        <v>9385</v>
      </c>
      <c r="B2199">
        <v>2019</v>
      </c>
      <c r="C2199" t="s">
        <v>24</v>
      </c>
      <c r="D2199" t="s">
        <v>4393</v>
      </c>
      <c r="E2199" t="s">
        <v>7744</v>
      </c>
      <c r="F2199" t="s">
        <v>60</v>
      </c>
      <c r="G2199">
        <v>55739</v>
      </c>
      <c r="H2199" t="s">
        <v>4180</v>
      </c>
      <c r="I2199">
        <v>8600000</v>
      </c>
      <c r="J2199" t="s">
        <v>8751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9386</v>
      </c>
    </row>
    <row r="2200" spans="1:16" x14ac:dyDescent="0.3">
      <c r="A2200" t="s">
        <v>9451</v>
      </c>
      <c r="B2200">
        <v>2020</v>
      </c>
      <c r="C2200" t="s">
        <v>191</v>
      </c>
      <c r="D2200" t="s">
        <v>9452</v>
      </c>
      <c r="E2200" t="s">
        <v>9453</v>
      </c>
      <c r="F2200" t="s">
        <v>173</v>
      </c>
      <c r="G2200">
        <v>75421</v>
      </c>
      <c r="H2200" t="s">
        <v>4173</v>
      </c>
      <c r="I2200">
        <v>6900000</v>
      </c>
      <c r="J2200" t="s">
        <v>8751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9454</v>
      </c>
    </row>
    <row r="2201" spans="1:16" x14ac:dyDescent="0.3">
      <c r="A2201" t="s">
        <v>9351</v>
      </c>
      <c r="B2201">
        <v>2020</v>
      </c>
      <c r="C2201" t="s">
        <v>191</v>
      </c>
      <c r="D2201" t="s">
        <v>9352</v>
      </c>
      <c r="E2201" t="s">
        <v>9353</v>
      </c>
      <c r="F2201" t="s">
        <v>43</v>
      </c>
      <c r="G2201">
        <v>100000</v>
      </c>
      <c r="H2201" t="s">
        <v>4180</v>
      </c>
      <c r="I2201">
        <v>19600000</v>
      </c>
      <c r="J2201" t="s">
        <v>8751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9354</v>
      </c>
    </row>
    <row r="2202" spans="1:16" x14ac:dyDescent="0.3">
      <c r="A2202" t="s">
        <v>9456</v>
      </c>
      <c r="B2202">
        <v>2020</v>
      </c>
      <c r="C2202" t="s">
        <v>4097</v>
      </c>
      <c r="D2202" t="s">
        <v>4975</v>
      </c>
      <c r="E2202" t="s">
        <v>5752</v>
      </c>
      <c r="F2202" t="s">
        <v>43</v>
      </c>
      <c r="G2202">
        <v>71000</v>
      </c>
      <c r="H2202" t="s">
        <v>4180</v>
      </c>
      <c r="I2202">
        <v>8300000</v>
      </c>
      <c r="J2202" t="s">
        <v>8751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9457</v>
      </c>
    </row>
    <row r="2203" spans="1:16" x14ac:dyDescent="0.3">
      <c r="A2203" t="s">
        <v>9422</v>
      </c>
      <c r="B2203">
        <v>2020</v>
      </c>
      <c r="C2203" t="s">
        <v>191</v>
      </c>
      <c r="D2203" t="s">
        <v>4211</v>
      </c>
      <c r="E2203" t="s">
        <v>9423</v>
      </c>
      <c r="F2203" t="s">
        <v>60</v>
      </c>
      <c r="G2203">
        <v>108000</v>
      </c>
      <c r="H2203" t="s">
        <v>4180</v>
      </c>
      <c r="I2203">
        <v>15700000</v>
      </c>
      <c r="J2203" t="s">
        <v>8751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9424</v>
      </c>
    </row>
    <row r="2204" spans="1:16" x14ac:dyDescent="0.3">
      <c r="A2204" t="s">
        <v>9429</v>
      </c>
      <c r="B2204">
        <v>2020</v>
      </c>
      <c r="C2204" t="s">
        <v>24</v>
      </c>
      <c r="D2204" t="s">
        <v>4431</v>
      </c>
      <c r="E2204" t="s">
        <v>9430</v>
      </c>
      <c r="F2204" t="s">
        <v>43</v>
      </c>
      <c r="G2204">
        <v>58900</v>
      </c>
      <c r="H2204" t="s">
        <v>4173</v>
      </c>
      <c r="I2204">
        <v>19600000</v>
      </c>
      <c r="J2204" t="s">
        <v>8751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9431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9239</v>
      </c>
      <c r="F2205" t="s">
        <v>4172</v>
      </c>
      <c r="G2205">
        <v>50000</v>
      </c>
      <c r="H2205" t="s">
        <v>4180</v>
      </c>
      <c r="I2205">
        <v>30400000</v>
      </c>
      <c r="J2205" t="s">
        <v>8751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9326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9442</v>
      </c>
      <c r="E2206" t="s">
        <v>9443</v>
      </c>
      <c r="F2206" t="s">
        <v>4172</v>
      </c>
      <c r="G2206">
        <v>67000</v>
      </c>
      <c r="H2206" t="s">
        <v>4180</v>
      </c>
      <c r="I2206">
        <v>12600000</v>
      </c>
      <c r="J2206" t="s">
        <v>8751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9444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5805</v>
      </c>
      <c r="F2207" t="s">
        <v>4172</v>
      </c>
      <c r="G2207">
        <v>28247</v>
      </c>
      <c r="H2207" t="s">
        <v>4180</v>
      </c>
      <c r="I2207">
        <v>14200000</v>
      </c>
      <c r="J2207" t="s">
        <v>8751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9458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9498</v>
      </c>
      <c r="E2208" t="s">
        <v>9499</v>
      </c>
      <c r="F2208" t="s">
        <v>4172</v>
      </c>
      <c r="G2208">
        <v>15000</v>
      </c>
      <c r="H2208" t="s">
        <v>4173</v>
      </c>
      <c r="I2208">
        <v>20500000</v>
      </c>
      <c r="J2208" t="s">
        <v>8751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9500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9509</v>
      </c>
      <c r="F2209" t="s">
        <v>4172</v>
      </c>
      <c r="G2209">
        <v>31000</v>
      </c>
      <c r="H2209" t="s">
        <v>4180</v>
      </c>
      <c r="I2209">
        <v>17400000</v>
      </c>
      <c r="J2209" t="s">
        <v>8751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9510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8751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9448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7775</v>
      </c>
      <c r="F2211" t="s">
        <v>4172</v>
      </c>
      <c r="G2211">
        <v>2900</v>
      </c>
      <c r="H2211" t="s">
        <v>4173</v>
      </c>
      <c r="I2211">
        <v>13200000</v>
      </c>
      <c r="J2211" t="s">
        <v>8751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9513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9488</v>
      </c>
      <c r="E2212" t="s">
        <v>9489</v>
      </c>
      <c r="F2212" t="s">
        <v>4172</v>
      </c>
      <c r="G2212">
        <v>1710</v>
      </c>
      <c r="H2212" t="s">
        <v>4180</v>
      </c>
      <c r="I2212">
        <v>14800000</v>
      </c>
      <c r="J2212" t="s">
        <v>8751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9490</v>
      </c>
    </row>
    <row r="2213" spans="1:16" x14ac:dyDescent="0.3">
      <c r="A2213" t="s">
        <v>9481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8751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9482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5783</v>
      </c>
      <c r="E2214" t="s">
        <v>8377</v>
      </c>
      <c r="F2214" t="s">
        <v>143</v>
      </c>
      <c r="G2214">
        <v>93000</v>
      </c>
      <c r="H2214" t="s">
        <v>4180</v>
      </c>
      <c r="I2214">
        <v>15900000</v>
      </c>
      <c r="J2214" t="s">
        <v>8751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9473</v>
      </c>
    </row>
    <row r="2215" spans="1:16" x14ac:dyDescent="0.3">
      <c r="A2215" t="s">
        <v>9427</v>
      </c>
      <c r="B2215">
        <v>2021</v>
      </c>
      <c r="C2215" t="s">
        <v>50</v>
      </c>
      <c r="D2215">
        <v>580</v>
      </c>
      <c r="E2215" t="s">
        <v>7006</v>
      </c>
      <c r="F2215" t="s">
        <v>161</v>
      </c>
      <c r="G2215">
        <v>80000</v>
      </c>
      <c r="H2215" t="s">
        <v>4180</v>
      </c>
      <c r="I2215">
        <v>8200000</v>
      </c>
      <c r="J2215" t="s">
        <v>8751</v>
      </c>
      <c r="K2215">
        <v>7650000</v>
      </c>
      <c r="L2215">
        <v>8700000</v>
      </c>
      <c r="M2215" t="s">
        <v>4175</v>
      </c>
      <c r="N2215" t="s">
        <v>6072</v>
      </c>
      <c r="O2215">
        <v>65.7</v>
      </c>
      <c r="P2215" t="s">
        <v>9428</v>
      </c>
    </row>
    <row r="2216" spans="1:16" x14ac:dyDescent="0.3">
      <c r="A2216" t="s">
        <v>9496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8751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9497</v>
      </c>
    </row>
    <row r="2217" spans="1:16" x14ac:dyDescent="0.3">
      <c r="A2217" t="s">
        <v>9402</v>
      </c>
      <c r="B2217">
        <v>2021</v>
      </c>
      <c r="C2217" t="s">
        <v>191</v>
      </c>
      <c r="D2217" t="s">
        <v>7816</v>
      </c>
      <c r="E2217" t="s">
        <v>6187</v>
      </c>
      <c r="F2217" t="s">
        <v>143</v>
      </c>
      <c r="G2217">
        <v>88000</v>
      </c>
      <c r="H2217" t="s">
        <v>4173</v>
      </c>
      <c r="I2217">
        <v>11300000</v>
      </c>
      <c r="J2217" t="s">
        <v>8751</v>
      </c>
      <c r="K2217">
        <v>10900000</v>
      </c>
      <c r="L2217">
        <v>11800000</v>
      </c>
      <c r="M2217">
        <v>3</v>
      </c>
      <c r="N2217" t="s">
        <v>6920</v>
      </c>
      <c r="O2217">
        <v>77.7</v>
      </c>
      <c r="P2217" t="s">
        <v>9403</v>
      </c>
    </row>
    <row r="2218" spans="1:16" x14ac:dyDescent="0.3">
      <c r="A2218" t="s">
        <v>9491</v>
      </c>
      <c r="B2218">
        <v>2021</v>
      </c>
      <c r="C2218" t="s">
        <v>62</v>
      </c>
      <c r="D2218">
        <v>5008</v>
      </c>
      <c r="E2218" t="s">
        <v>9492</v>
      </c>
      <c r="F2218" t="s">
        <v>43</v>
      </c>
      <c r="G2218">
        <v>80616</v>
      </c>
      <c r="H2218" t="s">
        <v>4180</v>
      </c>
      <c r="I2218">
        <v>17000000</v>
      </c>
      <c r="J2218" t="s">
        <v>8751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9493</v>
      </c>
    </row>
    <row r="2219" spans="1:16" x14ac:dyDescent="0.3">
      <c r="A2219" t="s">
        <v>9358</v>
      </c>
      <c r="B2219">
        <v>2021</v>
      </c>
      <c r="C2219" t="s">
        <v>9359</v>
      </c>
      <c r="D2219" t="s">
        <v>9360</v>
      </c>
      <c r="E2219" t="s">
        <v>9361</v>
      </c>
      <c r="F2219" t="s">
        <v>4636</v>
      </c>
      <c r="G2219">
        <v>65300</v>
      </c>
      <c r="H2219" t="s">
        <v>4180</v>
      </c>
      <c r="I2219">
        <v>13100000</v>
      </c>
      <c r="J2219" t="s">
        <v>8751</v>
      </c>
      <c r="K2219">
        <v>12100000</v>
      </c>
      <c r="L2219">
        <v>14000000</v>
      </c>
      <c r="M2219" t="s">
        <v>4175</v>
      </c>
      <c r="N2219" t="s">
        <v>6920</v>
      </c>
      <c r="O2219">
        <v>69</v>
      </c>
      <c r="P2219" t="s">
        <v>9362</v>
      </c>
    </row>
    <row r="2220" spans="1:16" x14ac:dyDescent="0.3">
      <c r="A2220" t="s">
        <v>9414</v>
      </c>
      <c r="B2220">
        <v>2021</v>
      </c>
      <c r="C2220" t="s">
        <v>188</v>
      </c>
      <c r="D2220" t="s">
        <v>5889</v>
      </c>
      <c r="E2220" t="s">
        <v>9415</v>
      </c>
      <c r="F2220" t="s">
        <v>43</v>
      </c>
      <c r="G2220">
        <v>57744</v>
      </c>
      <c r="H2220" t="s">
        <v>4180</v>
      </c>
      <c r="I2220">
        <v>16600000</v>
      </c>
      <c r="J2220" t="s">
        <v>8751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9416</v>
      </c>
    </row>
    <row r="2221" spans="1:16" x14ac:dyDescent="0.3">
      <c r="A2221" t="s">
        <v>9514</v>
      </c>
      <c r="B2221">
        <v>2022</v>
      </c>
      <c r="C2221" t="s">
        <v>92</v>
      </c>
      <c r="D2221" t="s">
        <v>4946</v>
      </c>
      <c r="E2221" t="s">
        <v>5802</v>
      </c>
      <c r="F2221" t="s">
        <v>43</v>
      </c>
      <c r="G2221">
        <v>53591</v>
      </c>
      <c r="H2221" t="s">
        <v>4173</v>
      </c>
      <c r="I2221">
        <v>12800000</v>
      </c>
      <c r="J2221" t="s">
        <v>8751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9515</v>
      </c>
    </row>
    <row r="2222" spans="1:16" x14ac:dyDescent="0.3">
      <c r="A2222" t="s">
        <v>9502</v>
      </c>
      <c r="B2222">
        <v>2022</v>
      </c>
      <c r="C2222" t="s">
        <v>131</v>
      </c>
      <c r="D2222" t="s">
        <v>5041</v>
      </c>
      <c r="E2222" t="s">
        <v>9503</v>
      </c>
      <c r="F2222" t="s">
        <v>4636</v>
      </c>
      <c r="G2222">
        <v>82000</v>
      </c>
      <c r="H2222" t="s">
        <v>4180</v>
      </c>
      <c r="I2222">
        <v>23400000</v>
      </c>
      <c r="J2222" t="s">
        <v>8751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9504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8751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9455</v>
      </c>
    </row>
    <row r="2224" spans="1:16" x14ac:dyDescent="0.3">
      <c r="A2224" t="s">
        <v>9324</v>
      </c>
      <c r="B2224">
        <v>2022</v>
      </c>
      <c r="C2224" t="s">
        <v>24</v>
      </c>
      <c r="D2224" t="s">
        <v>4369</v>
      </c>
      <c r="E2224" t="s">
        <v>8406</v>
      </c>
      <c r="F2224" t="s">
        <v>60</v>
      </c>
      <c r="G2224">
        <v>24000</v>
      </c>
      <c r="H2224" t="s">
        <v>4180</v>
      </c>
      <c r="I2224">
        <v>38500000</v>
      </c>
      <c r="J2224" t="s">
        <v>8751</v>
      </c>
      <c r="K2224">
        <v>37100000</v>
      </c>
      <c r="L2224">
        <v>39800000</v>
      </c>
      <c r="M2224">
        <v>6</v>
      </c>
      <c r="N2224" t="s">
        <v>6033</v>
      </c>
      <c r="O2224">
        <v>71.3</v>
      </c>
      <c r="P2224" t="s">
        <v>9325</v>
      </c>
    </row>
    <row r="2225" spans="1:16" x14ac:dyDescent="0.3">
      <c r="A2225" t="s">
        <v>9339</v>
      </c>
      <c r="B2225">
        <v>2022</v>
      </c>
      <c r="C2225" t="s">
        <v>62</v>
      </c>
      <c r="D2225" t="s">
        <v>4355</v>
      </c>
      <c r="E2225" t="s">
        <v>9340</v>
      </c>
      <c r="F2225" t="s">
        <v>43</v>
      </c>
      <c r="G2225">
        <v>70434</v>
      </c>
      <c r="H2225" t="s">
        <v>4180</v>
      </c>
      <c r="I2225">
        <v>10400000</v>
      </c>
      <c r="J2225" t="s">
        <v>8751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9341</v>
      </c>
    </row>
    <row r="2226" spans="1:16" x14ac:dyDescent="0.3">
      <c r="A2226" t="s">
        <v>9387</v>
      </c>
      <c r="B2226">
        <v>2022</v>
      </c>
      <c r="C2226" t="s">
        <v>62</v>
      </c>
      <c r="D2226" t="s">
        <v>4207</v>
      </c>
      <c r="E2226" t="s">
        <v>5661</v>
      </c>
      <c r="F2226" t="s">
        <v>143</v>
      </c>
      <c r="G2226">
        <v>59076</v>
      </c>
      <c r="H2226" t="s">
        <v>4180</v>
      </c>
      <c r="I2226">
        <v>19700000</v>
      </c>
      <c r="J2226" t="s">
        <v>8751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9388</v>
      </c>
    </row>
    <row r="2227" spans="1:16" x14ac:dyDescent="0.3">
      <c r="A2227" t="s">
        <v>9440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8751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9441</v>
      </c>
    </row>
    <row r="2228" spans="1:16" x14ac:dyDescent="0.3">
      <c r="A2228" t="s">
        <v>9470</v>
      </c>
      <c r="B2228">
        <v>2023</v>
      </c>
      <c r="C2228" t="s">
        <v>89</v>
      </c>
      <c r="D2228" t="s">
        <v>8313</v>
      </c>
      <c r="E2228" t="s">
        <v>9471</v>
      </c>
      <c r="F2228" t="s">
        <v>43</v>
      </c>
      <c r="G2228">
        <v>42997</v>
      </c>
      <c r="H2228" t="s">
        <v>4173</v>
      </c>
      <c r="I2228">
        <v>8300000</v>
      </c>
      <c r="J2228" t="s">
        <v>8751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9472</v>
      </c>
    </row>
    <row r="2229" spans="1:16" x14ac:dyDescent="0.3">
      <c r="A2229" t="s">
        <v>9467</v>
      </c>
      <c r="B2229">
        <v>2022</v>
      </c>
      <c r="C2229" t="s">
        <v>108</v>
      </c>
      <c r="D2229" t="s">
        <v>8086</v>
      </c>
      <c r="E2229" t="s">
        <v>9468</v>
      </c>
      <c r="F2229" t="s">
        <v>143</v>
      </c>
      <c r="G2229">
        <v>87085</v>
      </c>
      <c r="H2229" t="s">
        <v>4180</v>
      </c>
      <c r="I2229">
        <v>13000000</v>
      </c>
      <c r="J2229" t="s">
        <v>8751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9469</v>
      </c>
    </row>
    <row r="2230" spans="1:16" x14ac:dyDescent="0.3">
      <c r="A2230" t="s">
        <v>9418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8751</v>
      </c>
      <c r="K2230">
        <v>26800000</v>
      </c>
      <c r="L2230">
        <v>28700000</v>
      </c>
      <c r="M2230">
        <v>10</v>
      </c>
      <c r="N2230" t="s">
        <v>5709</v>
      </c>
      <c r="O2230">
        <v>69</v>
      </c>
      <c r="P2230" t="s">
        <v>9419</v>
      </c>
    </row>
    <row r="2231" spans="1:16" x14ac:dyDescent="0.3">
      <c r="A2231" t="s">
        <v>9395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8751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9396</v>
      </c>
    </row>
    <row r="2232" spans="1:16" x14ac:dyDescent="0.3">
      <c r="A2232" t="s">
        <v>9445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8751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9446</v>
      </c>
    </row>
    <row r="2233" spans="1:16" x14ac:dyDescent="0.3">
      <c r="A2233" t="s">
        <v>9332</v>
      </c>
      <c r="B2233">
        <v>2023</v>
      </c>
      <c r="C2233" t="s">
        <v>137</v>
      </c>
      <c r="D2233" t="s">
        <v>4194</v>
      </c>
      <c r="E2233" t="s">
        <v>9333</v>
      </c>
      <c r="F2233" t="s">
        <v>43</v>
      </c>
      <c r="G2233">
        <v>75000</v>
      </c>
      <c r="H2233" t="s">
        <v>4173</v>
      </c>
      <c r="I2233">
        <v>15400000</v>
      </c>
      <c r="J2233" t="s">
        <v>8751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9334</v>
      </c>
    </row>
    <row r="2234" spans="1:16" x14ac:dyDescent="0.3">
      <c r="A2234" t="s">
        <v>9329</v>
      </c>
      <c r="B2234">
        <v>2023</v>
      </c>
      <c r="C2234" t="s">
        <v>92</v>
      </c>
      <c r="D2234" t="s">
        <v>4910</v>
      </c>
      <c r="E2234" t="s">
        <v>6068</v>
      </c>
      <c r="F2234" t="s">
        <v>43</v>
      </c>
      <c r="G2234">
        <v>70282</v>
      </c>
      <c r="H2234" t="s">
        <v>4180</v>
      </c>
      <c r="I2234">
        <v>7740000</v>
      </c>
      <c r="J2234" t="s">
        <v>8751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9330</v>
      </c>
    </row>
    <row r="2235" spans="1:16" x14ac:dyDescent="0.3">
      <c r="A2235" t="s">
        <v>8684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8751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9486</v>
      </c>
    </row>
    <row r="2236" spans="1:16" x14ac:dyDescent="0.3">
      <c r="A2236" t="s">
        <v>9463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8751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9464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8751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9447</v>
      </c>
    </row>
    <row r="2238" spans="1:16" x14ac:dyDescent="0.3">
      <c r="A2238" t="s">
        <v>9337</v>
      </c>
      <c r="B2238">
        <v>2023</v>
      </c>
      <c r="C2238" t="s">
        <v>4031</v>
      </c>
      <c r="D2238" t="s">
        <v>5970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8751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9338</v>
      </c>
    </row>
    <row r="2239" spans="1:16" x14ac:dyDescent="0.3">
      <c r="A2239" t="s">
        <v>8756</v>
      </c>
      <c r="B2239">
        <v>2023</v>
      </c>
      <c r="C2239" t="s">
        <v>166</v>
      </c>
      <c r="D2239" t="s">
        <v>4515</v>
      </c>
      <c r="E2239" t="s">
        <v>5747</v>
      </c>
      <c r="F2239" t="s">
        <v>173</v>
      </c>
      <c r="G2239">
        <v>59000</v>
      </c>
      <c r="H2239" t="s">
        <v>4180</v>
      </c>
      <c r="I2239">
        <v>19400000</v>
      </c>
      <c r="J2239" t="s">
        <v>8751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8757</v>
      </c>
    </row>
    <row r="2240" spans="1:16" x14ac:dyDescent="0.3">
      <c r="A2240" t="s">
        <v>9432</v>
      </c>
      <c r="B2240">
        <v>2023</v>
      </c>
      <c r="C2240" t="s">
        <v>4641</v>
      </c>
      <c r="D2240" t="s">
        <v>6186</v>
      </c>
      <c r="E2240" t="s">
        <v>9433</v>
      </c>
      <c r="F2240" t="s">
        <v>94</v>
      </c>
      <c r="G2240">
        <v>44000</v>
      </c>
      <c r="H2240" t="s">
        <v>4180</v>
      </c>
      <c r="I2240">
        <v>13100000</v>
      </c>
      <c r="J2240" t="s">
        <v>8751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9434</v>
      </c>
    </row>
    <row r="2241" spans="1:16" x14ac:dyDescent="0.3">
      <c r="A2241" t="s">
        <v>8688</v>
      </c>
      <c r="B2241">
        <v>2023</v>
      </c>
      <c r="C2241" t="s">
        <v>4031</v>
      </c>
      <c r="D2241" t="s">
        <v>5970</v>
      </c>
      <c r="E2241" t="s">
        <v>9378</v>
      </c>
      <c r="F2241" t="s">
        <v>94</v>
      </c>
      <c r="G2241">
        <v>51446</v>
      </c>
      <c r="H2241" t="s">
        <v>4180</v>
      </c>
      <c r="I2241">
        <v>14400000</v>
      </c>
      <c r="J2241" t="s">
        <v>8751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9379</v>
      </c>
    </row>
    <row r="2242" spans="1:16" x14ac:dyDescent="0.3">
      <c r="A2242" t="s">
        <v>9465</v>
      </c>
      <c r="B2242">
        <v>2023</v>
      </c>
      <c r="C2242" t="s">
        <v>137</v>
      </c>
      <c r="D2242" t="s">
        <v>4336</v>
      </c>
      <c r="E2242" t="s">
        <v>5687</v>
      </c>
      <c r="F2242" t="s">
        <v>143</v>
      </c>
      <c r="G2242">
        <v>46050</v>
      </c>
      <c r="H2242" t="s">
        <v>4173</v>
      </c>
      <c r="I2242">
        <v>17200000</v>
      </c>
      <c r="J2242" t="s">
        <v>8751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9466</v>
      </c>
    </row>
    <row r="2243" spans="1:16" x14ac:dyDescent="0.3">
      <c r="A2243" t="s">
        <v>9390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8751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9391</v>
      </c>
    </row>
    <row r="2244" spans="1:16" x14ac:dyDescent="0.3">
      <c r="A2244" t="s">
        <v>9461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8751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9462</v>
      </c>
    </row>
    <row r="2245" spans="1:16" x14ac:dyDescent="0.3">
      <c r="A2245" t="s">
        <v>9370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8751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9371</v>
      </c>
    </row>
    <row r="2246" spans="1:16" x14ac:dyDescent="0.3">
      <c r="A2246" t="s">
        <v>8628</v>
      </c>
      <c r="B2246">
        <v>2023</v>
      </c>
      <c r="C2246" t="s">
        <v>4184</v>
      </c>
      <c r="D2246" t="s">
        <v>5169</v>
      </c>
      <c r="E2246" t="s">
        <v>9380</v>
      </c>
      <c r="F2246" t="s">
        <v>143</v>
      </c>
      <c r="G2246">
        <v>107000</v>
      </c>
      <c r="H2246" t="s">
        <v>4180</v>
      </c>
      <c r="I2246">
        <v>10900000</v>
      </c>
      <c r="J2246" t="s">
        <v>8751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9381</v>
      </c>
    </row>
    <row r="2247" spans="1:16" x14ac:dyDescent="0.3">
      <c r="A2247" t="s">
        <v>9397</v>
      </c>
      <c r="B2247">
        <v>2023</v>
      </c>
      <c r="C2247" t="s">
        <v>24</v>
      </c>
      <c r="D2247" t="s">
        <v>4572</v>
      </c>
      <c r="E2247" t="s">
        <v>9398</v>
      </c>
      <c r="F2247" t="s">
        <v>60</v>
      </c>
      <c r="G2247">
        <v>94400</v>
      </c>
      <c r="H2247" t="s">
        <v>4180</v>
      </c>
      <c r="I2247">
        <v>25300000</v>
      </c>
      <c r="J2247" t="s">
        <v>8751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9399</v>
      </c>
    </row>
    <row r="2248" spans="1:16" x14ac:dyDescent="0.3">
      <c r="A2248" t="s">
        <v>9505</v>
      </c>
      <c r="B2248">
        <v>2023</v>
      </c>
      <c r="C2248" t="s">
        <v>85</v>
      </c>
      <c r="D2248" t="s">
        <v>8826</v>
      </c>
      <c r="E2248" t="s">
        <v>8827</v>
      </c>
      <c r="F2248" t="s">
        <v>43</v>
      </c>
      <c r="G2248">
        <v>19600</v>
      </c>
      <c r="H2248" t="s">
        <v>4173</v>
      </c>
      <c r="I2248">
        <v>15400000</v>
      </c>
      <c r="J2248" t="s">
        <v>8751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9506</v>
      </c>
    </row>
    <row r="2249" spans="1:16" x14ac:dyDescent="0.3">
      <c r="A2249" t="s">
        <v>9411</v>
      </c>
      <c r="B2249">
        <v>2023</v>
      </c>
      <c r="C2249" t="s">
        <v>62</v>
      </c>
      <c r="D2249" t="s">
        <v>4295</v>
      </c>
      <c r="E2249" t="s">
        <v>9412</v>
      </c>
      <c r="F2249" t="s">
        <v>143</v>
      </c>
      <c r="G2249">
        <v>35161</v>
      </c>
      <c r="H2249" t="s">
        <v>4180</v>
      </c>
      <c r="I2249">
        <v>17000000</v>
      </c>
      <c r="J2249" t="s">
        <v>8751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9413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5762</v>
      </c>
      <c r="E2250" t="s">
        <v>5763</v>
      </c>
      <c r="F2250" t="s">
        <v>60</v>
      </c>
      <c r="G2250">
        <v>24756</v>
      </c>
      <c r="H2250" t="s">
        <v>4180</v>
      </c>
      <c r="I2250">
        <v>12400000</v>
      </c>
      <c r="J2250" t="s">
        <v>8751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9374</v>
      </c>
    </row>
    <row r="2251" spans="1:16" x14ac:dyDescent="0.3">
      <c r="A2251" t="s">
        <v>9375</v>
      </c>
      <c r="B2251">
        <v>2024</v>
      </c>
      <c r="C2251" t="s">
        <v>194</v>
      </c>
      <c r="D2251">
        <v>700</v>
      </c>
      <c r="E2251" t="s">
        <v>9376</v>
      </c>
      <c r="F2251" t="s">
        <v>43</v>
      </c>
      <c r="G2251">
        <v>100000</v>
      </c>
      <c r="H2251" t="s">
        <v>4173</v>
      </c>
      <c r="I2251">
        <v>13300000</v>
      </c>
      <c r="J2251" t="s">
        <v>8751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9377</v>
      </c>
    </row>
    <row r="2252" spans="1:16" x14ac:dyDescent="0.3">
      <c r="A2252" t="s">
        <v>9494</v>
      </c>
      <c r="B2252">
        <v>2023</v>
      </c>
      <c r="C2252" t="s">
        <v>199</v>
      </c>
      <c r="D2252" t="s">
        <v>6110</v>
      </c>
      <c r="E2252" t="s">
        <v>6111</v>
      </c>
      <c r="F2252" t="s">
        <v>43</v>
      </c>
      <c r="G2252">
        <v>50452</v>
      </c>
      <c r="H2252" t="s">
        <v>4180</v>
      </c>
      <c r="I2252">
        <v>9600000</v>
      </c>
      <c r="J2252" t="s">
        <v>8751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9495</v>
      </c>
    </row>
    <row r="2253" spans="1:16" x14ac:dyDescent="0.3">
      <c r="A2253" t="s">
        <v>9425</v>
      </c>
      <c r="B2253">
        <v>2023</v>
      </c>
      <c r="C2253" t="s">
        <v>4184</v>
      </c>
      <c r="D2253" t="s">
        <v>4365</v>
      </c>
      <c r="E2253" t="s">
        <v>7826</v>
      </c>
      <c r="F2253" t="s">
        <v>43</v>
      </c>
      <c r="G2253">
        <v>34000</v>
      </c>
      <c r="H2253" t="s">
        <v>4180</v>
      </c>
      <c r="I2253">
        <v>9000000</v>
      </c>
      <c r="J2253" t="s">
        <v>8751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9426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8751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9417</v>
      </c>
    </row>
    <row r="2255" spans="1:16" x14ac:dyDescent="0.3">
      <c r="A2255" t="s">
        <v>9349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8751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9350</v>
      </c>
    </row>
    <row r="2256" spans="1:16" x14ac:dyDescent="0.3">
      <c r="A2256" t="s">
        <v>8521</v>
      </c>
      <c r="B2256">
        <v>2024</v>
      </c>
      <c r="C2256" t="s">
        <v>62</v>
      </c>
      <c r="D2256" t="s">
        <v>4250</v>
      </c>
      <c r="E2256" t="s">
        <v>8522</v>
      </c>
      <c r="F2256" t="s">
        <v>94</v>
      </c>
      <c r="G2256">
        <v>52000</v>
      </c>
      <c r="H2256" t="s">
        <v>4180</v>
      </c>
      <c r="I2256">
        <v>19600000</v>
      </c>
      <c r="J2256" t="s">
        <v>8751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10126</v>
      </c>
    </row>
    <row r="2257" spans="1:16" x14ac:dyDescent="0.3">
      <c r="A2257" t="s">
        <v>8521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8751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8755</v>
      </c>
    </row>
    <row r="2258" spans="1:16" x14ac:dyDescent="0.3">
      <c r="A2258" t="s">
        <v>9406</v>
      </c>
      <c r="B2258">
        <v>2024</v>
      </c>
      <c r="C2258" t="s">
        <v>92</v>
      </c>
      <c r="D2258" t="s">
        <v>9407</v>
      </c>
      <c r="E2258" t="s">
        <v>9408</v>
      </c>
      <c r="F2258" t="s">
        <v>94</v>
      </c>
      <c r="G2258">
        <v>55000</v>
      </c>
      <c r="H2258" t="s">
        <v>4180</v>
      </c>
      <c r="I2258">
        <v>52000000</v>
      </c>
      <c r="J2258" t="s">
        <v>8751</v>
      </c>
      <c r="K2258">
        <v>51000000</v>
      </c>
      <c r="L2258">
        <v>54000000</v>
      </c>
      <c r="M2258">
        <v>9</v>
      </c>
      <c r="N2258" t="s">
        <v>9409</v>
      </c>
      <c r="O2258">
        <v>71.2</v>
      </c>
      <c r="P2258" t="s">
        <v>9410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8751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8760</v>
      </c>
    </row>
    <row r="2260" spans="1:16" x14ac:dyDescent="0.3">
      <c r="A2260" t="s">
        <v>9459</v>
      </c>
      <c r="B2260">
        <v>2025</v>
      </c>
      <c r="C2260" t="s">
        <v>166</v>
      </c>
      <c r="D2260" t="s">
        <v>8208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8751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9460</v>
      </c>
    </row>
    <row r="2261" spans="1:16" x14ac:dyDescent="0.3">
      <c r="A2261" t="s">
        <v>9449</v>
      </c>
      <c r="B2261">
        <v>2024</v>
      </c>
      <c r="C2261" t="s">
        <v>4184</v>
      </c>
      <c r="D2261" t="s">
        <v>4185</v>
      </c>
      <c r="E2261" t="s">
        <v>6255</v>
      </c>
      <c r="F2261" t="s">
        <v>143</v>
      </c>
      <c r="G2261">
        <v>18097</v>
      </c>
      <c r="H2261" t="s">
        <v>4173</v>
      </c>
      <c r="I2261">
        <v>9500000</v>
      </c>
      <c r="J2261" t="s">
        <v>8751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9450</v>
      </c>
    </row>
    <row r="2262" spans="1:16" x14ac:dyDescent="0.3">
      <c r="A2262" t="s">
        <v>9476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8751</v>
      </c>
      <c r="K2262">
        <v>8800000</v>
      </c>
      <c r="L2262">
        <v>9800000</v>
      </c>
      <c r="M2262">
        <v>10</v>
      </c>
      <c r="N2262" t="s">
        <v>6920</v>
      </c>
      <c r="O2262">
        <v>83.4</v>
      </c>
      <c r="P2262" t="s">
        <v>9477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5699</v>
      </c>
      <c r="F2263" t="s">
        <v>94</v>
      </c>
      <c r="G2263">
        <v>44000</v>
      </c>
      <c r="H2263" t="s">
        <v>4180</v>
      </c>
      <c r="I2263">
        <v>43800000</v>
      </c>
      <c r="J2263" t="s">
        <v>8751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8758</v>
      </c>
    </row>
    <row r="2264" spans="1:16" x14ac:dyDescent="0.3">
      <c r="A2264" t="s">
        <v>9404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8751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9405</v>
      </c>
    </row>
    <row r="2265" spans="1:16" x14ac:dyDescent="0.3">
      <c r="A2265" t="s">
        <v>9483</v>
      </c>
      <c r="B2265">
        <v>2024</v>
      </c>
      <c r="C2265" t="s">
        <v>4184</v>
      </c>
      <c r="D2265" t="s">
        <v>4492</v>
      </c>
      <c r="E2265" t="s">
        <v>9484</v>
      </c>
      <c r="F2265" t="s">
        <v>173</v>
      </c>
      <c r="G2265">
        <v>48884</v>
      </c>
      <c r="H2265" t="s">
        <v>4180</v>
      </c>
      <c r="I2265">
        <v>12800000</v>
      </c>
      <c r="J2265" t="s">
        <v>8751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9485</v>
      </c>
    </row>
    <row r="2266" spans="1:16" x14ac:dyDescent="0.3">
      <c r="A2266" t="s">
        <v>8639</v>
      </c>
      <c r="B2266">
        <v>2024</v>
      </c>
      <c r="C2266" t="s">
        <v>92</v>
      </c>
      <c r="D2266" t="s">
        <v>5076</v>
      </c>
      <c r="E2266" t="s">
        <v>8023</v>
      </c>
      <c r="F2266" t="s">
        <v>43</v>
      </c>
      <c r="G2266">
        <v>12000</v>
      </c>
      <c r="H2266" t="s">
        <v>4173</v>
      </c>
      <c r="I2266">
        <v>14700000</v>
      </c>
      <c r="J2266" t="s">
        <v>8751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9331</v>
      </c>
    </row>
    <row r="2267" spans="1:16" x14ac:dyDescent="0.3">
      <c r="A2267" t="s">
        <v>9344</v>
      </c>
      <c r="B2267">
        <v>2024</v>
      </c>
      <c r="C2267" t="s">
        <v>36</v>
      </c>
      <c r="D2267" t="s">
        <v>4427</v>
      </c>
      <c r="E2267" t="s">
        <v>5821</v>
      </c>
      <c r="F2267" t="s">
        <v>143</v>
      </c>
      <c r="G2267">
        <v>31000</v>
      </c>
      <c r="H2267" t="s">
        <v>4180</v>
      </c>
      <c r="I2267">
        <v>7930000</v>
      </c>
      <c r="J2267" t="s">
        <v>8751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9345</v>
      </c>
    </row>
    <row r="2268" spans="1:16" x14ac:dyDescent="0.3">
      <c r="A2268" t="s">
        <v>9511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8751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9512</v>
      </c>
    </row>
    <row r="2269" spans="1:16" x14ac:dyDescent="0.3">
      <c r="A2269" t="s">
        <v>9355</v>
      </c>
      <c r="B2269">
        <v>2024</v>
      </c>
      <c r="C2269" t="s">
        <v>4184</v>
      </c>
      <c r="D2269" t="s">
        <v>4492</v>
      </c>
      <c r="E2269" t="s">
        <v>9356</v>
      </c>
      <c r="F2269" t="s">
        <v>43</v>
      </c>
      <c r="G2269">
        <v>11545</v>
      </c>
      <c r="H2269" t="s">
        <v>4180</v>
      </c>
      <c r="I2269">
        <v>13400000</v>
      </c>
      <c r="J2269" t="s">
        <v>8751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9357</v>
      </c>
    </row>
    <row r="2270" spans="1:16" x14ac:dyDescent="0.3">
      <c r="A2270" t="s">
        <v>8748</v>
      </c>
      <c r="B2270">
        <v>2024</v>
      </c>
      <c r="C2270" t="s">
        <v>145</v>
      </c>
      <c r="D2270" t="s">
        <v>8749</v>
      </c>
      <c r="E2270" t="s">
        <v>8750</v>
      </c>
      <c r="F2270" t="s">
        <v>161</v>
      </c>
      <c r="G2270">
        <v>25400</v>
      </c>
      <c r="H2270" t="s">
        <v>4180</v>
      </c>
      <c r="I2270">
        <v>8300000</v>
      </c>
      <c r="J2270" t="s">
        <v>8751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8752</v>
      </c>
    </row>
    <row r="2271" spans="1:16" x14ac:dyDescent="0.3">
      <c r="A2271" t="s">
        <v>9368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8751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9369</v>
      </c>
    </row>
    <row r="2272" spans="1:16" x14ac:dyDescent="0.3">
      <c r="A2272" t="s">
        <v>8753</v>
      </c>
      <c r="B2272">
        <v>2024</v>
      </c>
      <c r="C2272" t="s">
        <v>92</v>
      </c>
      <c r="D2272" t="s">
        <v>4753</v>
      </c>
      <c r="E2272" t="s">
        <v>6171</v>
      </c>
      <c r="F2272" t="s">
        <v>60</v>
      </c>
      <c r="G2272">
        <v>12200</v>
      </c>
      <c r="H2272" t="s">
        <v>4180</v>
      </c>
      <c r="I2272">
        <v>11500000</v>
      </c>
      <c r="J2272" t="s">
        <v>8751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8754</v>
      </c>
    </row>
    <row r="2273" spans="1:16" x14ac:dyDescent="0.3">
      <c r="A2273" t="s">
        <v>9335</v>
      </c>
      <c r="B2273">
        <v>2024</v>
      </c>
      <c r="C2273" t="s">
        <v>199</v>
      </c>
      <c r="D2273" t="s">
        <v>5964</v>
      </c>
      <c r="E2273" t="s">
        <v>5965</v>
      </c>
      <c r="F2273" t="s">
        <v>143</v>
      </c>
      <c r="G2273">
        <v>67358</v>
      </c>
      <c r="H2273" t="s">
        <v>4180</v>
      </c>
      <c r="I2273">
        <v>11700000</v>
      </c>
      <c r="J2273" t="s">
        <v>8751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9336</v>
      </c>
    </row>
    <row r="2274" spans="1:16" x14ac:dyDescent="0.3">
      <c r="A2274" t="s">
        <v>9342</v>
      </c>
      <c r="B2274">
        <v>2024</v>
      </c>
      <c r="C2274" t="s">
        <v>5179</v>
      </c>
      <c r="D2274" t="s">
        <v>7899</v>
      </c>
      <c r="E2274" t="s">
        <v>7900</v>
      </c>
      <c r="F2274" t="s">
        <v>143</v>
      </c>
      <c r="G2274">
        <v>23820</v>
      </c>
      <c r="H2274" t="s">
        <v>4180</v>
      </c>
      <c r="I2274">
        <v>14000000</v>
      </c>
      <c r="J2274" t="s">
        <v>8751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9343</v>
      </c>
    </row>
    <row r="2275" spans="1:16" x14ac:dyDescent="0.3">
      <c r="A2275" t="s">
        <v>8592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8751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8759</v>
      </c>
    </row>
    <row r="2276" spans="1:16" x14ac:dyDescent="0.3">
      <c r="A2276" t="s">
        <v>9400</v>
      </c>
      <c r="B2276">
        <v>2025</v>
      </c>
      <c r="C2276" t="s">
        <v>4184</v>
      </c>
      <c r="D2276" t="s">
        <v>4288</v>
      </c>
      <c r="E2276" t="s">
        <v>7210</v>
      </c>
      <c r="F2276" t="s">
        <v>4172</v>
      </c>
      <c r="G2276">
        <v>24565</v>
      </c>
      <c r="H2276" t="s">
        <v>4180</v>
      </c>
      <c r="I2276">
        <v>17100000</v>
      </c>
      <c r="J2276" t="s">
        <v>8751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9401</v>
      </c>
    </row>
    <row r="2277" spans="1:16" x14ac:dyDescent="0.3">
      <c r="A2277" t="s">
        <v>9420</v>
      </c>
      <c r="B2277">
        <v>2025</v>
      </c>
      <c r="C2277" t="s">
        <v>4184</v>
      </c>
      <c r="D2277" t="s">
        <v>4185</v>
      </c>
      <c r="E2277" t="s">
        <v>8713</v>
      </c>
      <c r="F2277" t="s">
        <v>4862</v>
      </c>
      <c r="G2277">
        <v>2025</v>
      </c>
      <c r="H2277" t="s">
        <v>4180</v>
      </c>
      <c r="I2277">
        <v>11600000</v>
      </c>
      <c r="J2277" t="s">
        <v>8751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9421</v>
      </c>
    </row>
    <row r="2278" spans="1:16" x14ac:dyDescent="0.3">
      <c r="A2278" t="s">
        <v>8632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8751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9487</v>
      </c>
    </row>
    <row r="2279" spans="1:16" x14ac:dyDescent="0.3">
      <c r="A2279" t="s">
        <v>6554</v>
      </c>
      <c r="B2279">
        <v>2025</v>
      </c>
      <c r="C2279" t="s">
        <v>41</v>
      </c>
      <c r="D2279" t="s">
        <v>8223</v>
      </c>
      <c r="E2279" t="s">
        <v>8224</v>
      </c>
      <c r="F2279" t="s">
        <v>4172</v>
      </c>
      <c r="G2279">
        <v>12888</v>
      </c>
      <c r="H2279" t="s">
        <v>4173</v>
      </c>
      <c r="I2279">
        <v>17500000</v>
      </c>
      <c r="J2279" t="s">
        <v>8751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9501</v>
      </c>
    </row>
    <row r="2280" spans="1:16" x14ac:dyDescent="0.3">
      <c r="A2280" t="s">
        <v>8689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8751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9389</v>
      </c>
    </row>
    <row r="2281" spans="1:16" x14ac:dyDescent="0.3">
      <c r="A2281" t="s">
        <v>9435</v>
      </c>
      <c r="B2281">
        <v>2025</v>
      </c>
      <c r="C2281" t="s">
        <v>24</v>
      </c>
      <c r="D2281" t="s">
        <v>5847</v>
      </c>
      <c r="E2281" t="s">
        <v>8115</v>
      </c>
      <c r="F2281" t="s">
        <v>4172</v>
      </c>
      <c r="G2281">
        <v>32200</v>
      </c>
      <c r="H2281" t="s">
        <v>4173</v>
      </c>
      <c r="I2281">
        <v>31200000</v>
      </c>
      <c r="J2281" t="s">
        <v>8751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9436</v>
      </c>
    </row>
    <row r="2282" spans="1:16" x14ac:dyDescent="0.3">
      <c r="A2282" t="s">
        <v>9363</v>
      </c>
      <c r="B2282">
        <v>2025</v>
      </c>
      <c r="C2282" t="s">
        <v>9364</v>
      </c>
      <c r="D2282" t="s">
        <v>9365</v>
      </c>
      <c r="E2282" t="s">
        <v>9366</v>
      </c>
      <c r="F2282" t="s">
        <v>4172</v>
      </c>
      <c r="G2282">
        <v>19500</v>
      </c>
      <c r="H2282" t="s">
        <v>4180</v>
      </c>
      <c r="I2282">
        <v>26600000</v>
      </c>
      <c r="J2282" t="s">
        <v>8751</v>
      </c>
      <c r="K2282">
        <v>25700000</v>
      </c>
      <c r="L2282">
        <v>27500000</v>
      </c>
      <c r="M2282" t="s">
        <v>4175</v>
      </c>
      <c r="N2282" t="s">
        <v>8876</v>
      </c>
      <c r="O2282">
        <v>78.5</v>
      </c>
      <c r="P2282" t="s">
        <v>9367</v>
      </c>
    </row>
    <row r="2283" spans="1:16" x14ac:dyDescent="0.3">
      <c r="A2283" t="s">
        <v>9327</v>
      </c>
      <c r="B2283">
        <v>2025</v>
      </c>
      <c r="C2283" t="s">
        <v>41</v>
      </c>
      <c r="D2283" t="s">
        <v>4452</v>
      </c>
      <c r="E2283" t="s">
        <v>7857</v>
      </c>
      <c r="F2283" t="s">
        <v>4172</v>
      </c>
      <c r="G2283">
        <v>42000</v>
      </c>
      <c r="H2283" t="s">
        <v>4173</v>
      </c>
      <c r="I2283">
        <v>14800000</v>
      </c>
      <c r="J2283" t="s">
        <v>8751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9328</v>
      </c>
    </row>
    <row r="2284" spans="1:16" x14ac:dyDescent="0.3">
      <c r="A2284" t="s">
        <v>9507</v>
      </c>
      <c r="B2284">
        <v>2026</v>
      </c>
      <c r="C2284" t="s">
        <v>4641</v>
      </c>
      <c r="D2284" t="s">
        <v>7801</v>
      </c>
      <c r="E2284" t="s">
        <v>7991</v>
      </c>
      <c r="F2284" t="s">
        <v>4172</v>
      </c>
      <c r="G2284">
        <v>7474</v>
      </c>
      <c r="H2284" t="s">
        <v>4180</v>
      </c>
      <c r="I2284">
        <v>16700000</v>
      </c>
      <c r="J2284" t="s">
        <v>8751</v>
      </c>
      <c r="K2284">
        <v>16200000</v>
      </c>
      <c r="L2284">
        <v>17300000</v>
      </c>
      <c r="M2284" t="s">
        <v>4175</v>
      </c>
      <c r="N2284" t="s">
        <v>5774</v>
      </c>
      <c r="O2284">
        <v>95</v>
      </c>
      <c r="P2284" t="s">
        <v>9508</v>
      </c>
    </row>
    <row r="2285" spans="1:16" x14ac:dyDescent="0.3">
      <c r="A2285" t="s">
        <v>9474</v>
      </c>
      <c r="B2285">
        <v>2026</v>
      </c>
      <c r="C2285" t="s">
        <v>188</v>
      </c>
      <c r="D2285" t="s">
        <v>5024</v>
      </c>
      <c r="E2285" t="s">
        <v>9026</v>
      </c>
      <c r="F2285" t="s">
        <v>4172</v>
      </c>
      <c r="G2285">
        <v>21613</v>
      </c>
      <c r="H2285" t="s">
        <v>4180</v>
      </c>
      <c r="I2285">
        <v>14000000</v>
      </c>
      <c r="J2285" t="s">
        <v>8751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9475</v>
      </c>
    </row>
    <row r="2286" spans="1:16" x14ac:dyDescent="0.3">
      <c r="A2286" t="s">
        <v>9478</v>
      </c>
      <c r="B2286">
        <v>2026</v>
      </c>
      <c r="C2286" t="s">
        <v>4184</v>
      </c>
      <c r="D2286" t="s">
        <v>4288</v>
      </c>
      <c r="E2286" t="s">
        <v>9479</v>
      </c>
      <c r="F2286" t="s">
        <v>4172</v>
      </c>
      <c r="G2286">
        <v>2356</v>
      </c>
      <c r="H2286" t="s">
        <v>4173</v>
      </c>
      <c r="I2286">
        <v>19000000</v>
      </c>
      <c r="J2286" t="s">
        <v>8751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9480</v>
      </c>
    </row>
    <row r="2287" spans="1:16" x14ac:dyDescent="0.3">
      <c r="A2287" t="s">
        <v>9537</v>
      </c>
      <c r="B2287">
        <v>2014</v>
      </c>
      <c r="C2287" t="s">
        <v>9538</v>
      </c>
      <c r="D2287" t="s">
        <v>9539</v>
      </c>
      <c r="E2287" t="s">
        <v>9540</v>
      </c>
      <c r="F2287" t="s">
        <v>143</v>
      </c>
      <c r="G2287">
        <v>90000</v>
      </c>
      <c r="H2287" t="s">
        <v>4180</v>
      </c>
      <c r="I2287">
        <v>7220000</v>
      </c>
      <c r="J2287" t="s">
        <v>8762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9541</v>
      </c>
    </row>
    <row r="2288" spans="1:16" x14ac:dyDescent="0.3">
      <c r="A2288" t="s">
        <v>9623</v>
      </c>
      <c r="B2288">
        <v>2017</v>
      </c>
      <c r="C2288" t="s">
        <v>24</v>
      </c>
      <c r="D2288" t="s">
        <v>4658</v>
      </c>
      <c r="E2288" t="s">
        <v>9624</v>
      </c>
      <c r="F2288" t="s">
        <v>173</v>
      </c>
      <c r="G2288">
        <v>57000</v>
      </c>
      <c r="H2288" t="s">
        <v>4180</v>
      </c>
      <c r="I2288">
        <v>11100000</v>
      </c>
      <c r="J2288" t="s">
        <v>8762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9625</v>
      </c>
    </row>
    <row r="2289" spans="1:16" x14ac:dyDescent="0.3">
      <c r="A2289" t="s">
        <v>9592</v>
      </c>
      <c r="B2289">
        <v>2017</v>
      </c>
      <c r="C2289" t="s">
        <v>4216</v>
      </c>
      <c r="D2289" t="s">
        <v>4217</v>
      </c>
      <c r="E2289" t="s">
        <v>9593</v>
      </c>
      <c r="F2289" t="s">
        <v>161</v>
      </c>
      <c r="G2289">
        <v>62300</v>
      </c>
      <c r="H2289" t="s">
        <v>4180</v>
      </c>
      <c r="I2289">
        <v>8400000</v>
      </c>
      <c r="J2289" t="s">
        <v>8762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9594</v>
      </c>
    </row>
    <row r="2290" spans="1:16" x14ac:dyDescent="0.3">
      <c r="A2290" t="s">
        <v>9535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8762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9536</v>
      </c>
    </row>
    <row r="2291" spans="1:16" x14ac:dyDescent="0.3">
      <c r="A2291" t="s">
        <v>9567</v>
      </c>
      <c r="B2291">
        <v>2019</v>
      </c>
      <c r="C2291" t="s">
        <v>92</v>
      </c>
      <c r="D2291" t="s">
        <v>5081</v>
      </c>
      <c r="E2291" t="s">
        <v>9568</v>
      </c>
      <c r="F2291" t="s">
        <v>143</v>
      </c>
      <c r="G2291">
        <v>108000</v>
      </c>
      <c r="H2291" t="s">
        <v>4180</v>
      </c>
      <c r="I2291">
        <v>6450000</v>
      </c>
      <c r="J2291" t="s">
        <v>8762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9569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5693</v>
      </c>
      <c r="E2292" t="s">
        <v>9565</v>
      </c>
      <c r="F2292" t="s">
        <v>173</v>
      </c>
      <c r="G2292">
        <v>95000</v>
      </c>
      <c r="H2292" t="s">
        <v>4180</v>
      </c>
      <c r="I2292">
        <v>15500000</v>
      </c>
      <c r="J2292" t="s">
        <v>8762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9566</v>
      </c>
    </row>
    <row r="2293" spans="1:16" x14ac:dyDescent="0.3">
      <c r="A2293" t="s">
        <v>9581</v>
      </c>
      <c r="B2293">
        <v>2019</v>
      </c>
      <c r="C2293" t="s">
        <v>131</v>
      </c>
      <c r="D2293" t="s">
        <v>9582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8762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9583</v>
      </c>
    </row>
    <row r="2294" spans="1:16" x14ac:dyDescent="0.3">
      <c r="A2294" t="s">
        <v>9597</v>
      </c>
      <c r="B2294">
        <v>2019</v>
      </c>
      <c r="C2294" t="s">
        <v>145</v>
      </c>
      <c r="D2294" t="s">
        <v>9598</v>
      </c>
      <c r="E2294" t="s">
        <v>9599</v>
      </c>
      <c r="F2294" t="s">
        <v>161</v>
      </c>
      <c r="G2294">
        <v>77000</v>
      </c>
      <c r="H2294" t="s">
        <v>4180</v>
      </c>
      <c r="I2294">
        <v>8600000</v>
      </c>
      <c r="J2294" t="s">
        <v>8762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9600</v>
      </c>
    </row>
    <row r="2295" spans="1:16" x14ac:dyDescent="0.3">
      <c r="A2295" t="s">
        <v>8777</v>
      </c>
      <c r="B2295">
        <v>2020</v>
      </c>
      <c r="C2295" t="s">
        <v>4184</v>
      </c>
      <c r="D2295" t="s">
        <v>4303</v>
      </c>
      <c r="E2295" t="s">
        <v>5978</v>
      </c>
      <c r="F2295" t="s">
        <v>43</v>
      </c>
      <c r="G2295">
        <v>95300</v>
      </c>
      <c r="H2295" t="s">
        <v>4180</v>
      </c>
      <c r="I2295">
        <v>13500000</v>
      </c>
      <c r="J2295" t="s">
        <v>8762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8778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9553</v>
      </c>
      <c r="F2296" t="s">
        <v>43</v>
      </c>
      <c r="G2296">
        <v>89000</v>
      </c>
      <c r="H2296" t="s">
        <v>4173</v>
      </c>
      <c r="I2296">
        <v>22300000</v>
      </c>
      <c r="J2296" t="s">
        <v>8762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9554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7775</v>
      </c>
      <c r="F2297" t="s">
        <v>4172</v>
      </c>
      <c r="G2297">
        <v>2900</v>
      </c>
      <c r="H2297" t="s">
        <v>4173</v>
      </c>
      <c r="I2297">
        <v>13200000</v>
      </c>
      <c r="J2297" t="s">
        <v>8762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9610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9488</v>
      </c>
      <c r="E2298" t="s">
        <v>9489</v>
      </c>
      <c r="F2298" t="s">
        <v>4172</v>
      </c>
      <c r="G2298">
        <v>1710</v>
      </c>
      <c r="H2298" t="s">
        <v>4180</v>
      </c>
      <c r="I2298">
        <v>14700000</v>
      </c>
      <c r="J2298" t="s">
        <v>8762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10134</v>
      </c>
    </row>
    <row r="2299" spans="1:16" x14ac:dyDescent="0.3">
      <c r="A2299" t="s">
        <v>8764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8762</v>
      </c>
      <c r="K2299">
        <v>10100000</v>
      </c>
      <c r="L2299">
        <v>10900000</v>
      </c>
      <c r="M2299">
        <v>8</v>
      </c>
      <c r="N2299" t="s">
        <v>5710</v>
      </c>
      <c r="O2299">
        <v>95</v>
      </c>
      <c r="P2299" t="s">
        <v>8765</v>
      </c>
    </row>
    <row r="2300" spans="1:16" x14ac:dyDescent="0.3">
      <c r="A2300" t="s">
        <v>9595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8762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9596</v>
      </c>
    </row>
    <row r="2301" spans="1:16" x14ac:dyDescent="0.3">
      <c r="A2301" t="s">
        <v>9526</v>
      </c>
      <c r="B2301">
        <v>2021</v>
      </c>
      <c r="C2301" t="s">
        <v>250</v>
      </c>
      <c r="D2301" t="s">
        <v>6000</v>
      </c>
      <c r="E2301" t="s">
        <v>9527</v>
      </c>
      <c r="F2301" t="s">
        <v>161</v>
      </c>
      <c r="G2301">
        <v>100840</v>
      </c>
      <c r="H2301" t="s">
        <v>4173</v>
      </c>
      <c r="I2301">
        <v>18400000</v>
      </c>
      <c r="J2301" t="s">
        <v>8762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9528</v>
      </c>
    </row>
    <row r="2302" spans="1:16" x14ac:dyDescent="0.3">
      <c r="A2302" t="s">
        <v>8785</v>
      </c>
      <c r="B2302">
        <v>2021</v>
      </c>
      <c r="C2302" t="s">
        <v>85</v>
      </c>
      <c r="D2302" t="s">
        <v>5771</v>
      </c>
      <c r="E2302" t="s">
        <v>8786</v>
      </c>
      <c r="F2302" t="s">
        <v>43</v>
      </c>
      <c r="G2302">
        <v>72000</v>
      </c>
      <c r="H2302" t="s">
        <v>4180</v>
      </c>
      <c r="I2302">
        <v>8200000</v>
      </c>
      <c r="J2302" t="s">
        <v>8762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8787</v>
      </c>
    </row>
    <row r="2303" spans="1:16" x14ac:dyDescent="0.3">
      <c r="A2303" t="s">
        <v>9603</v>
      </c>
      <c r="B2303">
        <v>2021</v>
      </c>
      <c r="C2303" t="s">
        <v>137</v>
      </c>
      <c r="D2303" t="s">
        <v>4194</v>
      </c>
      <c r="E2303" t="s">
        <v>8230</v>
      </c>
      <c r="F2303" t="s">
        <v>161</v>
      </c>
      <c r="G2303">
        <v>62000</v>
      </c>
      <c r="H2303" t="s">
        <v>4180</v>
      </c>
      <c r="I2303">
        <v>15700000</v>
      </c>
      <c r="J2303" t="s">
        <v>8762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9604</v>
      </c>
    </row>
    <row r="2304" spans="1:16" x14ac:dyDescent="0.3">
      <c r="A2304" t="s">
        <v>9614</v>
      </c>
      <c r="B2304">
        <v>2021</v>
      </c>
      <c r="C2304" t="s">
        <v>4091</v>
      </c>
      <c r="D2304" t="s">
        <v>7223</v>
      </c>
      <c r="E2304" t="s">
        <v>9615</v>
      </c>
      <c r="F2304" t="s">
        <v>43</v>
      </c>
      <c r="G2304">
        <v>23000</v>
      </c>
      <c r="H2304" t="s">
        <v>4180</v>
      </c>
      <c r="I2304">
        <v>10900000</v>
      </c>
      <c r="J2304" t="s">
        <v>8762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9616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8762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9646</v>
      </c>
    </row>
    <row r="2306" spans="1:16" x14ac:dyDescent="0.3">
      <c r="A2306" t="s">
        <v>9301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8762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9525</v>
      </c>
    </row>
    <row r="2307" spans="1:16" x14ac:dyDescent="0.3">
      <c r="A2307" t="s">
        <v>9601</v>
      </c>
      <c r="B2307">
        <v>2022</v>
      </c>
      <c r="C2307" t="s">
        <v>36</v>
      </c>
      <c r="D2307" t="s">
        <v>4400</v>
      </c>
      <c r="E2307" t="s">
        <v>5779</v>
      </c>
      <c r="F2307" t="s">
        <v>94</v>
      </c>
      <c r="G2307">
        <v>96329</v>
      </c>
      <c r="H2307" t="s">
        <v>4173</v>
      </c>
      <c r="I2307">
        <v>7800000</v>
      </c>
      <c r="J2307" t="s">
        <v>8762</v>
      </c>
      <c r="K2307">
        <v>7510000</v>
      </c>
      <c r="L2307">
        <v>8100000</v>
      </c>
      <c r="M2307">
        <v>29</v>
      </c>
      <c r="N2307" t="s">
        <v>6920</v>
      </c>
      <c r="O2307">
        <v>65.099999999999994</v>
      </c>
      <c r="P2307" t="s">
        <v>9602</v>
      </c>
    </row>
    <row r="2308" spans="1:16" x14ac:dyDescent="0.3">
      <c r="A2308" t="s">
        <v>9579</v>
      </c>
      <c r="B2308">
        <v>2022</v>
      </c>
      <c r="C2308" t="s">
        <v>4641</v>
      </c>
      <c r="D2308" t="s">
        <v>4642</v>
      </c>
      <c r="E2308" t="s">
        <v>5743</v>
      </c>
      <c r="F2308" t="s">
        <v>143</v>
      </c>
      <c r="G2308">
        <v>18000</v>
      </c>
      <c r="H2308" t="s">
        <v>4180</v>
      </c>
      <c r="I2308">
        <v>9400000</v>
      </c>
      <c r="J2308" t="s">
        <v>8762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9580</v>
      </c>
    </row>
    <row r="2309" spans="1:16" x14ac:dyDescent="0.3">
      <c r="A2309" t="s">
        <v>9545</v>
      </c>
      <c r="B2309">
        <v>2022</v>
      </c>
      <c r="C2309" t="s">
        <v>4216</v>
      </c>
      <c r="D2309" t="s">
        <v>5050</v>
      </c>
      <c r="E2309" t="s">
        <v>9546</v>
      </c>
      <c r="F2309" t="s">
        <v>161</v>
      </c>
      <c r="G2309">
        <v>63000</v>
      </c>
      <c r="H2309" t="s">
        <v>4180</v>
      </c>
      <c r="I2309">
        <v>15500000</v>
      </c>
      <c r="J2309" t="s">
        <v>8762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9547</v>
      </c>
    </row>
    <row r="2310" spans="1:16" x14ac:dyDescent="0.3">
      <c r="A2310" t="s">
        <v>9519</v>
      </c>
      <c r="B2310">
        <v>2022</v>
      </c>
      <c r="C2310" t="s">
        <v>24</v>
      </c>
      <c r="D2310" t="s">
        <v>4369</v>
      </c>
      <c r="E2310" t="s">
        <v>5717</v>
      </c>
      <c r="F2310" t="s">
        <v>43</v>
      </c>
      <c r="G2310">
        <v>87000</v>
      </c>
      <c r="H2310" t="s">
        <v>4180</v>
      </c>
      <c r="I2310">
        <v>33400000</v>
      </c>
      <c r="J2310" t="s">
        <v>8762</v>
      </c>
      <c r="K2310">
        <v>32000000</v>
      </c>
      <c r="L2310">
        <v>34800000</v>
      </c>
      <c r="M2310">
        <v>20</v>
      </c>
      <c r="N2310" t="s">
        <v>5966</v>
      </c>
      <c r="O2310">
        <v>66.7</v>
      </c>
      <c r="P2310" t="s">
        <v>9520</v>
      </c>
    </row>
    <row r="2311" spans="1:16" x14ac:dyDescent="0.3">
      <c r="A2311" t="s">
        <v>9584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8762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9585</v>
      </c>
    </row>
    <row r="2312" spans="1:16" x14ac:dyDescent="0.3">
      <c r="A2312" t="s">
        <v>9632</v>
      </c>
      <c r="B2312">
        <v>2022</v>
      </c>
      <c r="C2312" t="s">
        <v>24</v>
      </c>
      <c r="D2312" t="s">
        <v>4431</v>
      </c>
      <c r="E2312" t="s">
        <v>6002</v>
      </c>
      <c r="F2312" t="s">
        <v>43</v>
      </c>
      <c r="G2312">
        <v>64350</v>
      </c>
      <c r="H2312" t="s">
        <v>4180</v>
      </c>
      <c r="I2312">
        <v>28900000</v>
      </c>
      <c r="J2312" t="s">
        <v>8762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9633</v>
      </c>
    </row>
    <row r="2313" spans="1:16" x14ac:dyDescent="0.3">
      <c r="A2313" t="s">
        <v>9617</v>
      </c>
      <c r="B2313">
        <v>2022</v>
      </c>
      <c r="C2313" t="s">
        <v>131</v>
      </c>
      <c r="D2313" t="s">
        <v>5681</v>
      </c>
      <c r="E2313" t="s">
        <v>5764</v>
      </c>
      <c r="F2313" t="s">
        <v>43</v>
      </c>
      <c r="G2313">
        <v>76689</v>
      </c>
      <c r="H2313" t="s">
        <v>4173</v>
      </c>
      <c r="I2313">
        <v>17100000</v>
      </c>
      <c r="J2313" t="s">
        <v>8762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9618</v>
      </c>
    </row>
    <row r="2314" spans="1:16" x14ac:dyDescent="0.3">
      <c r="A2314" t="s">
        <v>9531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8762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9532</v>
      </c>
    </row>
    <row r="2315" spans="1:16" x14ac:dyDescent="0.3">
      <c r="A2315" t="s">
        <v>9516</v>
      </c>
      <c r="B2315">
        <v>2022</v>
      </c>
      <c r="C2315" t="s">
        <v>45</v>
      </c>
      <c r="D2315" t="s">
        <v>4935</v>
      </c>
      <c r="E2315" t="s">
        <v>9517</v>
      </c>
      <c r="F2315" t="s">
        <v>143</v>
      </c>
      <c r="G2315">
        <v>50000</v>
      </c>
      <c r="H2315" t="s">
        <v>4173</v>
      </c>
      <c r="I2315">
        <v>9700000</v>
      </c>
      <c r="J2315" t="s">
        <v>8762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9518</v>
      </c>
    </row>
    <row r="2316" spans="1:16" x14ac:dyDescent="0.3">
      <c r="A2316" t="s">
        <v>9611</v>
      </c>
      <c r="B2316">
        <v>2023</v>
      </c>
      <c r="C2316" t="s">
        <v>24</v>
      </c>
      <c r="D2316" t="s">
        <v>4572</v>
      </c>
      <c r="E2316" t="s">
        <v>9398</v>
      </c>
      <c r="F2316" t="s">
        <v>173</v>
      </c>
      <c r="G2316">
        <v>64000</v>
      </c>
      <c r="H2316" t="s">
        <v>4180</v>
      </c>
      <c r="I2316">
        <v>26400000</v>
      </c>
      <c r="J2316" t="s">
        <v>8762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9612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8761</v>
      </c>
      <c r="F2317" t="s">
        <v>143</v>
      </c>
      <c r="G2317">
        <v>800</v>
      </c>
      <c r="H2317" t="s">
        <v>4180</v>
      </c>
      <c r="I2317">
        <v>15200000</v>
      </c>
      <c r="J2317" t="s">
        <v>8762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8763</v>
      </c>
    </row>
    <row r="2318" spans="1:16" x14ac:dyDescent="0.3">
      <c r="A2318" t="s">
        <v>9574</v>
      </c>
      <c r="B2318">
        <v>2023</v>
      </c>
      <c r="C2318" t="s">
        <v>137</v>
      </c>
      <c r="D2318" t="s">
        <v>4437</v>
      </c>
      <c r="E2318" t="s">
        <v>9575</v>
      </c>
      <c r="F2318" t="s">
        <v>173</v>
      </c>
      <c r="G2318">
        <v>36700</v>
      </c>
      <c r="H2318" t="s">
        <v>4180</v>
      </c>
      <c r="I2318">
        <v>13500000</v>
      </c>
      <c r="J2318" t="s">
        <v>8762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9576</v>
      </c>
    </row>
    <row r="2319" spans="1:16" x14ac:dyDescent="0.3">
      <c r="A2319" t="s">
        <v>9626</v>
      </c>
      <c r="B2319">
        <v>2023</v>
      </c>
      <c r="C2319" t="s">
        <v>62</v>
      </c>
      <c r="D2319" t="s">
        <v>4232</v>
      </c>
      <c r="E2319" t="s">
        <v>9627</v>
      </c>
      <c r="F2319" t="s">
        <v>43</v>
      </c>
      <c r="G2319">
        <v>26000</v>
      </c>
      <c r="H2319" t="s">
        <v>4173</v>
      </c>
      <c r="I2319">
        <v>9000000</v>
      </c>
      <c r="J2319" t="s">
        <v>8762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9628</v>
      </c>
    </row>
    <row r="2320" spans="1:16" x14ac:dyDescent="0.3">
      <c r="A2320" t="s">
        <v>9629</v>
      </c>
      <c r="B2320">
        <v>2023</v>
      </c>
      <c r="C2320" t="s">
        <v>3991</v>
      </c>
      <c r="D2320" t="s">
        <v>5959</v>
      </c>
      <c r="E2320" t="s">
        <v>5808</v>
      </c>
      <c r="F2320" t="s">
        <v>43</v>
      </c>
      <c r="G2320">
        <v>30868</v>
      </c>
      <c r="H2320" t="s">
        <v>4180</v>
      </c>
      <c r="I2320">
        <v>7910000</v>
      </c>
      <c r="J2320" t="s">
        <v>8762</v>
      </c>
      <c r="K2320">
        <v>7630000</v>
      </c>
      <c r="L2320">
        <v>8200000</v>
      </c>
      <c r="M2320">
        <v>3</v>
      </c>
      <c r="N2320" t="s">
        <v>7677</v>
      </c>
      <c r="O2320">
        <v>70.099999999999994</v>
      </c>
      <c r="P2320" t="s">
        <v>9630</v>
      </c>
    </row>
    <row r="2321" spans="1:16" x14ac:dyDescent="0.3">
      <c r="A2321" t="s">
        <v>8782</v>
      </c>
      <c r="B2321">
        <v>2023</v>
      </c>
      <c r="C2321" t="s">
        <v>4184</v>
      </c>
      <c r="D2321" t="s">
        <v>4952</v>
      </c>
      <c r="E2321" t="s">
        <v>8783</v>
      </c>
      <c r="F2321" t="s">
        <v>143</v>
      </c>
      <c r="G2321">
        <v>60500</v>
      </c>
      <c r="H2321" t="s">
        <v>4180</v>
      </c>
      <c r="I2321">
        <v>14600000</v>
      </c>
      <c r="J2321" t="s">
        <v>8762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8784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8762</v>
      </c>
      <c r="K2322">
        <v>28500000</v>
      </c>
      <c r="L2322">
        <v>30700000</v>
      </c>
      <c r="M2322">
        <v>7</v>
      </c>
      <c r="N2322" t="s">
        <v>5644</v>
      </c>
      <c r="O2322">
        <v>75</v>
      </c>
      <c r="P2322" t="s">
        <v>9613</v>
      </c>
    </row>
    <row r="2323" spans="1:16" x14ac:dyDescent="0.3">
      <c r="A2323" t="s">
        <v>9643</v>
      </c>
      <c r="B2323">
        <v>2023</v>
      </c>
      <c r="C2323" t="s">
        <v>24</v>
      </c>
      <c r="D2323" t="s">
        <v>4919</v>
      </c>
      <c r="E2323" t="s">
        <v>9644</v>
      </c>
      <c r="F2323" t="s">
        <v>143</v>
      </c>
      <c r="G2323">
        <v>20000</v>
      </c>
      <c r="H2323" t="s">
        <v>4180</v>
      </c>
      <c r="I2323">
        <v>21700000</v>
      </c>
      <c r="J2323" t="s">
        <v>8762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9645</v>
      </c>
    </row>
    <row r="2324" spans="1:16" x14ac:dyDescent="0.3">
      <c r="A2324" t="s">
        <v>9523</v>
      </c>
      <c r="B2324">
        <v>2024</v>
      </c>
      <c r="C2324" t="s">
        <v>92</v>
      </c>
      <c r="D2324" t="s">
        <v>5748</v>
      </c>
      <c r="E2324" t="s">
        <v>7177</v>
      </c>
      <c r="F2324" t="s">
        <v>43</v>
      </c>
      <c r="G2324">
        <v>31810</v>
      </c>
      <c r="H2324" t="s">
        <v>4180</v>
      </c>
      <c r="I2324">
        <v>33700000</v>
      </c>
      <c r="J2324" t="s">
        <v>8762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9524</v>
      </c>
    </row>
    <row r="2325" spans="1:16" x14ac:dyDescent="0.3">
      <c r="A2325" t="s">
        <v>9605</v>
      </c>
      <c r="B2325">
        <v>2024</v>
      </c>
      <c r="C2325" t="s">
        <v>137</v>
      </c>
      <c r="D2325" t="s">
        <v>4437</v>
      </c>
      <c r="E2325" t="s">
        <v>9606</v>
      </c>
      <c r="F2325" t="s">
        <v>173</v>
      </c>
      <c r="G2325">
        <v>28600</v>
      </c>
      <c r="H2325" t="s">
        <v>4180</v>
      </c>
      <c r="I2325">
        <v>12600000</v>
      </c>
      <c r="J2325" t="s">
        <v>8762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9607</v>
      </c>
    </row>
    <row r="2326" spans="1:16" x14ac:dyDescent="0.3">
      <c r="A2326" t="s">
        <v>9570</v>
      </c>
      <c r="B2326">
        <v>2024</v>
      </c>
      <c r="C2326" t="s">
        <v>154</v>
      </c>
      <c r="D2326" t="s">
        <v>9571</v>
      </c>
      <c r="E2326" t="s">
        <v>9572</v>
      </c>
      <c r="F2326" t="s">
        <v>161</v>
      </c>
      <c r="G2326">
        <v>42500</v>
      </c>
      <c r="H2326" t="s">
        <v>4180</v>
      </c>
      <c r="I2326">
        <v>16700000</v>
      </c>
      <c r="J2326" t="s">
        <v>8762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9573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8762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9950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8788</v>
      </c>
      <c r="F2328" t="s">
        <v>161</v>
      </c>
      <c r="G2328">
        <v>21500</v>
      </c>
      <c r="H2328" t="s">
        <v>4180</v>
      </c>
      <c r="I2328">
        <v>22500000</v>
      </c>
      <c r="J2328" t="s">
        <v>8762</v>
      </c>
      <c r="K2328">
        <v>21700000</v>
      </c>
      <c r="L2328">
        <v>23200000</v>
      </c>
      <c r="M2328">
        <v>7</v>
      </c>
      <c r="N2328" t="s">
        <v>5774</v>
      </c>
      <c r="O2328">
        <v>86.2</v>
      </c>
      <c r="P2328" t="s">
        <v>8789</v>
      </c>
    </row>
    <row r="2329" spans="1:16" x14ac:dyDescent="0.3">
      <c r="A2329" t="s">
        <v>9561</v>
      </c>
      <c r="B2329">
        <v>2024</v>
      </c>
      <c r="C2329" t="s">
        <v>4184</v>
      </c>
      <c r="D2329" t="s">
        <v>4365</v>
      </c>
      <c r="E2329" t="s">
        <v>7826</v>
      </c>
      <c r="F2329" t="s">
        <v>60</v>
      </c>
      <c r="G2329">
        <v>46331</v>
      </c>
      <c r="H2329" t="s">
        <v>4180</v>
      </c>
      <c r="I2329">
        <v>8900000</v>
      </c>
      <c r="J2329" t="s">
        <v>8762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9562</v>
      </c>
    </row>
    <row r="2330" spans="1:16" x14ac:dyDescent="0.3">
      <c r="A2330" t="s">
        <v>9590</v>
      </c>
      <c r="B2330">
        <v>2024</v>
      </c>
      <c r="C2330" t="s">
        <v>4184</v>
      </c>
      <c r="D2330" t="s">
        <v>4288</v>
      </c>
      <c r="E2330" t="s">
        <v>6050</v>
      </c>
      <c r="F2330" t="s">
        <v>60</v>
      </c>
      <c r="G2330">
        <v>9000</v>
      </c>
      <c r="H2330" t="s">
        <v>4173</v>
      </c>
      <c r="I2330">
        <v>18500000</v>
      </c>
      <c r="J2330" t="s">
        <v>8762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9591</v>
      </c>
    </row>
    <row r="2331" spans="1:16" x14ac:dyDescent="0.3">
      <c r="A2331" t="s">
        <v>5627</v>
      </c>
      <c r="B2331">
        <v>2025</v>
      </c>
      <c r="C2331" t="s">
        <v>4184</v>
      </c>
      <c r="D2331" t="s">
        <v>4365</v>
      </c>
      <c r="E2331" t="s">
        <v>6182</v>
      </c>
      <c r="F2331" t="s">
        <v>4172</v>
      </c>
      <c r="G2331">
        <v>28800</v>
      </c>
      <c r="H2331" t="s">
        <v>4180</v>
      </c>
      <c r="I2331">
        <v>10000000</v>
      </c>
      <c r="J2331" t="s">
        <v>8762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9589</v>
      </c>
    </row>
    <row r="2332" spans="1:16" x14ac:dyDescent="0.3">
      <c r="A2332" t="s">
        <v>5342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8762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8772</v>
      </c>
    </row>
    <row r="2333" spans="1:16" x14ac:dyDescent="0.3">
      <c r="A2333" t="s">
        <v>9586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8762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9587</v>
      </c>
    </row>
    <row r="2334" spans="1:16" x14ac:dyDescent="0.3">
      <c r="A2334" t="s">
        <v>9586</v>
      </c>
      <c r="B2334">
        <v>2024</v>
      </c>
      <c r="C2334" t="s">
        <v>62</v>
      </c>
      <c r="D2334" t="s">
        <v>4434</v>
      </c>
      <c r="E2334" t="s">
        <v>5665</v>
      </c>
      <c r="F2334" t="s">
        <v>143</v>
      </c>
      <c r="G2334">
        <v>40980</v>
      </c>
      <c r="H2334" t="s">
        <v>4180</v>
      </c>
      <c r="I2334">
        <v>24400000</v>
      </c>
      <c r="J2334" t="s">
        <v>8762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9588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8390</v>
      </c>
      <c r="E2335" t="s">
        <v>9529</v>
      </c>
      <c r="F2335" t="s">
        <v>94</v>
      </c>
      <c r="G2335">
        <v>32000</v>
      </c>
      <c r="H2335" t="s">
        <v>4180</v>
      </c>
      <c r="I2335">
        <v>24800000</v>
      </c>
      <c r="J2335" t="s">
        <v>8762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9530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9619</v>
      </c>
      <c r="F2336" t="s">
        <v>143</v>
      </c>
      <c r="G2336">
        <v>35089</v>
      </c>
      <c r="H2336" t="s">
        <v>4180</v>
      </c>
      <c r="I2336">
        <v>13900000</v>
      </c>
      <c r="J2336" t="s">
        <v>8762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9620</v>
      </c>
    </row>
    <row r="2337" spans="1:16" x14ac:dyDescent="0.3">
      <c r="A2337" t="s">
        <v>8779</v>
      </c>
      <c r="B2337">
        <v>2024</v>
      </c>
      <c r="C2337" t="s">
        <v>92</v>
      </c>
      <c r="D2337" t="s">
        <v>5748</v>
      </c>
      <c r="E2337" t="s">
        <v>8780</v>
      </c>
      <c r="F2337" t="s">
        <v>161</v>
      </c>
      <c r="G2337">
        <v>25000</v>
      </c>
      <c r="H2337" t="s">
        <v>4180</v>
      </c>
      <c r="I2337">
        <v>35700000</v>
      </c>
      <c r="J2337" t="s">
        <v>8762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8781</v>
      </c>
    </row>
    <row r="2338" spans="1:16" x14ac:dyDescent="0.3">
      <c r="A2338" t="s">
        <v>8770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8762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8771</v>
      </c>
    </row>
    <row r="2339" spans="1:16" x14ac:dyDescent="0.3">
      <c r="A2339" t="s">
        <v>9608</v>
      </c>
      <c r="B2339">
        <v>2024</v>
      </c>
      <c r="C2339" t="s">
        <v>188</v>
      </c>
      <c r="D2339" t="s">
        <v>4594</v>
      </c>
      <c r="E2339" t="s">
        <v>5803</v>
      </c>
      <c r="F2339" t="s">
        <v>43</v>
      </c>
      <c r="G2339">
        <v>40000</v>
      </c>
      <c r="H2339" t="s">
        <v>4180</v>
      </c>
      <c r="I2339">
        <v>9100000</v>
      </c>
      <c r="J2339" t="s">
        <v>8762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9609</v>
      </c>
    </row>
    <row r="2340" spans="1:16" x14ac:dyDescent="0.3">
      <c r="A2340" t="s">
        <v>9634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8762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9635</v>
      </c>
    </row>
    <row r="2341" spans="1:16" x14ac:dyDescent="0.3">
      <c r="A2341" t="s">
        <v>9555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8762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9556</v>
      </c>
    </row>
    <row r="2342" spans="1:16" x14ac:dyDescent="0.3">
      <c r="A2342" t="s">
        <v>9533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8762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9534</v>
      </c>
    </row>
    <row r="2343" spans="1:16" x14ac:dyDescent="0.3">
      <c r="A2343" t="s">
        <v>9551</v>
      </c>
      <c r="B2343">
        <v>2024</v>
      </c>
      <c r="C2343" t="s">
        <v>4184</v>
      </c>
      <c r="D2343" t="s">
        <v>4303</v>
      </c>
      <c r="E2343" t="s">
        <v>5833</v>
      </c>
      <c r="F2343" t="s">
        <v>143</v>
      </c>
      <c r="G2343">
        <v>20000</v>
      </c>
      <c r="H2343" t="s">
        <v>4180</v>
      </c>
      <c r="I2343">
        <v>29600000</v>
      </c>
      <c r="J2343" t="s">
        <v>8762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9552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8762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8769</v>
      </c>
    </row>
    <row r="2345" spans="1:16" x14ac:dyDescent="0.3">
      <c r="A2345" t="s">
        <v>10127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8762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10128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5847</v>
      </c>
      <c r="E2346" t="s">
        <v>8773</v>
      </c>
      <c r="F2346" t="s">
        <v>8774</v>
      </c>
      <c r="G2346">
        <v>200</v>
      </c>
      <c r="H2346" t="s">
        <v>4180</v>
      </c>
      <c r="I2346">
        <v>39100000</v>
      </c>
      <c r="J2346" t="s">
        <v>8762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8775</v>
      </c>
    </row>
    <row r="2347" spans="1:16" x14ac:dyDescent="0.3">
      <c r="A2347" t="s">
        <v>9521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8762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9522</v>
      </c>
    </row>
    <row r="2348" spans="1:16" x14ac:dyDescent="0.3">
      <c r="A2348" t="s">
        <v>9542</v>
      </c>
      <c r="B2348">
        <v>2025</v>
      </c>
      <c r="C2348" t="s">
        <v>108</v>
      </c>
      <c r="D2348" t="s">
        <v>9543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8762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9544</v>
      </c>
    </row>
    <row r="2349" spans="1:16" x14ac:dyDescent="0.3">
      <c r="A2349" t="s">
        <v>9563</v>
      </c>
      <c r="B2349">
        <v>2025</v>
      </c>
      <c r="C2349" t="s">
        <v>131</v>
      </c>
      <c r="D2349" t="s">
        <v>4994</v>
      </c>
      <c r="E2349" t="s">
        <v>8902</v>
      </c>
      <c r="F2349" t="s">
        <v>4172</v>
      </c>
      <c r="G2349">
        <v>38000</v>
      </c>
      <c r="H2349" t="s">
        <v>4180</v>
      </c>
      <c r="I2349">
        <v>22800000</v>
      </c>
      <c r="J2349" t="s">
        <v>8762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9564</v>
      </c>
    </row>
    <row r="2350" spans="1:16" x14ac:dyDescent="0.3">
      <c r="A2350" t="s">
        <v>9577</v>
      </c>
      <c r="B2350">
        <v>2025</v>
      </c>
      <c r="C2350" t="s">
        <v>36</v>
      </c>
      <c r="D2350" t="s">
        <v>5744</v>
      </c>
      <c r="E2350" t="s">
        <v>7783</v>
      </c>
      <c r="F2350" t="s">
        <v>4172</v>
      </c>
      <c r="G2350">
        <v>8500</v>
      </c>
      <c r="H2350" t="s">
        <v>4180</v>
      </c>
      <c r="I2350">
        <v>8700000</v>
      </c>
      <c r="J2350" t="s">
        <v>8762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9578</v>
      </c>
    </row>
    <row r="2351" spans="1:16" x14ac:dyDescent="0.3">
      <c r="A2351" t="s">
        <v>5378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8762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8776</v>
      </c>
    </row>
    <row r="2352" spans="1:16" x14ac:dyDescent="0.3">
      <c r="A2352" t="s">
        <v>9636</v>
      </c>
      <c r="B2352">
        <v>2025</v>
      </c>
      <c r="C2352" t="s">
        <v>36</v>
      </c>
      <c r="D2352" t="s">
        <v>4400</v>
      </c>
      <c r="E2352" t="s">
        <v>7780</v>
      </c>
      <c r="F2352" t="s">
        <v>4172</v>
      </c>
      <c r="G2352">
        <v>16446</v>
      </c>
      <c r="H2352" t="s">
        <v>4180</v>
      </c>
      <c r="I2352">
        <v>8800000</v>
      </c>
      <c r="J2352" t="s">
        <v>8762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9637</v>
      </c>
    </row>
    <row r="2353" spans="1:16" x14ac:dyDescent="0.3">
      <c r="A2353" t="s">
        <v>9548</v>
      </c>
      <c r="B2353">
        <v>2026</v>
      </c>
      <c r="C2353" t="s">
        <v>24</v>
      </c>
      <c r="D2353" t="s">
        <v>4405</v>
      </c>
      <c r="E2353" t="s">
        <v>9549</v>
      </c>
      <c r="F2353" t="s">
        <v>4172</v>
      </c>
      <c r="G2353">
        <v>17000</v>
      </c>
      <c r="H2353" t="s">
        <v>4180</v>
      </c>
      <c r="I2353">
        <v>31000000</v>
      </c>
      <c r="J2353" t="s">
        <v>8762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9550</v>
      </c>
    </row>
    <row r="2354" spans="1:16" x14ac:dyDescent="0.3">
      <c r="A2354" t="s">
        <v>8766</v>
      </c>
      <c r="B2354">
        <v>2026</v>
      </c>
      <c r="C2354" t="s">
        <v>62</v>
      </c>
      <c r="D2354" t="s">
        <v>4198</v>
      </c>
      <c r="E2354" t="s">
        <v>8767</v>
      </c>
      <c r="F2354" t="s">
        <v>4172</v>
      </c>
      <c r="G2354">
        <v>9000</v>
      </c>
      <c r="H2354" t="s">
        <v>4180</v>
      </c>
      <c r="I2354">
        <v>14300000</v>
      </c>
      <c r="J2354" t="s">
        <v>8762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8768</v>
      </c>
    </row>
    <row r="2355" spans="1:16" x14ac:dyDescent="0.3">
      <c r="A2355" t="s">
        <v>9640</v>
      </c>
      <c r="B2355">
        <v>2026</v>
      </c>
      <c r="C2355" t="s">
        <v>50</v>
      </c>
      <c r="D2355" t="s">
        <v>5701</v>
      </c>
      <c r="E2355" t="s">
        <v>9641</v>
      </c>
      <c r="F2355" t="s">
        <v>4172</v>
      </c>
      <c r="G2355">
        <v>1800</v>
      </c>
      <c r="H2355" t="s">
        <v>4180</v>
      </c>
      <c r="I2355">
        <v>8500000</v>
      </c>
      <c r="J2355" t="s">
        <v>8762</v>
      </c>
      <c r="K2355">
        <v>8200000</v>
      </c>
      <c r="L2355">
        <v>8800000</v>
      </c>
      <c r="M2355" t="s">
        <v>4175</v>
      </c>
      <c r="N2355" t="s">
        <v>6072</v>
      </c>
      <c r="O2355">
        <v>85.1</v>
      </c>
      <c r="P2355" t="s">
        <v>9642</v>
      </c>
    </row>
    <row r="2356" spans="1:16" x14ac:dyDescent="0.3">
      <c r="A2356" t="s">
        <v>6612</v>
      </c>
      <c r="B2356">
        <v>2026</v>
      </c>
      <c r="C2356" t="s">
        <v>36</v>
      </c>
      <c r="D2356" t="s">
        <v>7847</v>
      </c>
      <c r="E2356" t="s">
        <v>7848</v>
      </c>
      <c r="F2356" t="s">
        <v>4172</v>
      </c>
      <c r="G2356">
        <v>3200</v>
      </c>
      <c r="H2356" t="s">
        <v>4180</v>
      </c>
      <c r="I2356">
        <v>15400000</v>
      </c>
      <c r="J2356" t="s">
        <v>8762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9631</v>
      </c>
    </row>
    <row r="2357" spans="1:16" x14ac:dyDescent="0.3">
      <c r="A2357" t="s">
        <v>9557</v>
      </c>
      <c r="B2357">
        <v>2026</v>
      </c>
      <c r="C2357" t="s">
        <v>50</v>
      </c>
      <c r="D2357" t="s">
        <v>9558</v>
      </c>
      <c r="E2357" t="s">
        <v>9559</v>
      </c>
      <c r="F2357" t="s">
        <v>4172</v>
      </c>
      <c r="G2357">
        <v>9700</v>
      </c>
      <c r="H2357" t="s">
        <v>4180</v>
      </c>
      <c r="I2357">
        <v>17700000</v>
      </c>
      <c r="J2357" t="s">
        <v>8762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9560</v>
      </c>
    </row>
    <row r="2358" spans="1:16" x14ac:dyDescent="0.3">
      <c r="A2358" t="s">
        <v>9621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8762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9622</v>
      </c>
    </row>
    <row r="2359" spans="1:16" x14ac:dyDescent="0.3">
      <c r="A2359" t="s">
        <v>9638</v>
      </c>
      <c r="B2359">
        <v>2026</v>
      </c>
      <c r="C2359" t="s">
        <v>163</v>
      </c>
      <c r="D2359">
        <v>7</v>
      </c>
      <c r="E2359" t="s">
        <v>5997</v>
      </c>
      <c r="F2359" t="s">
        <v>4172</v>
      </c>
      <c r="G2359">
        <v>630</v>
      </c>
      <c r="H2359" t="s">
        <v>4180</v>
      </c>
      <c r="I2359">
        <v>24100000</v>
      </c>
      <c r="J2359" t="s">
        <v>8762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9639</v>
      </c>
    </row>
    <row r="2360" spans="1:16" x14ac:dyDescent="0.3">
      <c r="A2360" t="s">
        <v>8790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8762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8791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6043</v>
      </c>
      <c r="E2361" t="s">
        <v>10000</v>
      </c>
      <c r="F2361" t="s">
        <v>43</v>
      </c>
      <c r="G2361">
        <v>96083</v>
      </c>
      <c r="H2361" t="s">
        <v>5852</v>
      </c>
      <c r="I2361">
        <v>7560000</v>
      </c>
      <c r="J2361" t="s">
        <v>8792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10001</v>
      </c>
    </row>
    <row r="2362" spans="1:16" x14ac:dyDescent="0.3">
      <c r="A2362" t="s">
        <v>5595</v>
      </c>
      <c r="B2362">
        <v>2017</v>
      </c>
      <c r="C2362" t="s">
        <v>24</v>
      </c>
      <c r="D2362" t="s">
        <v>5847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8792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9647</v>
      </c>
    </row>
    <row r="2363" spans="1:16" x14ac:dyDescent="0.3">
      <c r="A2363" t="s">
        <v>9673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8792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9674</v>
      </c>
    </row>
    <row r="2364" spans="1:16" x14ac:dyDescent="0.3">
      <c r="A2364" t="s">
        <v>6638</v>
      </c>
      <c r="B2364">
        <v>2018</v>
      </c>
      <c r="C2364" t="s">
        <v>24</v>
      </c>
      <c r="D2364" t="s">
        <v>8365</v>
      </c>
      <c r="E2364" t="s">
        <v>8366</v>
      </c>
      <c r="F2364" t="s">
        <v>94</v>
      </c>
      <c r="G2364">
        <v>66252</v>
      </c>
      <c r="H2364" t="s">
        <v>5852</v>
      </c>
      <c r="I2364">
        <v>11000000</v>
      </c>
      <c r="J2364" t="s">
        <v>8792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9969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5761</v>
      </c>
      <c r="F2365" t="s">
        <v>60</v>
      </c>
      <c r="G2365">
        <v>95984</v>
      </c>
      <c r="H2365" t="s">
        <v>5852</v>
      </c>
      <c r="I2365">
        <v>11500000</v>
      </c>
      <c r="J2365" t="s">
        <v>8792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10039</v>
      </c>
    </row>
    <row r="2366" spans="1:16" x14ac:dyDescent="0.3">
      <c r="A2366" t="s">
        <v>9676</v>
      </c>
      <c r="B2366">
        <v>2018</v>
      </c>
      <c r="C2366" t="s">
        <v>166</v>
      </c>
      <c r="D2366" t="s">
        <v>8276</v>
      </c>
      <c r="E2366" t="s">
        <v>9677</v>
      </c>
      <c r="F2366" t="s">
        <v>60</v>
      </c>
      <c r="G2366">
        <v>80968</v>
      </c>
      <c r="H2366" t="s">
        <v>4180</v>
      </c>
      <c r="I2366">
        <v>19700000</v>
      </c>
      <c r="J2366" t="s">
        <v>8792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9678</v>
      </c>
    </row>
    <row r="2367" spans="1:16" x14ac:dyDescent="0.3">
      <c r="A2367" t="s">
        <v>5406</v>
      </c>
      <c r="B2367">
        <v>2018</v>
      </c>
      <c r="C2367" t="s">
        <v>188</v>
      </c>
      <c r="D2367" t="s">
        <v>5101</v>
      </c>
      <c r="E2367" t="s">
        <v>6062</v>
      </c>
      <c r="F2367" t="s">
        <v>143</v>
      </c>
      <c r="G2367">
        <v>46500</v>
      </c>
      <c r="H2367" t="s">
        <v>4180</v>
      </c>
      <c r="I2367">
        <v>9300000</v>
      </c>
      <c r="J2367" t="s">
        <v>8792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9729</v>
      </c>
    </row>
    <row r="2368" spans="1:16" x14ac:dyDescent="0.3">
      <c r="A2368" t="s">
        <v>2779</v>
      </c>
      <c r="B2368">
        <v>2018</v>
      </c>
      <c r="C2368" t="s">
        <v>5326</v>
      </c>
      <c r="D2368" t="s">
        <v>5657</v>
      </c>
      <c r="E2368" t="s">
        <v>9681</v>
      </c>
      <c r="F2368" t="s">
        <v>94</v>
      </c>
      <c r="G2368">
        <v>82000</v>
      </c>
      <c r="H2368" t="s">
        <v>4173</v>
      </c>
      <c r="I2368">
        <v>6850000</v>
      </c>
      <c r="J2368" t="s">
        <v>8792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9682</v>
      </c>
    </row>
    <row r="2369" spans="1:16" x14ac:dyDescent="0.3">
      <c r="A2369" t="s">
        <v>5629</v>
      </c>
      <c r="B2369">
        <v>2018</v>
      </c>
      <c r="C2369" t="s">
        <v>154</v>
      </c>
      <c r="D2369" t="s">
        <v>6253</v>
      </c>
      <c r="E2369" t="s">
        <v>6254</v>
      </c>
      <c r="F2369" t="s">
        <v>161</v>
      </c>
      <c r="G2369">
        <v>105000</v>
      </c>
      <c r="H2369" t="s">
        <v>5852</v>
      </c>
      <c r="I2369">
        <v>9800000</v>
      </c>
      <c r="J2369" t="s">
        <v>8792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9972</v>
      </c>
    </row>
    <row r="2370" spans="1:16" x14ac:dyDescent="0.3">
      <c r="A2370" t="s">
        <v>9693</v>
      </c>
      <c r="B2370">
        <v>2019</v>
      </c>
      <c r="C2370" t="s">
        <v>137</v>
      </c>
      <c r="D2370" t="s">
        <v>4622</v>
      </c>
      <c r="E2370" t="s">
        <v>9694</v>
      </c>
      <c r="F2370" t="s">
        <v>143</v>
      </c>
      <c r="G2370">
        <v>110000</v>
      </c>
      <c r="H2370" t="s">
        <v>4180</v>
      </c>
      <c r="I2370">
        <v>18100000</v>
      </c>
      <c r="J2370" t="s">
        <v>8792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9695</v>
      </c>
    </row>
    <row r="2371" spans="1:16" x14ac:dyDescent="0.3">
      <c r="A2371" t="s">
        <v>9769</v>
      </c>
      <c r="B2371">
        <v>2019</v>
      </c>
      <c r="C2371" t="s">
        <v>131</v>
      </c>
      <c r="D2371" t="s">
        <v>5681</v>
      </c>
      <c r="E2371" t="s">
        <v>5764</v>
      </c>
      <c r="F2371" t="s">
        <v>43</v>
      </c>
      <c r="G2371">
        <v>75467</v>
      </c>
      <c r="H2371" t="s">
        <v>4173</v>
      </c>
      <c r="I2371">
        <v>16100000</v>
      </c>
      <c r="J2371" t="s">
        <v>8792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9770</v>
      </c>
    </row>
    <row r="2372" spans="1:16" x14ac:dyDescent="0.3">
      <c r="A2372" t="s">
        <v>6296</v>
      </c>
      <c r="B2372">
        <v>2019</v>
      </c>
      <c r="C2372" t="s">
        <v>4641</v>
      </c>
      <c r="D2372" t="s">
        <v>7739</v>
      </c>
      <c r="E2372" t="s">
        <v>10014</v>
      </c>
      <c r="F2372" t="s">
        <v>94</v>
      </c>
      <c r="G2372">
        <v>63000</v>
      </c>
      <c r="H2372" t="s">
        <v>5852</v>
      </c>
      <c r="I2372">
        <v>11600000</v>
      </c>
      <c r="J2372" t="s">
        <v>8792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10015</v>
      </c>
    </row>
    <row r="2373" spans="1:16" x14ac:dyDescent="0.3">
      <c r="A2373" t="s">
        <v>9727</v>
      </c>
      <c r="B2373">
        <v>2019</v>
      </c>
      <c r="C2373" t="s">
        <v>137</v>
      </c>
      <c r="D2373" t="s">
        <v>5766</v>
      </c>
      <c r="E2373" t="s">
        <v>8062</v>
      </c>
      <c r="F2373" t="s">
        <v>161</v>
      </c>
      <c r="G2373">
        <v>81724</v>
      </c>
      <c r="H2373" t="s">
        <v>4180</v>
      </c>
      <c r="I2373">
        <v>11200000</v>
      </c>
      <c r="J2373" t="s">
        <v>8792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9728</v>
      </c>
    </row>
    <row r="2374" spans="1:16" x14ac:dyDescent="0.3">
      <c r="A2374" t="s">
        <v>9777</v>
      </c>
      <c r="B2374">
        <v>2020</v>
      </c>
      <c r="C2374" t="s">
        <v>182</v>
      </c>
      <c r="D2374" t="s">
        <v>5693</v>
      </c>
      <c r="E2374" t="s">
        <v>9778</v>
      </c>
      <c r="F2374" t="s">
        <v>43</v>
      </c>
      <c r="G2374">
        <v>68000</v>
      </c>
      <c r="H2374" t="s">
        <v>4180</v>
      </c>
      <c r="I2374">
        <v>17500000</v>
      </c>
      <c r="J2374" t="s">
        <v>8792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9779</v>
      </c>
    </row>
    <row r="2375" spans="1:16" x14ac:dyDescent="0.3">
      <c r="A2375" t="s">
        <v>9697</v>
      </c>
      <c r="B2375">
        <v>2019</v>
      </c>
      <c r="C2375" t="s">
        <v>191</v>
      </c>
      <c r="D2375" t="s">
        <v>9212</v>
      </c>
      <c r="E2375" t="s">
        <v>9698</v>
      </c>
      <c r="F2375" t="s">
        <v>60</v>
      </c>
      <c r="G2375">
        <v>158000</v>
      </c>
      <c r="H2375" t="s">
        <v>4173</v>
      </c>
      <c r="I2375">
        <v>13100000</v>
      </c>
      <c r="J2375" t="s">
        <v>8792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9699</v>
      </c>
    </row>
    <row r="2376" spans="1:16" x14ac:dyDescent="0.3">
      <c r="A2376" t="s">
        <v>9704</v>
      </c>
      <c r="B2376">
        <v>2020</v>
      </c>
      <c r="C2376" t="s">
        <v>24</v>
      </c>
      <c r="D2376" t="s">
        <v>4830</v>
      </c>
      <c r="E2376" t="s">
        <v>8163</v>
      </c>
      <c r="F2376" t="s">
        <v>43</v>
      </c>
      <c r="G2376">
        <v>30000</v>
      </c>
      <c r="H2376" t="s">
        <v>4180</v>
      </c>
      <c r="I2376">
        <v>32600000</v>
      </c>
      <c r="J2376" t="s">
        <v>8792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9705</v>
      </c>
    </row>
    <row r="2377" spans="1:16" x14ac:dyDescent="0.3">
      <c r="A2377" t="s">
        <v>9721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8792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9722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6923</v>
      </c>
      <c r="F2378" t="s">
        <v>4172</v>
      </c>
      <c r="G2378">
        <v>80316</v>
      </c>
      <c r="H2378" t="s">
        <v>4180</v>
      </c>
      <c r="I2378">
        <v>10800000</v>
      </c>
      <c r="J2378" t="s">
        <v>8792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9666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8792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9658</v>
      </c>
    </row>
    <row r="2380" spans="1:16" x14ac:dyDescent="0.3">
      <c r="A2380" t="s">
        <v>5468</v>
      </c>
      <c r="B2380">
        <v>2020</v>
      </c>
      <c r="C2380" t="s">
        <v>188</v>
      </c>
      <c r="D2380" t="s">
        <v>4594</v>
      </c>
      <c r="E2380" t="s">
        <v>10005</v>
      </c>
      <c r="F2380" t="s">
        <v>43</v>
      </c>
      <c r="G2380">
        <v>61894</v>
      </c>
      <c r="H2380" t="s">
        <v>5852</v>
      </c>
      <c r="I2380">
        <v>8200000</v>
      </c>
      <c r="J2380" t="s">
        <v>8792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10006</v>
      </c>
    </row>
    <row r="2381" spans="1:16" x14ac:dyDescent="0.3">
      <c r="A2381" t="s">
        <v>9752</v>
      </c>
      <c r="B2381">
        <v>2020</v>
      </c>
      <c r="C2381" t="s">
        <v>62</v>
      </c>
      <c r="D2381">
        <v>3008</v>
      </c>
      <c r="E2381" t="s">
        <v>9753</v>
      </c>
      <c r="F2381" t="s">
        <v>43</v>
      </c>
      <c r="G2381">
        <v>84600</v>
      </c>
      <c r="H2381" t="s">
        <v>4180</v>
      </c>
      <c r="I2381">
        <v>12800000</v>
      </c>
      <c r="J2381" t="s">
        <v>8792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9754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5852</v>
      </c>
      <c r="I2382">
        <v>10000000</v>
      </c>
      <c r="J2382" t="s">
        <v>8792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10032</v>
      </c>
    </row>
    <row r="2383" spans="1:16" x14ac:dyDescent="0.3">
      <c r="A2383" t="s">
        <v>6051</v>
      </c>
      <c r="B2383">
        <v>2020</v>
      </c>
      <c r="C2383" t="s">
        <v>92</v>
      </c>
      <c r="D2383" t="s">
        <v>6052</v>
      </c>
      <c r="E2383" t="s">
        <v>10010</v>
      </c>
      <c r="F2383" t="s">
        <v>143</v>
      </c>
      <c r="G2383">
        <v>85300</v>
      </c>
      <c r="H2383" t="s">
        <v>5852</v>
      </c>
      <c r="I2383">
        <v>30700000</v>
      </c>
      <c r="J2383" t="s">
        <v>8792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10011</v>
      </c>
    </row>
    <row r="2384" spans="1:16" x14ac:dyDescent="0.3">
      <c r="A2384" t="s">
        <v>9650</v>
      </c>
      <c r="B2384">
        <v>2021</v>
      </c>
      <c r="C2384" t="s">
        <v>131</v>
      </c>
      <c r="D2384" t="s">
        <v>9651</v>
      </c>
      <c r="E2384" t="s">
        <v>9652</v>
      </c>
      <c r="F2384" t="s">
        <v>173</v>
      </c>
      <c r="G2384">
        <v>87500</v>
      </c>
      <c r="H2384" t="s">
        <v>4180</v>
      </c>
      <c r="I2384">
        <v>13500000</v>
      </c>
      <c r="J2384" t="s">
        <v>8792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9653</v>
      </c>
    </row>
    <row r="2385" spans="1:16" x14ac:dyDescent="0.3">
      <c r="A2385" t="s">
        <v>6629</v>
      </c>
      <c r="B2385">
        <v>2021</v>
      </c>
      <c r="C2385" t="s">
        <v>36</v>
      </c>
      <c r="D2385" t="s">
        <v>8348</v>
      </c>
      <c r="E2385" t="s">
        <v>8349</v>
      </c>
      <c r="F2385" t="s">
        <v>60</v>
      </c>
      <c r="G2385">
        <v>59576</v>
      </c>
      <c r="H2385" t="s">
        <v>5852</v>
      </c>
      <c r="I2385">
        <v>6220000</v>
      </c>
      <c r="J2385" t="s">
        <v>8792</v>
      </c>
      <c r="K2385">
        <v>6010000</v>
      </c>
      <c r="L2385">
        <v>6430000</v>
      </c>
      <c r="M2385">
        <v>6</v>
      </c>
      <c r="N2385" t="s">
        <v>7677</v>
      </c>
      <c r="O2385">
        <v>86.5</v>
      </c>
      <c r="P2385" t="s">
        <v>9995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8792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9708</v>
      </c>
    </row>
    <row r="2387" spans="1:16" x14ac:dyDescent="0.3">
      <c r="A2387" t="s">
        <v>9743</v>
      </c>
      <c r="B2387">
        <v>2021</v>
      </c>
      <c r="C2387" t="s">
        <v>36</v>
      </c>
      <c r="D2387" t="s">
        <v>5635</v>
      </c>
      <c r="E2387" t="s">
        <v>5636</v>
      </c>
      <c r="F2387" t="s">
        <v>43</v>
      </c>
      <c r="G2387">
        <v>91000</v>
      </c>
      <c r="H2387" t="s">
        <v>4180</v>
      </c>
      <c r="I2387">
        <v>7550000</v>
      </c>
      <c r="J2387" t="s">
        <v>8792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9744</v>
      </c>
    </row>
    <row r="2388" spans="1:16" x14ac:dyDescent="0.3">
      <c r="A2388" t="s">
        <v>9732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8792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9733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10002</v>
      </c>
      <c r="F2389" t="s">
        <v>143</v>
      </c>
      <c r="G2389">
        <v>77000</v>
      </c>
      <c r="H2389" t="s">
        <v>5852</v>
      </c>
      <c r="I2389">
        <v>16600000</v>
      </c>
      <c r="J2389" t="s">
        <v>8792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10003</v>
      </c>
    </row>
    <row r="2390" spans="1:16" x14ac:dyDescent="0.3">
      <c r="A2390" t="s">
        <v>6489</v>
      </c>
      <c r="B2390">
        <v>2022</v>
      </c>
      <c r="C2390" t="s">
        <v>7790</v>
      </c>
      <c r="D2390" t="s">
        <v>7791</v>
      </c>
      <c r="E2390" t="s">
        <v>8099</v>
      </c>
      <c r="F2390" t="s">
        <v>161</v>
      </c>
      <c r="G2390">
        <v>58000</v>
      </c>
      <c r="H2390" t="s">
        <v>5852</v>
      </c>
      <c r="I2390">
        <v>10700000</v>
      </c>
      <c r="J2390" t="s">
        <v>8792</v>
      </c>
      <c r="K2390">
        <v>10300000</v>
      </c>
      <c r="L2390">
        <v>11000000</v>
      </c>
      <c r="M2390" t="s">
        <v>4175</v>
      </c>
      <c r="N2390" t="s">
        <v>5710</v>
      </c>
      <c r="O2390">
        <v>59.2</v>
      </c>
      <c r="P2390" t="s">
        <v>9980</v>
      </c>
    </row>
    <row r="2391" spans="1:16" x14ac:dyDescent="0.3">
      <c r="A2391" t="s">
        <v>9763</v>
      </c>
      <c r="B2391">
        <v>2022</v>
      </c>
      <c r="C2391" t="s">
        <v>137</v>
      </c>
      <c r="D2391" t="s">
        <v>4194</v>
      </c>
      <c r="E2391" t="s">
        <v>8230</v>
      </c>
      <c r="F2391" t="s">
        <v>161</v>
      </c>
      <c r="G2391">
        <v>24600</v>
      </c>
      <c r="H2391" t="s">
        <v>4180</v>
      </c>
      <c r="I2391">
        <v>16500000</v>
      </c>
      <c r="J2391" t="s">
        <v>8792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9764</v>
      </c>
    </row>
    <row r="2392" spans="1:16" x14ac:dyDescent="0.3">
      <c r="A2392" t="s">
        <v>9800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8792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9801</v>
      </c>
    </row>
    <row r="2393" spans="1:16" x14ac:dyDescent="0.3">
      <c r="A2393" t="s">
        <v>8695</v>
      </c>
      <c r="B2393">
        <v>2022</v>
      </c>
      <c r="C2393" t="s">
        <v>36</v>
      </c>
      <c r="D2393" t="s">
        <v>5635</v>
      </c>
      <c r="E2393" t="s">
        <v>5779</v>
      </c>
      <c r="F2393" t="s">
        <v>143</v>
      </c>
      <c r="G2393">
        <v>94076</v>
      </c>
      <c r="H2393" t="s">
        <v>5852</v>
      </c>
      <c r="I2393">
        <v>8900000</v>
      </c>
      <c r="J2393" t="s">
        <v>8792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9970</v>
      </c>
    </row>
    <row r="2394" spans="1:16" x14ac:dyDescent="0.3">
      <c r="A2394" t="s">
        <v>5424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5852</v>
      </c>
      <c r="I2394">
        <v>11500000</v>
      </c>
      <c r="J2394" t="s">
        <v>8792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9956</v>
      </c>
    </row>
    <row r="2395" spans="1:16" x14ac:dyDescent="0.3">
      <c r="A2395" t="s">
        <v>8683</v>
      </c>
      <c r="B2395">
        <v>2022</v>
      </c>
      <c r="C2395" t="s">
        <v>41</v>
      </c>
      <c r="D2395" t="s">
        <v>6025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8792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9675</v>
      </c>
    </row>
    <row r="2396" spans="1:16" x14ac:dyDescent="0.3">
      <c r="A2396" t="s">
        <v>6491</v>
      </c>
      <c r="B2396">
        <v>2022</v>
      </c>
      <c r="C2396" t="s">
        <v>4031</v>
      </c>
      <c r="D2396" t="s">
        <v>5131</v>
      </c>
      <c r="E2396" t="s">
        <v>5811</v>
      </c>
      <c r="F2396" t="s">
        <v>60</v>
      </c>
      <c r="G2396">
        <v>58239</v>
      </c>
      <c r="H2396" t="s">
        <v>5852</v>
      </c>
      <c r="I2396">
        <v>12600000</v>
      </c>
      <c r="J2396" t="s">
        <v>8792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9982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5668</v>
      </c>
      <c r="F2397" t="s">
        <v>143</v>
      </c>
      <c r="G2397">
        <v>1980</v>
      </c>
      <c r="H2397" t="s">
        <v>5852</v>
      </c>
      <c r="I2397">
        <v>15400000</v>
      </c>
      <c r="J2397" t="s">
        <v>8792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10082</v>
      </c>
    </row>
    <row r="2398" spans="1:16" x14ac:dyDescent="0.3">
      <c r="A2398" t="s">
        <v>5500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8792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9780</v>
      </c>
    </row>
    <row r="2399" spans="1:16" x14ac:dyDescent="0.3">
      <c r="A2399" t="s">
        <v>5354</v>
      </c>
      <c r="B2399">
        <v>2023</v>
      </c>
      <c r="C2399" t="s">
        <v>24</v>
      </c>
      <c r="D2399" t="s">
        <v>4572</v>
      </c>
      <c r="E2399" t="s">
        <v>8716</v>
      </c>
      <c r="F2399" t="s">
        <v>43</v>
      </c>
      <c r="G2399">
        <v>70000</v>
      </c>
      <c r="H2399" t="s">
        <v>5852</v>
      </c>
      <c r="I2399">
        <v>17000000</v>
      </c>
      <c r="J2399" t="s">
        <v>8792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10012</v>
      </c>
    </row>
    <row r="2400" spans="1:16" x14ac:dyDescent="0.3">
      <c r="A2400" t="s">
        <v>5383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5852</v>
      </c>
      <c r="I2400">
        <v>12000000</v>
      </c>
      <c r="J2400" t="s">
        <v>8792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10027</v>
      </c>
    </row>
    <row r="2401" spans="1:16" x14ac:dyDescent="0.3">
      <c r="A2401" t="s">
        <v>5581</v>
      </c>
      <c r="B2401">
        <v>2022</v>
      </c>
      <c r="C2401" t="s">
        <v>24</v>
      </c>
      <c r="D2401" t="s">
        <v>4369</v>
      </c>
      <c r="E2401" t="s">
        <v>5717</v>
      </c>
      <c r="F2401" t="s">
        <v>43</v>
      </c>
      <c r="G2401">
        <v>62000</v>
      </c>
      <c r="H2401" t="s">
        <v>4180</v>
      </c>
      <c r="I2401">
        <v>35400000</v>
      </c>
      <c r="J2401" t="s">
        <v>8792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9703</v>
      </c>
    </row>
    <row r="2402" spans="1:16" x14ac:dyDescent="0.3">
      <c r="A2402" t="s">
        <v>9685</v>
      </c>
      <c r="B2402">
        <v>2023</v>
      </c>
      <c r="C2402" t="s">
        <v>4896</v>
      </c>
      <c r="D2402" t="s">
        <v>4897</v>
      </c>
      <c r="E2402" t="s">
        <v>9686</v>
      </c>
      <c r="F2402" t="s">
        <v>94</v>
      </c>
      <c r="G2402">
        <v>38000</v>
      </c>
      <c r="H2402" t="s">
        <v>4180</v>
      </c>
      <c r="I2402">
        <v>12100000</v>
      </c>
      <c r="J2402" t="s">
        <v>8792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9687</v>
      </c>
    </row>
    <row r="2403" spans="1:16" x14ac:dyDescent="0.3">
      <c r="A2403" t="s">
        <v>9671</v>
      </c>
      <c r="B2403">
        <v>2022</v>
      </c>
      <c r="C2403" t="s">
        <v>24</v>
      </c>
      <c r="D2403" t="s">
        <v>4572</v>
      </c>
      <c r="E2403" t="s">
        <v>9398</v>
      </c>
      <c r="F2403" t="s">
        <v>143</v>
      </c>
      <c r="G2403">
        <v>50000</v>
      </c>
      <c r="H2403" t="s">
        <v>4180</v>
      </c>
      <c r="I2403">
        <v>25200000</v>
      </c>
      <c r="J2403" t="s">
        <v>8792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9672</v>
      </c>
    </row>
    <row r="2404" spans="1:16" x14ac:dyDescent="0.3">
      <c r="A2404" t="s">
        <v>9709</v>
      </c>
      <c r="B2404">
        <v>2022</v>
      </c>
      <c r="C2404" t="s">
        <v>4530</v>
      </c>
      <c r="D2404" t="s">
        <v>9710</v>
      </c>
      <c r="E2404" t="s">
        <v>9711</v>
      </c>
      <c r="F2404" t="s">
        <v>43</v>
      </c>
      <c r="G2404">
        <v>56000</v>
      </c>
      <c r="H2404" t="s">
        <v>4173</v>
      </c>
      <c r="I2404">
        <v>6580000</v>
      </c>
      <c r="J2404" t="s">
        <v>8792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9712</v>
      </c>
    </row>
    <row r="2405" spans="1:16" x14ac:dyDescent="0.3">
      <c r="A2405" t="s">
        <v>8645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5852</v>
      </c>
      <c r="I2405">
        <v>9500000</v>
      </c>
      <c r="J2405" t="s">
        <v>8792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9986</v>
      </c>
    </row>
    <row r="2406" spans="1:16" x14ac:dyDescent="0.3">
      <c r="A2406" t="s">
        <v>8618</v>
      </c>
      <c r="B2406">
        <v>2022</v>
      </c>
      <c r="C2406" t="s">
        <v>5787</v>
      </c>
      <c r="D2406" t="s">
        <v>8914</v>
      </c>
      <c r="E2406" t="s">
        <v>10008</v>
      </c>
      <c r="F2406" t="s">
        <v>43</v>
      </c>
      <c r="G2406">
        <v>31000</v>
      </c>
      <c r="H2406" t="s">
        <v>5852</v>
      </c>
      <c r="I2406">
        <v>26200000</v>
      </c>
      <c r="J2406" t="s">
        <v>8792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10009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5706</v>
      </c>
      <c r="E2407" t="s">
        <v>10055</v>
      </c>
      <c r="F2407" t="s">
        <v>43</v>
      </c>
      <c r="G2407">
        <v>28000</v>
      </c>
      <c r="H2407" t="s">
        <v>5852</v>
      </c>
      <c r="I2407">
        <v>21300000</v>
      </c>
      <c r="J2407" t="s">
        <v>8792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10056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5852</v>
      </c>
      <c r="I2408">
        <v>35000000</v>
      </c>
      <c r="J2408" t="s">
        <v>8792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10024</v>
      </c>
    </row>
    <row r="2409" spans="1:16" x14ac:dyDescent="0.3">
      <c r="A2409" t="s">
        <v>9690</v>
      </c>
      <c r="B2409">
        <v>2022</v>
      </c>
      <c r="C2409" t="s">
        <v>4641</v>
      </c>
      <c r="D2409" t="s">
        <v>5094</v>
      </c>
      <c r="E2409" t="s">
        <v>9691</v>
      </c>
      <c r="F2409" t="s">
        <v>43</v>
      </c>
      <c r="G2409">
        <v>62000</v>
      </c>
      <c r="H2409" t="s">
        <v>4180</v>
      </c>
      <c r="I2409">
        <v>10400000</v>
      </c>
      <c r="J2409" t="s">
        <v>8792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9692</v>
      </c>
    </row>
    <row r="2410" spans="1:16" x14ac:dyDescent="0.3">
      <c r="A2410" t="s">
        <v>9761</v>
      </c>
      <c r="B2410">
        <v>2022</v>
      </c>
      <c r="C2410" t="s">
        <v>24</v>
      </c>
      <c r="D2410" t="s">
        <v>4572</v>
      </c>
      <c r="E2410" t="s">
        <v>9398</v>
      </c>
      <c r="F2410" t="s">
        <v>143</v>
      </c>
      <c r="G2410">
        <v>54000</v>
      </c>
      <c r="H2410" t="s">
        <v>4180</v>
      </c>
      <c r="I2410">
        <v>25100000</v>
      </c>
      <c r="J2410" t="s">
        <v>8792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9762</v>
      </c>
    </row>
    <row r="2411" spans="1:16" x14ac:dyDescent="0.3">
      <c r="A2411" t="s">
        <v>9783</v>
      </c>
      <c r="B2411">
        <v>2022</v>
      </c>
      <c r="C2411" t="s">
        <v>4184</v>
      </c>
      <c r="D2411" t="s">
        <v>4303</v>
      </c>
      <c r="E2411" t="s">
        <v>9784</v>
      </c>
      <c r="F2411" t="s">
        <v>43</v>
      </c>
      <c r="G2411">
        <v>46700</v>
      </c>
      <c r="H2411" t="s">
        <v>4180</v>
      </c>
      <c r="I2411">
        <v>19900000</v>
      </c>
      <c r="J2411" t="s">
        <v>8792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9785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6093</v>
      </c>
      <c r="F2412" t="s">
        <v>43</v>
      </c>
      <c r="G2412">
        <v>45000</v>
      </c>
      <c r="H2412" t="s">
        <v>5852</v>
      </c>
      <c r="I2412">
        <v>17700000</v>
      </c>
      <c r="J2412" t="s">
        <v>8792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10034</v>
      </c>
    </row>
    <row r="2413" spans="1:16" x14ac:dyDescent="0.3">
      <c r="A2413" t="s">
        <v>8619</v>
      </c>
      <c r="B2413">
        <v>2022</v>
      </c>
      <c r="C2413" t="s">
        <v>137</v>
      </c>
      <c r="D2413" t="s">
        <v>5109</v>
      </c>
      <c r="E2413" t="s">
        <v>6019</v>
      </c>
      <c r="F2413" t="s">
        <v>60</v>
      </c>
      <c r="G2413">
        <v>41227</v>
      </c>
      <c r="H2413" t="s">
        <v>5852</v>
      </c>
      <c r="I2413">
        <v>16900000</v>
      </c>
      <c r="J2413" t="s">
        <v>8792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9991</v>
      </c>
    </row>
    <row r="2414" spans="1:16" x14ac:dyDescent="0.3">
      <c r="A2414" t="s">
        <v>5948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5852</v>
      </c>
      <c r="I2414">
        <v>19800000</v>
      </c>
      <c r="J2414" t="s">
        <v>8792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9983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5852</v>
      </c>
      <c r="I2415">
        <v>14000000</v>
      </c>
      <c r="J2415" t="s">
        <v>8792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10054</v>
      </c>
    </row>
    <row r="2416" spans="1:16" x14ac:dyDescent="0.3">
      <c r="A2416" t="s">
        <v>9773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8792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9774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5852</v>
      </c>
      <c r="I2417">
        <v>19200000</v>
      </c>
      <c r="J2417" t="s">
        <v>8792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10051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5852</v>
      </c>
      <c r="I2418">
        <v>17800000</v>
      </c>
      <c r="J2418" t="s">
        <v>8792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10042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8792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9696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5732</v>
      </c>
      <c r="F2420" t="s">
        <v>43</v>
      </c>
      <c r="G2420">
        <v>33892</v>
      </c>
      <c r="H2420" t="s">
        <v>5852</v>
      </c>
      <c r="I2420">
        <v>31600000</v>
      </c>
      <c r="J2420" t="s">
        <v>8792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10045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8792</v>
      </c>
      <c r="K2421">
        <v>35100000</v>
      </c>
      <c r="L2421">
        <v>40100000</v>
      </c>
      <c r="M2421">
        <v>7</v>
      </c>
      <c r="N2421" t="s">
        <v>5774</v>
      </c>
      <c r="O2421">
        <v>62</v>
      </c>
      <c r="P2421" t="s">
        <v>8794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5852</v>
      </c>
      <c r="I2422">
        <v>47400000</v>
      </c>
      <c r="J2422" t="s">
        <v>8792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10048</v>
      </c>
    </row>
    <row r="2423" spans="1:16" x14ac:dyDescent="0.3">
      <c r="A2423" t="s">
        <v>9771</v>
      </c>
      <c r="B2423">
        <v>2023</v>
      </c>
      <c r="C2423" t="s">
        <v>24</v>
      </c>
      <c r="D2423" t="s">
        <v>4572</v>
      </c>
      <c r="E2423" t="s">
        <v>9398</v>
      </c>
      <c r="F2423" t="s">
        <v>143</v>
      </c>
      <c r="G2423">
        <v>101000</v>
      </c>
      <c r="H2423" t="s">
        <v>4180</v>
      </c>
      <c r="I2423">
        <v>25300000</v>
      </c>
      <c r="J2423" t="s">
        <v>8792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9772</v>
      </c>
    </row>
    <row r="2424" spans="1:16" x14ac:dyDescent="0.3">
      <c r="A2424" t="s">
        <v>8644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5852</v>
      </c>
      <c r="I2424">
        <v>8300000</v>
      </c>
      <c r="J2424" t="s">
        <v>8792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9973</v>
      </c>
    </row>
    <row r="2425" spans="1:16" x14ac:dyDescent="0.3">
      <c r="A2425" t="s">
        <v>9755</v>
      </c>
      <c r="B2425">
        <v>2019</v>
      </c>
      <c r="C2425" t="s">
        <v>4184</v>
      </c>
      <c r="D2425" t="s">
        <v>4377</v>
      </c>
      <c r="E2425" t="s">
        <v>9756</v>
      </c>
      <c r="F2425" t="s">
        <v>173</v>
      </c>
      <c r="G2425">
        <v>75800</v>
      </c>
      <c r="H2425" t="s">
        <v>4180</v>
      </c>
      <c r="I2425">
        <v>17300000</v>
      </c>
      <c r="J2425" t="s">
        <v>8792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9757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6093</v>
      </c>
      <c r="F2426" t="s">
        <v>143</v>
      </c>
      <c r="G2426">
        <v>80000</v>
      </c>
      <c r="H2426" t="s">
        <v>5852</v>
      </c>
      <c r="I2426">
        <v>17300000</v>
      </c>
      <c r="J2426" t="s">
        <v>8792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10026</v>
      </c>
    </row>
    <row r="2427" spans="1:16" x14ac:dyDescent="0.3">
      <c r="A2427" t="s">
        <v>6520</v>
      </c>
      <c r="B2427">
        <v>2023</v>
      </c>
      <c r="C2427" t="s">
        <v>188</v>
      </c>
      <c r="D2427" t="s">
        <v>5855</v>
      </c>
      <c r="E2427" t="s">
        <v>4595</v>
      </c>
      <c r="F2427" t="s">
        <v>60</v>
      </c>
      <c r="G2427">
        <v>59200</v>
      </c>
      <c r="H2427" t="s">
        <v>5852</v>
      </c>
      <c r="I2427">
        <v>8400000</v>
      </c>
      <c r="J2427" t="s">
        <v>8792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9999</v>
      </c>
    </row>
    <row r="2428" spans="1:16" x14ac:dyDescent="0.3">
      <c r="A2428" t="s">
        <v>9734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8792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9736</v>
      </c>
    </row>
    <row r="2429" spans="1:16" x14ac:dyDescent="0.3">
      <c r="A2429" t="s">
        <v>9734</v>
      </c>
      <c r="B2429">
        <v>2023</v>
      </c>
      <c r="C2429" t="s">
        <v>137</v>
      </c>
      <c r="D2429" t="s">
        <v>4202</v>
      </c>
      <c r="E2429" t="s">
        <v>6917</v>
      </c>
      <c r="F2429" t="s">
        <v>43</v>
      </c>
      <c r="G2429">
        <v>74010</v>
      </c>
      <c r="H2429" t="s">
        <v>4180</v>
      </c>
      <c r="I2429">
        <v>19100000</v>
      </c>
      <c r="J2429" t="s">
        <v>8792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9735</v>
      </c>
    </row>
    <row r="2430" spans="1:16" x14ac:dyDescent="0.3">
      <c r="A2430" t="s">
        <v>9700</v>
      </c>
      <c r="B2430">
        <v>2023</v>
      </c>
      <c r="C2430" t="s">
        <v>85</v>
      </c>
      <c r="D2430" t="s">
        <v>5771</v>
      </c>
      <c r="E2430" t="s">
        <v>9701</v>
      </c>
      <c r="F2430" t="s">
        <v>43</v>
      </c>
      <c r="G2430">
        <v>57591</v>
      </c>
      <c r="H2430" t="s">
        <v>4180</v>
      </c>
      <c r="I2430">
        <v>9500000</v>
      </c>
      <c r="J2430" t="s">
        <v>8792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9702</v>
      </c>
    </row>
    <row r="2431" spans="1:16" x14ac:dyDescent="0.3">
      <c r="A2431" t="s">
        <v>5313</v>
      </c>
      <c r="B2431">
        <v>2023</v>
      </c>
      <c r="C2431" t="s">
        <v>191</v>
      </c>
      <c r="D2431" t="s">
        <v>5011</v>
      </c>
      <c r="E2431" t="s">
        <v>6145</v>
      </c>
      <c r="F2431" t="s">
        <v>173</v>
      </c>
      <c r="G2431">
        <v>44000</v>
      </c>
      <c r="H2431" t="s">
        <v>5852</v>
      </c>
      <c r="I2431">
        <v>19000000</v>
      </c>
      <c r="J2431" t="s">
        <v>8792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10019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5852</v>
      </c>
      <c r="I2432">
        <v>17900000</v>
      </c>
      <c r="J2432" t="s">
        <v>8792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10041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8761</v>
      </c>
      <c r="F2433" t="s">
        <v>143</v>
      </c>
      <c r="G2433">
        <v>717</v>
      </c>
      <c r="H2433" t="s">
        <v>5852</v>
      </c>
      <c r="I2433">
        <v>15400000</v>
      </c>
      <c r="J2433" t="s">
        <v>8792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10115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5852</v>
      </c>
      <c r="I2434">
        <v>23200000</v>
      </c>
      <c r="J2434" t="s">
        <v>8792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10057</v>
      </c>
    </row>
    <row r="2435" spans="1:16" x14ac:dyDescent="0.3">
      <c r="A2435" t="s">
        <v>9656</v>
      </c>
      <c r="B2435">
        <v>2023</v>
      </c>
      <c r="C2435" t="s">
        <v>5179</v>
      </c>
      <c r="D2435" t="s">
        <v>5216</v>
      </c>
      <c r="E2435" t="s">
        <v>6065</v>
      </c>
      <c r="F2435" t="s">
        <v>94</v>
      </c>
      <c r="G2435">
        <v>60085</v>
      </c>
      <c r="H2435" t="s">
        <v>4173</v>
      </c>
      <c r="I2435">
        <v>8100000</v>
      </c>
      <c r="J2435" t="s">
        <v>8792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9657</v>
      </c>
    </row>
    <row r="2436" spans="1:16" x14ac:dyDescent="0.3">
      <c r="A2436" t="s">
        <v>9802</v>
      </c>
      <c r="B2436">
        <v>2024</v>
      </c>
      <c r="C2436" t="s">
        <v>188</v>
      </c>
      <c r="D2436" t="s">
        <v>4594</v>
      </c>
      <c r="E2436" t="s">
        <v>5803</v>
      </c>
      <c r="F2436" t="s">
        <v>161</v>
      </c>
      <c r="G2436">
        <v>25600</v>
      </c>
      <c r="H2436" t="s">
        <v>4180</v>
      </c>
      <c r="I2436">
        <v>9300000</v>
      </c>
      <c r="J2436" t="s">
        <v>8792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9803</v>
      </c>
    </row>
    <row r="2437" spans="1:16" x14ac:dyDescent="0.3">
      <c r="A2437" t="s">
        <v>9713</v>
      </c>
      <c r="B2437">
        <v>2023</v>
      </c>
      <c r="C2437" t="s">
        <v>85</v>
      </c>
      <c r="D2437" t="s">
        <v>4221</v>
      </c>
      <c r="E2437" t="s">
        <v>9714</v>
      </c>
      <c r="F2437" t="s">
        <v>43</v>
      </c>
      <c r="G2437">
        <v>78324</v>
      </c>
      <c r="H2437" t="s">
        <v>4173</v>
      </c>
      <c r="I2437">
        <v>31600000</v>
      </c>
      <c r="J2437" t="s">
        <v>8792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9715</v>
      </c>
    </row>
    <row r="2438" spans="1:16" x14ac:dyDescent="0.3">
      <c r="A2438" t="s">
        <v>6552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5852</v>
      </c>
      <c r="I2438">
        <v>8700000</v>
      </c>
      <c r="J2438" t="s">
        <v>8792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10022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5852</v>
      </c>
      <c r="I2439">
        <v>14400000</v>
      </c>
      <c r="J2439" t="s">
        <v>8792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10095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5852</v>
      </c>
      <c r="I2440">
        <v>8900000</v>
      </c>
      <c r="J2440" t="s">
        <v>8792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9981</v>
      </c>
    </row>
    <row r="2441" spans="1:16" x14ac:dyDescent="0.3">
      <c r="A2441" t="s">
        <v>6216</v>
      </c>
      <c r="B2441">
        <v>2023</v>
      </c>
      <c r="C2441" t="s">
        <v>137</v>
      </c>
      <c r="D2441" t="s">
        <v>6217</v>
      </c>
      <c r="E2441" t="s">
        <v>9977</v>
      </c>
      <c r="F2441" t="s">
        <v>43</v>
      </c>
      <c r="G2441">
        <v>71248</v>
      </c>
      <c r="H2441" t="s">
        <v>5852</v>
      </c>
      <c r="I2441">
        <v>20100000</v>
      </c>
      <c r="J2441" t="s">
        <v>8792</v>
      </c>
      <c r="K2441">
        <v>19400000</v>
      </c>
      <c r="L2441">
        <v>20800000</v>
      </c>
      <c r="M2441" t="s">
        <v>4175</v>
      </c>
      <c r="N2441" t="s">
        <v>5818</v>
      </c>
      <c r="O2441">
        <v>69.7</v>
      </c>
      <c r="P2441" t="s">
        <v>9978</v>
      </c>
    </row>
    <row r="2442" spans="1:16" x14ac:dyDescent="0.3">
      <c r="A2442" t="s">
        <v>6617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5852</v>
      </c>
      <c r="I2442">
        <v>14400000</v>
      </c>
      <c r="J2442" t="s">
        <v>8792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9958</v>
      </c>
    </row>
    <row r="2443" spans="1:16" x14ac:dyDescent="0.3">
      <c r="A2443" t="s">
        <v>9661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8792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9662</v>
      </c>
    </row>
    <row r="2444" spans="1:16" x14ac:dyDescent="0.3">
      <c r="A2444" t="s">
        <v>8692</v>
      </c>
      <c r="B2444">
        <v>2023</v>
      </c>
      <c r="C2444" t="s">
        <v>4184</v>
      </c>
      <c r="D2444" t="s">
        <v>4486</v>
      </c>
      <c r="E2444" t="s">
        <v>9964</v>
      </c>
      <c r="F2444" t="s">
        <v>43</v>
      </c>
      <c r="G2444">
        <v>39280</v>
      </c>
      <c r="H2444" t="s">
        <v>5852</v>
      </c>
      <c r="I2444">
        <v>12300000</v>
      </c>
      <c r="J2444" t="s">
        <v>8792</v>
      </c>
      <c r="K2444">
        <v>11900000</v>
      </c>
      <c r="L2444">
        <v>12800000</v>
      </c>
      <c r="M2444">
        <v>3</v>
      </c>
      <c r="N2444" t="s">
        <v>6920</v>
      </c>
      <c r="O2444">
        <v>83.2</v>
      </c>
      <c r="P2444" t="s">
        <v>9965</v>
      </c>
    </row>
    <row r="2445" spans="1:16" x14ac:dyDescent="0.3">
      <c r="A2445" t="s">
        <v>9669</v>
      </c>
      <c r="B2445">
        <v>2023</v>
      </c>
      <c r="C2445" t="s">
        <v>188</v>
      </c>
      <c r="D2445" t="s">
        <v>5889</v>
      </c>
      <c r="E2445" t="s">
        <v>8084</v>
      </c>
      <c r="F2445" t="s">
        <v>161</v>
      </c>
      <c r="G2445">
        <v>26000</v>
      </c>
      <c r="H2445" t="s">
        <v>4180</v>
      </c>
      <c r="I2445">
        <v>18700000</v>
      </c>
      <c r="J2445" t="s">
        <v>8792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9670</v>
      </c>
    </row>
    <row r="2446" spans="1:16" x14ac:dyDescent="0.3">
      <c r="A2446" t="s">
        <v>5315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5852</v>
      </c>
      <c r="I2446">
        <v>20200000</v>
      </c>
      <c r="J2446" t="s">
        <v>8792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10118</v>
      </c>
    </row>
    <row r="2447" spans="1:16" x14ac:dyDescent="0.3">
      <c r="A2447" t="s">
        <v>5325</v>
      </c>
      <c r="B2447">
        <v>2023</v>
      </c>
      <c r="C2447" t="s">
        <v>5326</v>
      </c>
      <c r="D2447" t="s">
        <v>8412</v>
      </c>
      <c r="E2447" t="s">
        <v>8413</v>
      </c>
      <c r="F2447" t="s">
        <v>43</v>
      </c>
      <c r="G2447">
        <v>11258</v>
      </c>
      <c r="H2447" t="s">
        <v>5852</v>
      </c>
      <c r="I2447">
        <v>13700000</v>
      </c>
      <c r="J2447" t="s">
        <v>8792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10114</v>
      </c>
    </row>
    <row r="2448" spans="1:16" x14ac:dyDescent="0.3">
      <c r="A2448" t="s">
        <v>6293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5852</v>
      </c>
      <c r="I2448">
        <v>16800000</v>
      </c>
      <c r="J2448" t="s">
        <v>8792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9953</v>
      </c>
    </row>
    <row r="2449" spans="1:16" x14ac:dyDescent="0.3">
      <c r="A2449" t="s">
        <v>8647</v>
      </c>
      <c r="B2449">
        <v>2023</v>
      </c>
      <c r="C2449" t="s">
        <v>85</v>
      </c>
      <c r="D2449" t="s">
        <v>8826</v>
      </c>
      <c r="E2449" t="s">
        <v>9175</v>
      </c>
      <c r="F2449" t="s">
        <v>143</v>
      </c>
      <c r="G2449">
        <v>41520</v>
      </c>
      <c r="H2449" t="s">
        <v>5852</v>
      </c>
      <c r="I2449">
        <v>13700000</v>
      </c>
      <c r="J2449" t="s">
        <v>8792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9957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5852</v>
      </c>
      <c r="I2450">
        <v>23900000</v>
      </c>
      <c r="J2450" t="s">
        <v>8792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10033</v>
      </c>
    </row>
    <row r="2451" spans="1:16" x14ac:dyDescent="0.3">
      <c r="A2451" t="s">
        <v>9648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8792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9649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5852</v>
      </c>
      <c r="I2452">
        <v>17700000</v>
      </c>
      <c r="J2452" t="s">
        <v>8792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10061</v>
      </c>
    </row>
    <row r="2453" spans="1:16" x14ac:dyDescent="0.3">
      <c r="A2453" t="s">
        <v>9747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8792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9748</v>
      </c>
    </row>
    <row r="2454" spans="1:16" x14ac:dyDescent="0.3">
      <c r="A2454" t="s">
        <v>8691</v>
      </c>
      <c r="B2454">
        <v>2023</v>
      </c>
      <c r="C2454" t="s">
        <v>4031</v>
      </c>
      <c r="D2454" t="s">
        <v>5131</v>
      </c>
      <c r="E2454" t="s">
        <v>5811</v>
      </c>
      <c r="F2454" t="s">
        <v>43</v>
      </c>
      <c r="G2454">
        <v>31000</v>
      </c>
      <c r="H2454" t="s">
        <v>5852</v>
      </c>
      <c r="I2454">
        <v>13600000</v>
      </c>
      <c r="J2454" t="s">
        <v>8792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10035</v>
      </c>
    </row>
    <row r="2455" spans="1:16" x14ac:dyDescent="0.3">
      <c r="A2455" t="s">
        <v>8649</v>
      </c>
      <c r="B2455">
        <v>2023</v>
      </c>
      <c r="C2455" t="s">
        <v>4031</v>
      </c>
      <c r="D2455" t="s">
        <v>5131</v>
      </c>
      <c r="E2455" t="s">
        <v>5825</v>
      </c>
      <c r="F2455" t="s">
        <v>43</v>
      </c>
      <c r="G2455">
        <v>32387</v>
      </c>
      <c r="H2455" t="s">
        <v>5852</v>
      </c>
      <c r="I2455">
        <v>11500000</v>
      </c>
      <c r="J2455" t="s">
        <v>8792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9967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10037</v>
      </c>
      <c r="F2456" t="s">
        <v>4172</v>
      </c>
      <c r="G2456">
        <v>34500</v>
      </c>
      <c r="H2456" t="s">
        <v>5852</v>
      </c>
      <c r="I2456">
        <v>28800000</v>
      </c>
      <c r="J2456" t="s">
        <v>8792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10038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5809</v>
      </c>
      <c r="F2457" t="s">
        <v>43</v>
      </c>
      <c r="G2457">
        <v>10171</v>
      </c>
      <c r="H2457" t="s">
        <v>5852</v>
      </c>
      <c r="I2457">
        <v>17100000</v>
      </c>
      <c r="J2457" t="s">
        <v>8792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10108</v>
      </c>
    </row>
    <row r="2458" spans="1:16" x14ac:dyDescent="0.3">
      <c r="A2458" t="s">
        <v>9758</v>
      </c>
      <c r="B2458">
        <v>2024</v>
      </c>
      <c r="C2458" t="s">
        <v>24</v>
      </c>
      <c r="D2458" t="s">
        <v>8390</v>
      </c>
      <c r="E2458" t="s">
        <v>9759</v>
      </c>
      <c r="F2458" t="s">
        <v>161</v>
      </c>
      <c r="G2458">
        <v>31490</v>
      </c>
      <c r="H2458" t="s">
        <v>4180</v>
      </c>
      <c r="I2458">
        <v>25500000</v>
      </c>
      <c r="J2458" t="s">
        <v>8792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9760</v>
      </c>
    </row>
    <row r="2459" spans="1:16" x14ac:dyDescent="0.3">
      <c r="A2459" t="s">
        <v>9786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8792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9787</v>
      </c>
    </row>
    <row r="2460" spans="1:16" x14ac:dyDescent="0.3">
      <c r="A2460" t="s">
        <v>6483</v>
      </c>
      <c r="B2460">
        <v>2024</v>
      </c>
      <c r="C2460" t="s">
        <v>188</v>
      </c>
      <c r="D2460" t="s">
        <v>5889</v>
      </c>
      <c r="E2460" t="s">
        <v>8084</v>
      </c>
      <c r="F2460" t="s">
        <v>94</v>
      </c>
      <c r="G2460">
        <v>25840</v>
      </c>
      <c r="H2460" t="s">
        <v>5852</v>
      </c>
      <c r="I2460">
        <v>20500000</v>
      </c>
      <c r="J2460" t="s">
        <v>8792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9998</v>
      </c>
    </row>
    <row r="2461" spans="1:16" x14ac:dyDescent="0.3">
      <c r="A2461" t="s">
        <v>9781</v>
      </c>
      <c r="B2461">
        <v>2024</v>
      </c>
      <c r="C2461" t="s">
        <v>4184</v>
      </c>
      <c r="D2461" t="s">
        <v>4303</v>
      </c>
      <c r="E2461" t="s">
        <v>5833</v>
      </c>
      <c r="F2461" t="s">
        <v>143</v>
      </c>
      <c r="G2461">
        <v>55000</v>
      </c>
      <c r="H2461" t="s">
        <v>4180</v>
      </c>
      <c r="I2461">
        <v>27600000</v>
      </c>
      <c r="J2461" t="s">
        <v>8792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9782</v>
      </c>
    </row>
    <row r="2462" spans="1:16" x14ac:dyDescent="0.3">
      <c r="A2462" t="s">
        <v>6536</v>
      </c>
      <c r="B2462">
        <v>2024</v>
      </c>
      <c r="C2462" t="s">
        <v>4269</v>
      </c>
      <c r="D2462" t="s">
        <v>4270</v>
      </c>
      <c r="E2462" t="s">
        <v>5733</v>
      </c>
      <c r="F2462" t="s">
        <v>143</v>
      </c>
      <c r="G2462">
        <v>43000</v>
      </c>
      <c r="H2462" t="s">
        <v>5852</v>
      </c>
      <c r="I2462">
        <v>13500000</v>
      </c>
      <c r="J2462" t="s">
        <v>8792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9959</v>
      </c>
    </row>
    <row r="2463" spans="1:16" x14ac:dyDescent="0.3">
      <c r="A2463" t="s">
        <v>8521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5852</v>
      </c>
      <c r="I2463">
        <v>19400000</v>
      </c>
      <c r="J2463" t="s">
        <v>8792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10067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5852</v>
      </c>
      <c r="I2464">
        <v>21000000</v>
      </c>
      <c r="J2464" t="s">
        <v>8792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10090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5852</v>
      </c>
      <c r="I2465">
        <v>20500000</v>
      </c>
      <c r="J2465" t="s">
        <v>8792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10086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5852</v>
      </c>
      <c r="I2466">
        <v>13500000</v>
      </c>
      <c r="J2466" t="s">
        <v>8792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10092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5852</v>
      </c>
      <c r="I2467">
        <v>15400000</v>
      </c>
      <c r="J2467" t="s">
        <v>8792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10077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5852</v>
      </c>
      <c r="I2468">
        <v>15400000</v>
      </c>
      <c r="J2468" t="s">
        <v>8792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10094</v>
      </c>
    </row>
    <row r="2469" spans="1:16" x14ac:dyDescent="0.3">
      <c r="A2469" t="s">
        <v>6437</v>
      </c>
      <c r="B2469">
        <v>2024</v>
      </c>
      <c r="C2469" t="s">
        <v>62</v>
      </c>
      <c r="D2469" t="s">
        <v>4250</v>
      </c>
      <c r="E2469" t="s">
        <v>8522</v>
      </c>
      <c r="F2469" t="s">
        <v>43</v>
      </c>
      <c r="G2469">
        <v>81000</v>
      </c>
      <c r="H2469" t="s">
        <v>5852</v>
      </c>
      <c r="I2469">
        <v>19300000</v>
      </c>
      <c r="J2469" t="s">
        <v>8792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9954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5852</v>
      </c>
      <c r="I2470">
        <v>21000000</v>
      </c>
      <c r="J2470" t="s">
        <v>8792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10117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8788</v>
      </c>
      <c r="F2471" t="s">
        <v>161</v>
      </c>
      <c r="G2471">
        <v>21500</v>
      </c>
      <c r="H2471" t="s">
        <v>5852</v>
      </c>
      <c r="I2471">
        <v>22800000</v>
      </c>
      <c r="J2471" t="s">
        <v>8792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10102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5852</v>
      </c>
      <c r="I2472">
        <v>20000000</v>
      </c>
      <c r="J2472" t="s">
        <v>8792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10081</v>
      </c>
    </row>
    <row r="2473" spans="1:16" x14ac:dyDescent="0.3">
      <c r="A2473" t="s">
        <v>6652</v>
      </c>
      <c r="B2473">
        <v>2024</v>
      </c>
      <c r="C2473" t="s">
        <v>41</v>
      </c>
      <c r="D2473" t="s">
        <v>4876</v>
      </c>
      <c r="E2473" t="s">
        <v>7931</v>
      </c>
      <c r="F2473" t="s">
        <v>60</v>
      </c>
      <c r="G2473">
        <v>8249</v>
      </c>
      <c r="H2473" t="s">
        <v>5852</v>
      </c>
      <c r="I2473">
        <v>11300000</v>
      </c>
      <c r="J2473" t="s">
        <v>8792</v>
      </c>
      <c r="K2473">
        <v>10900000</v>
      </c>
      <c r="L2473">
        <v>11700000</v>
      </c>
      <c r="M2473">
        <v>8</v>
      </c>
      <c r="N2473" t="s">
        <v>5710</v>
      </c>
      <c r="O2473">
        <v>76.900000000000006</v>
      </c>
      <c r="P2473" t="s">
        <v>9951</v>
      </c>
    </row>
    <row r="2474" spans="1:16" x14ac:dyDescent="0.3">
      <c r="A2474" t="s">
        <v>9775</v>
      </c>
      <c r="B2474">
        <v>2024</v>
      </c>
      <c r="C2474" t="s">
        <v>166</v>
      </c>
      <c r="D2474" t="s">
        <v>5776</v>
      </c>
      <c r="E2474" t="s">
        <v>5777</v>
      </c>
      <c r="F2474" t="s">
        <v>43</v>
      </c>
      <c r="G2474">
        <v>54000</v>
      </c>
      <c r="H2474" t="s">
        <v>4180</v>
      </c>
      <c r="I2474">
        <v>11100000</v>
      </c>
      <c r="J2474" t="s">
        <v>8792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9776</v>
      </c>
    </row>
    <row r="2475" spans="1:16" x14ac:dyDescent="0.3">
      <c r="A2475" t="s">
        <v>9795</v>
      </c>
      <c r="B2475">
        <v>2024</v>
      </c>
      <c r="C2475" t="s">
        <v>182</v>
      </c>
      <c r="D2475" t="s">
        <v>5866</v>
      </c>
      <c r="E2475" t="s">
        <v>9796</v>
      </c>
      <c r="F2475" t="s">
        <v>43</v>
      </c>
      <c r="G2475">
        <v>31536</v>
      </c>
      <c r="H2475" t="s">
        <v>4180</v>
      </c>
      <c r="I2475">
        <v>22600000</v>
      </c>
      <c r="J2475" t="s">
        <v>8792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9797</v>
      </c>
    </row>
    <row r="2476" spans="1:16" x14ac:dyDescent="0.3">
      <c r="A2476" t="s">
        <v>9795</v>
      </c>
      <c r="B2476">
        <v>2024</v>
      </c>
      <c r="C2476" t="s">
        <v>182</v>
      </c>
      <c r="D2476" t="s">
        <v>5866</v>
      </c>
      <c r="E2476" t="s">
        <v>9798</v>
      </c>
      <c r="F2476" t="s">
        <v>43</v>
      </c>
      <c r="G2476">
        <v>31536</v>
      </c>
      <c r="H2476" t="s">
        <v>4180</v>
      </c>
      <c r="I2476">
        <v>27700000</v>
      </c>
      <c r="J2476" t="s">
        <v>8792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9799</v>
      </c>
    </row>
    <row r="2477" spans="1:16" x14ac:dyDescent="0.3">
      <c r="A2477" t="s">
        <v>5380</v>
      </c>
      <c r="B2477">
        <v>2024</v>
      </c>
      <c r="C2477" t="s">
        <v>24</v>
      </c>
      <c r="D2477" t="s">
        <v>4405</v>
      </c>
      <c r="E2477" t="s">
        <v>5699</v>
      </c>
      <c r="F2477" t="s">
        <v>4789</v>
      </c>
      <c r="G2477">
        <v>30900</v>
      </c>
      <c r="H2477" t="s">
        <v>5852</v>
      </c>
      <c r="I2477">
        <v>46000000</v>
      </c>
      <c r="J2477" t="s">
        <v>8792</v>
      </c>
      <c r="K2477">
        <v>44300000</v>
      </c>
      <c r="L2477">
        <v>47600000</v>
      </c>
      <c r="M2477">
        <v>26</v>
      </c>
      <c r="N2477" t="s">
        <v>8868</v>
      </c>
      <c r="O2477">
        <v>81.2</v>
      </c>
      <c r="P2477" t="s">
        <v>10040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5852</v>
      </c>
      <c r="I2478">
        <v>26200000</v>
      </c>
      <c r="J2478" t="s">
        <v>8792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10060</v>
      </c>
    </row>
    <row r="2479" spans="1:16" x14ac:dyDescent="0.3">
      <c r="A2479" t="s">
        <v>9683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8792</v>
      </c>
      <c r="K2479">
        <v>35700000</v>
      </c>
      <c r="L2479">
        <v>38300000</v>
      </c>
      <c r="M2479">
        <v>27</v>
      </c>
      <c r="N2479" t="s">
        <v>5826</v>
      </c>
      <c r="O2479">
        <v>74.8</v>
      </c>
      <c r="P2479" t="s">
        <v>9684</v>
      </c>
    </row>
    <row r="2480" spans="1:16" x14ac:dyDescent="0.3">
      <c r="A2480" t="s">
        <v>6236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5852</v>
      </c>
      <c r="I2480">
        <v>21100000</v>
      </c>
      <c r="J2480" t="s">
        <v>8792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10018</v>
      </c>
    </row>
    <row r="2481" spans="1:16" x14ac:dyDescent="0.3">
      <c r="A2481" t="s">
        <v>6486</v>
      </c>
      <c r="B2481">
        <v>2024</v>
      </c>
      <c r="C2481" t="s">
        <v>85</v>
      </c>
      <c r="D2481" t="s">
        <v>9984</v>
      </c>
      <c r="E2481" t="s">
        <v>5772</v>
      </c>
      <c r="F2481" t="s">
        <v>43</v>
      </c>
      <c r="G2481">
        <v>31107</v>
      </c>
      <c r="H2481" t="s">
        <v>5852</v>
      </c>
      <c r="I2481">
        <v>12200000</v>
      </c>
      <c r="J2481" t="s">
        <v>8792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9985</v>
      </c>
    </row>
    <row r="2482" spans="1:16" x14ac:dyDescent="0.3">
      <c r="A2482" t="s">
        <v>9679</v>
      </c>
      <c r="B2482">
        <v>2024</v>
      </c>
      <c r="C2482" t="s">
        <v>24</v>
      </c>
      <c r="D2482" t="s">
        <v>4405</v>
      </c>
      <c r="E2482" t="s">
        <v>5790</v>
      </c>
      <c r="F2482" t="s">
        <v>60</v>
      </c>
      <c r="G2482">
        <v>45000</v>
      </c>
      <c r="H2482" t="s">
        <v>4180</v>
      </c>
      <c r="I2482">
        <v>30300000</v>
      </c>
      <c r="J2482" t="s">
        <v>8792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9680</v>
      </c>
    </row>
    <row r="2483" spans="1:16" x14ac:dyDescent="0.3">
      <c r="A2483" t="s">
        <v>5554</v>
      </c>
      <c r="B2483">
        <v>2025</v>
      </c>
      <c r="C2483" t="s">
        <v>392</v>
      </c>
      <c r="D2483" t="s">
        <v>6195</v>
      </c>
      <c r="E2483" t="s">
        <v>6196</v>
      </c>
      <c r="F2483" t="s">
        <v>4172</v>
      </c>
      <c r="G2483">
        <v>20000</v>
      </c>
      <c r="H2483" t="s">
        <v>5852</v>
      </c>
      <c r="I2483">
        <v>37700000</v>
      </c>
      <c r="J2483" t="s">
        <v>8792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10013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5847</v>
      </c>
      <c r="E2484" t="s">
        <v>8773</v>
      </c>
      <c r="F2484" t="s">
        <v>4172</v>
      </c>
      <c r="G2484">
        <v>13051</v>
      </c>
      <c r="H2484" t="s">
        <v>5852</v>
      </c>
      <c r="I2484">
        <v>39000000</v>
      </c>
      <c r="J2484" t="s">
        <v>8792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10111</v>
      </c>
    </row>
    <row r="2485" spans="1:16" x14ac:dyDescent="0.3">
      <c r="A2485" t="s">
        <v>8617</v>
      </c>
      <c r="B2485">
        <v>2025</v>
      </c>
      <c r="C2485" t="s">
        <v>24</v>
      </c>
      <c r="D2485" t="s">
        <v>4369</v>
      </c>
      <c r="E2485" t="s">
        <v>5659</v>
      </c>
      <c r="F2485" t="s">
        <v>4172</v>
      </c>
      <c r="G2485">
        <v>15893</v>
      </c>
      <c r="H2485" t="s">
        <v>5852</v>
      </c>
      <c r="I2485">
        <v>57000000</v>
      </c>
      <c r="J2485" t="s">
        <v>8792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9987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5987</v>
      </c>
      <c r="E2486" t="s">
        <v>7902</v>
      </c>
      <c r="F2486" t="s">
        <v>4172</v>
      </c>
      <c r="G2486">
        <v>2700</v>
      </c>
      <c r="H2486" t="s">
        <v>5852</v>
      </c>
      <c r="I2486">
        <v>28600000</v>
      </c>
      <c r="J2486" t="s">
        <v>8792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10072</v>
      </c>
    </row>
    <row r="2487" spans="1:16" x14ac:dyDescent="0.3">
      <c r="A2487" t="s">
        <v>5330</v>
      </c>
      <c r="B2487">
        <v>2026</v>
      </c>
      <c r="C2487" t="s">
        <v>201</v>
      </c>
      <c r="D2487" t="s">
        <v>5994</v>
      </c>
      <c r="E2487" t="s">
        <v>5995</v>
      </c>
      <c r="F2487" t="s">
        <v>4172</v>
      </c>
      <c r="G2487">
        <v>456</v>
      </c>
      <c r="H2487" t="s">
        <v>5852</v>
      </c>
      <c r="I2487">
        <v>18600000</v>
      </c>
      <c r="J2487" t="s">
        <v>8792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10101</v>
      </c>
    </row>
    <row r="2488" spans="1:16" x14ac:dyDescent="0.3">
      <c r="A2488" t="s">
        <v>8626</v>
      </c>
      <c r="B2488">
        <v>2024</v>
      </c>
      <c r="C2488" t="s">
        <v>89</v>
      </c>
      <c r="D2488" t="s">
        <v>5207</v>
      </c>
      <c r="E2488" t="s">
        <v>7838</v>
      </c>
      <c r="F2488" t="s">
        <v>60</v>
      </c>
      <c r="G2488">
        <v>18000</v>
      </c>
      <c r="H2488" t="s">
        <v>5852</v>
      </c>
      <c r="I2488">
        <v>10400000</v>
      </c>
      <c r="J2488" t="s">
        <v>8792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9966</v>
      </c>
    </row>
    <row r="2489" spans="1:16" x14ac:dyDescent="0.3">
      <c r="A2489" t="s">
        <v>5322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5852</v>
      </c>
      <c r="I2489">
        <v>28300000</v>
      </c>
      <c r="J2489" t="s">
        <v>8792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10113</v>
      </c>
    </row>
    <row r="2490" spans="1:16" x14ac:dyDescent="0.3">
      <c r="A2490" t="s">
        <v>9739</v>
      </c>
      <c r="B2490">
        <v>2024</v>
      </c>
      <c r="C2490" t="s">
        <v>4184</v>
      </c>
      <c r="D2490" t="s">
        <v>4288</v>
      </c>
      <c r="E2490" t="s">
        <v>7210</v>
      </c>
      <c r="F2490" t="s">
        <v>161</v>
      </c>
      <c r="G2490">
        <v>33200</v>
      </c>
      <c r="H2490" t="s">
        <v>4173</v>
      </c>
      <c r="I2490">
        <v>16500000</v>
      </c>
      <c r="J2490" t="s">
        <v>8792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9740</v>
      </c>
    </row>
    <row r="2491" spans="1:16" x14ac:dyDescent="0.3">
      <c r="A2491" t="s">
        <v>5308</v>
      </c>
      <c r="B2491">
        <v>2024</v>
      </c>
      <c r="C2491" t="s">
        <v>24</v>
      </c>
      <c r="D2491" t="s">
        <v>4405</v>
      </c>
      <c r="E2491" t="s">
        <v>5790</v>
      </c>
      <c r="F2491" t="s">
        <v>143</v>
      </c>
      <c r="G2491">
        <v>40100</v>
      </c>
      <c r="H2491" t="s">
        <v>5852</v>
      </c>
      <c r="I2491">
        <v>31000000</v>
      </c>
      <c r="J2491" t="s">
        <v>8792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10025</v>
      </c>
    </row>
    <row r="2492" spans="1:16" x14ac:dyDescent="0.3">
      <c r="A2492" t="s">
        <v>9767</v>
      </c>
      <c r="B2492">
        <v>2024</v>
      </c>
      <c r="C2492" t="s">
        <v>24</v>
      </c>
      <c r="D2492" t="s">
        <v>4405</v>
      </c>
      <c r="E2492" t="s">
        <v>8896</v>
      </c>
      <c r="F2492" t="s">
        <v>43</v>
      </c>
      <c r="G2492">
        <v>26900</v>
      </c>
      <c r="H2492" t="s">
        <v>4180</v>
      </c>
      <c r="I2492">
        <v>29100000</v>
      </c>
      <c r="J2492" t="s">
        <v>8792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9768</v>
      </c>
    </row>
    <row r="2493" spans="1:16" x14ac:dyDescent="0.3">
      <c r="A2493" t="s">
        <v>5316</v>
      </c>
      <c r="B2493">
        <v>2024</v>
      </c>
      <c r="C2493" t="s">
        <v>62</v>
      </c>
      <c r="D2493" t="s">
        <v>4232</v>
      </c>
      <c r="E2493" t="s">
        <v>8517</v>
      </c>
      <c r="F2493" t="s">
        <v>143</v>
      </c>
      <c r="G2493" t="s">
        <v>4172</v>
      </c>
      <c r="H2493" t="s">
        <v>5852</v>
      </c>
      <c r="I2493">
        <v>13300000</v>
      </c>
      <c r="J2493" t="s">
        <v>8792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10070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5673</v>
      </c>
      <c r="E2494" t="s">
        <v>10046</v>
      </c>
      <c r="F2494" t="s">
        <v>161</v>
      </c>
      <c r="G2494">
        <v>58500</v>
      </c>
      <c r="H2494" t="s">
        <v>5852</v>
      </c>
      <c r="I2494">
        <v>24500000</v>
      </c>
      <c r="J2494" t="s">
        <v>8792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10047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5852</v>
      </c>
      <c r="I2495">
        <v>24400000</v>
      </c>
      <c r="J2495" t="s">
        <v>8792</v>
      </c>
      <c r="K2495">
        <v>23500000</v>
      </c>
      <c r="L2495">
        <v>25200000</v>
      </c>
      <c r="M2495" t="s">
        <v>4175</v>
      </c>
      <c r="N2495" t="s">
        <v>9870</v>
      </c>
      <c r="O2495">
        <v>74</v>
      </c>
      <c r="P2495" t="s">
        <v>10023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5852</v>
      </c>
      <c r="I2496">
        <v>15500000</v>
      </c>
      <c r="J2496" t="s">
        <v>8792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10079</v>
      </c>
    </row>
    <row r="2497" spans="1:16" x14ac:dyDescent="0.3">
      <c r="A2497" t="s">
        <v>9789</v>
      </c>
      <c r="B2497">
        <v>2024</v>
      </c>
      <c r="C2497" t="s">
        <v>230</v>
      </c>
      <c r="D2497" t="s">
        <v>4555</v>
      </c>
      <c r="E2497" t="s">
        <v>5805</v>
      </c>
      <c r="F2497" t="s">
        <v>43</v>
      </c>
      <c r="G2497">
        <v>29400</v>
      </c>
      <c r="H2497" t="s">
        <v>4180</v>
      </c>
      <c r="I2497">
        <v>14100000</v>
      </c>
      <c r="J2497" t="s">
        <v>8792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9790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5852</v>
      </c>
      <c r="I2498">
        <v>14000000</v>
      </c>
      <c r="J2498" t="s">
        <v>8792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10080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8517</v>
      </c>
      <c r="F2499" t="s">
        <v>43</v>
      </c>
      <c r="G2499">
        <v>2700</v>
      </c>
      <c r="H2499" t="s">
        <v>5852</v>
      </c>
      <c r="I2499">
        <v>13600000</v>
      </c>
      <c r="J2499" t="s">
        <v>8792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10087</v>
      </c>
    </row>
    <row r="2500" spans="1:16" x14ac:dyDescent="0.3">
      <c r="A2500" t="s">
        <v>5830</v>
      </c>
      <c r="B2500">
        <v>2024</v>
      </c>
      <c r="C2500" t="s">
        <v>62</v>
      </c>
      <c r="D2500" t="s">
        <v>4198</v>
      </c>
      <c r="E2500" t="s">
        <v>5831</v>
      </c>
      <c r="F2500" t="s">
        <v>43</v>
      </c>
      <c r="G2500">
        <v>45647</v>
      </c>
      <c r="H2500" t="s">
        <v>5852</v>
      </c>
      <c r="I2500">
        <v>16900000</v>
      </c>
      <c r="J2500" t="s">
        <v>8792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10083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5852</v>
      </c>
      <c r="I2501">
        <v>20400000</v>
      </c>
      <c r="J2501" t="s">
        <v>8792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10076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5852</v>
      </c>
      <c r="I2502">
        <v>20700000</v>
      </c>
      <c r="J2502" t="s">
        <v>8792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10036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5852</v>
      </c>
      <c r="I2503">
        <v>20600000</v>
      </c>
      <c r="J2503" t="s">
        <v>8792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10112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5852</v>
      </c>
      <c r="I2504">
        <v>34800000</v>
      </c>
      <c r="J2504" t="s">
        <v>8792</v>
      </c>
      <c r="K2504">
        <v>33500000</v>
      </c>
      <c r="L2504">
        <v>36100000</v>
      </c>
      <c r="M2504">
        <v>27</v>
      </c>
      <c r="N2504" t="s">
        <v>5826</v>
      </c>
      <c r="O2504">
        <v>70.3</v>
      </c>
      <c r="P2504" t="s">
        <v>10052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8792</v>
      </c>
      <c r="K2505">
        <v>33000000</v>
      </c>
      <c r="L2505">
        <v>35600000</v>
      </c>
      <c r="M2505">
        <v>27</v>
      </c>
      <c r="N2505" t="s">
        <v>5826</v>
      </c>
      <c r="O2505">
        <v>69.3</v>
      </c>
      <c r="P2505" t="s">
        <v>8793</v>
      </c>
    </row>
    <row r="2506" spans="1:16" x14ac:dyDescent="0.3">
      <c r="A2506" t="s">
        <v>8700</v>
      </c>
      <c r="B2506">
        <v>2024</v>
      </c>
      <c r="C2506" t="s">
        <v>4641</v>
      </c>
      <c r="D2506" t="s">
        <v>5094</v>
      </c>
      <c r="E2506" t="s">
        <v>8946</v>
      </c>
      <c r="F2506" t="s">
        <v>173</v>
      </c>
      <c r="G2506">
        <v>22000</v>
      </c>
      <c r="H2506" t="s">
        <v>5852</v>
      </c>
      <c r="I2506">
        <v>12300000</v>
      </c>
      <c r="J2506" t="s">
        <v>8792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9961</v>
      </c>
    </row>
    <row r="2507" spans="1:16" x14ac:dyDescent="0.3">
      <c r="A2507" t="s">
        <v>9725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8792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9726</v>
      </c>
    </row>
    <row r="2508" spans="1:16" x14ac:dyDescent="0.3">
      <c r="A2508" t="s">
        <v>8614</v>
      </c>
      <c r="B2508">
        <v>2024</v>
      </c>
      <c r="C2508" t="s">
        <v>137</v>
      </c>
      <c r="D2508" t="s">
        <v>5067</v>
      </c>
      <c r="E2508" t="s">
        <v>9974</v>
      </c>
      <c r="F2508" t="s">
        <v>143</v>
      </c>
      <c r="G2508">
        <v>35000</v>
      </c>
      <c r="H2508" t="s">
        <v>5852</v>
      </c>
      <c r="I2508">
        <v>34300000</v>
      </c>
      <c r="J2508" t="s">
        <v>8792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9975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6178</v>
      </c>
      <c r="E2509" t="s">
        <v>4373</v>
      </c>
      <c r="F2509" t="s">
        <v>143</v>
      </c>
      <c r="G2509" t="s">
        <v>4172</v>
      </c>
      <c r="H2509" t="s">
        <v>5852</v>
      </c>
      <c r="I2509">
        <v>11700000</v>
      </c>
      <c r="J2509" t="s">
        <v>8792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10110</v>
      </c>
    </row>
    <row r="2510" spans="1:16" x14ac:dyDescent="0.3">
      <c r="A2510" t="s">
        <v>6314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5852</v>
      </c>
      <c r="I2510">
        <v>37300000</v>
      </c>
      <c r="J2510" t="s">
        <v>8792</v>
      </c>
      <c r="K2510">
        <v>36100000</v>
      </c>
      <c r="L2510">
        <v>38500000</v>
      </c>
      <c r="M2510">
        <v>19</v>
      </c>
      <c r="N2510" t="s">
        <v>5826</v>
      </c>
      <c r="O2510">
        <v>73.900000000000006</v>
      </c>
      <c r="P2510" t="s">
        <v>10007</v>
      </c>
    </row>
    <row r="2511" spans="1:16" x14ac:dyDescent="0.3">
      <c r="A2511" t="s">
        <v>9659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8792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9660</v>
      </c>
    </row>
    <row r="2512" spans="1:16" x14ac:dyDescent="0.3">
      <c r="A2512" t="s">
        <v>9749</v>
      </c>
      <c r="B2512">
        <v>2024</v>
      </c>
      <c r="C2512" t="s">
        <v>50</v>
      </c>
      <c r="D2512" t="s">
        <v>6026</v>
      </c>
      <c r="E2512" t="s">
        <v>9750</v>
      </c>
      <c r="F2512" t="s">
        <v>94</v>
      </c>
      <c r="G2512">
        <v>18548</v>
      </c>
      <c r="H2512" t="s">
        <v>4180</v>
      </c>
      <c r="I2512">
        <v>16300000</v>
      </c>
      <c r="J2512" t="s">
        <v>8792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9751</v>
      </c>
    </row>
    <row r="2513" spans="1:16" x14ac:dyDescent="0.3">
      <c r="A2513" t="s">
        <v>9716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8792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9717</v>
      </c>
    </row>
    <row r="2514" spans="1:16" x14ac:dyDescent="0.3">
      <c r="A2514" t="s">
        <v>9737</v>
      </c>
      <c r="B2514">
        <v>2024</v>
      </c>
      <c r="C2514" t="s">
        <v>230</v>
      </c>
      <c r="D2514" t="s">
        <v>4555</v>
      </c>
      <c r="E2514" t="s">
        <v>5805</v>
      </c>
      <c r="F2514" t="s">
        <v>43</v>
      </c>
      <c r="G2514">
        <v>40700</v>
      </c>
      <c r="H2514" t="s">
        <v>4173</v>
      </c>
      <c r="I2514">
        <v>13700000</v>
      </c>
      <c r="J2514" t="s">
        <v>8792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9738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10043</v>
      </c>
      <c r="F2515" t="s">
        <v>173</v>
      </c>
      <c r="G2515">
        <v>35150</v>
      </c>
      <c r="H2515" t="s">
        <v>5852</v>
      </c>
      <c r="I2515">
        <v>18800000</v>
      </c>
      <c r="J2515" t="s">
        <v>8792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10044</v>
      </c>
    </row>
    <row r="2516" spans="1:16" x14ac:dyDescent="0.3">
      <c r="A2516" t="s">
        <v>9793</v>
      </c>
      <c r="B2516">
        <v>2024</v>
      </c>
      <c r="C2516" t="s">
        <v>45</v>
      </c>
      <c r="D2516" t="s">
        <v>4886</v>
      </c>
      <c r="E2516" t="s">
        <v>9171</v>
      </c>
      <c r="F2516" t="s">
        <v>161</v>
      </c>
      <c r="G2516">
        <v>30000</v>
      </c>
      <c r="H2516" t="s">
        <v>4180</v>
      </c>
      <c r="I2516">
        <v>15800000</v>
      </c>
      <c r="J2516" t="s">
        <v>8792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9794</v>
      </c>
    </row>
    <row r="2517" spans="1:16" x14ac:dyDescent="0.3">
      <c r="A2517" t="s">
        <v>5599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5852</v>
      </c>
      <c r="I2517">
        <v>21800000</v>
      </c>
      <c r="J2517" t="s">
        <v>8792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9968</v>
      </c>
    </row>
    <row r="2518" spans="1:16" x14ac:dyDescent="0.3">
      <c r="A2518" t="s">
        <v>6606</v>
      </c>
      <c r="B2518">
        <v>2024</v>
      </c>
      <c r="C2518" t="s">
        <v>4091</v>
      </c>
      <c r="D2518" t="s">
        <v>4923</v>
      </c>
      <c r="E2518" t="s">
        <v>9857</v>
      </c>
      <c r="F2518" t="s">
        <v>161</v>
      </c>
      <c r="G2518">
        <v>19000</v>
      </c>
      <c r="H2518" t="s">
        <v>5852</v>
      </c>
      <c r="I2518">
        <v>17100000</v>
      </c>
      <c r="J2518" t="s">
        <v>8792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9960</v>
      </c>
    </row>
    <row r="2519" spans="1:16" x14ac:dyDescent="0.3">
      <c r="A2519" t="s">
        <v>9654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8792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9655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5779</v>
      </c>
      <c r="F2520" t="s">
        <v>43</v>
      </c>
      <c r="G2520">
        <v>30883</v>
      </c>
      <c r="H2520" t="s">
        <v>4180</v>
      </c>
      <c r="I2520">
        <v>9400000</v>
      </c>
      <c r="J2520" t="s">
        <v>8792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9788</v>
      </c>
    </row>
    <row r="2521" spans="1:16" x14ac:dyDescent="0.3">
      <c r="A2521" t="s">
        <v>9718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8792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9719</v>
      </c>
    </row>
    <row r="2522" spans="1:16" x14ac:dyDescent="0.3">
      <c r="A2522" t="s">
        <v>5347</v>
      </c>
      <c r="B2522">
        <v>2024</v>
      </c>
      <c r="C2522" t="s">
        <v>62</v>
      </c>
      <c r="D2522" t="s">
        <v>5987</v>
      </c>
      <c r="E2522" t="s">
        <v>5988</v>
      </c>
      <c r="F2522" t="s">
        <v>4172</v>
      </c>
      <c r="G2522" t="s">
        <v>4172</v>
      </c>
      <c r="H2522" t="s">
        <v>5852</v>
      </c>
      <c r="I2522">
        <v>24100000</v>
      </c>
      <c r="J2522" t="s">
        <v>8792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10084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10029</v>
      </c>
      <c r="F2523" t="s">
        <v>143</v>
      </c>
      <c r="G2523">
        <v>37000</v>
      </c>
      <c r="H2523" t="s">
        <v>5852</v>
      </c>
      <c r="I2523">
        <v>40500000</v>
      </c>
      <c r="J2523" t="s">
        <v>8792</v>
      </c>
      <c r="K2523">
        <v>39100000</v>
      </c>
      <c r="L2523">
        <v>41900000</v>
      </c>
      <c r="M2523" t="s">
        <v>4175</v>
      </c>
      <c r="N2523" t="s">
        <v>10030</v>
      </c>
      <c r="O2523">
        <v>88.1</v>
      </c>
      <c r="P2523" t="s">
        <v>10031</v>
      </c>
    </row>
    <row r="2524" spans="1:16" x14ac:dyDescent="0.3">
      <c r="A2524" t="s">
        <v>8592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5852</v>
      </c>
      <c r="I2524">
        <v>14500000</v>
      </c>
      <c r="J2524" t="s">
        <v>8792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10109</v>
      </c>
    </row>
    <row r="2525" spans="1:16" x14ac:dyDescent="0.3">
      <c r="A2525" t="s">
        <v>9765</v>
      </c>
      <c r="B2525">
        <v>2024</v>
      </c>
      <c r="C2525" t="s">
        <v>24</v>
      </c>
      <c r="D2525" t="s">
        <v>8390</v>
      </c>
      <c r="E2525" t="s">
        <v>8391</v>
      </c>
      <c r="F2525" t="s">
        <v>173</v>
      </c>
      <c r="G2525">
        <v>14400</v>
      </c>
      <c r="H2525" t="s">
        <v>4180</v>
      </c>
      <c r="I2525">
        <v>22100000</v>
      </c>
      <c r="J2525" t="s">
        <v>8792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9766</v>
      </c>
    </row>
    <row r="2526" spans="1:16" x14ac:dyDescent="0.3">
      <c r="A2526" t="s">
        <v>9688</v>
      </c>
      <c r="B2526">
        <v>2024</v>
      </c>
      <c r="C2526" t="s">
        <v>4184</v>
      </c>
      <c r="D2526" t="s">
        <v>4185</v>
      </c>
      <c r="E2526" t="s">
        <v>6102</v>
      </c>
      <c r="F2526" t="s">
        <v>43</v>
      </c>
      <c r="G2526">
        <v>10200</v>
      </c>
      <c r="H2526" t="s">
        <v>4180</v>
      </c>
      <c r="I2526">
        <v>10400000</v>
      </c>
      <c r="J2526" t="s">
        <v>8792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9689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5852</v>
      </c>
      <c r="I2527">
        <v>17100000</v>
      </c>
      <c r="J2527" t="s">
        <v>8792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10088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5852</v>
      </c>
      <c r="I2528">
        <v>17500000</v>
      </c>
      <c r="J2528" t="s">
        <v>8792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10089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5852</v>
      </c>
      <c r="I2529">
        <v>28700000</v>
      </c>
      <c r="J2529" t="s">
        <v>8792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10091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5852</v>
      </c>
      <c r="I2530">
        <v>23400000</v>
      </c>
      <c r="J2530" t="s">
        <v>8792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10093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5852</v>
      </c>
      <c r="I2531">
        <v>21900000</v>
      </c>
      <c r="J2531" t="s">
        <v>8792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10085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5683</v>
      </c>
      <c r="E2532" t="s">
        <v>10058</v>
      </c>
      <c r="F2532" t="s">
        <v>4172</v>
      </c>
      <c r="G2532">
        <v>19678</v>
      </c>
      <c r="H2532" t="s">
        <v>5852</v>
      </c>
      <c r="I2532">
        <v>41000000</v>
      </c>
      <c r="J2532" t="s">
        <v>8792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10059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5852</v>
      </c>
      <c r="I2533">
        <v>22100000</v>
      </c>
      <c r="J2533" t="s">
        <v>8792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10053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9071</v>
      </c>
      <c r="E2534" t="s">
        <v>9072</v>
      </c>
      <c r="F2534" t="s">
        <v>4172</v>
      </c>
      <c r="G2534">
        <v>44200</v>
      </c>
      <c r="H2534" t="s">
        <v>5852</v>
      </c>
      <c r="I2534">
        <v>30800000</v>
      </c>
      <c r="J2534" t="s">
        <v>8792</v>
      </c>
      <c r="K2534">
        <v>29700000</v>
      </c>
      <c r="L2534">
        <v>31900000</v>
      </c>
      <c r="M2534" t="s">
        <v>4175</v>
      </c>
      <c r="N2534" t="s">
        <v>6089</v>
      </c>
      <c r="O2534">
        <v>79.3</v>
      </c>
      <c r="P2534" t="s">
        <v>9963</v>
      </c>
    </row>
    <row r="2535" spans="1:16" x14ac:dyDescent="0.3">
      <c r="A2535" t="s">
        <v>8641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5852</v>
      </c>
      <c r="I2535">
        <v>14600000</v>
      </c>
      <c r="J2535" t="s">
        <v>8792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9962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5688</v>
      </c>
      <c r="E2536" t="s">
        <v>5689</v>
      </c>
      <c r="F2536" t="s">
        <v>4172</v>
      </c>
      <c r="G2536">
        <v>7500</v>
      </c>
      <c r="H2536" t="s">
        <v>5852</v>
      </c>
      <c r="I2536">
        <v>23600000</v>
      </c>
      <c r="J2536" t="s">
        <v>8792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10049</v>
      </c>
    </row>
    <row r="2537" spans="1:16" x14ac:dyDescent="0.3">
      <c r="A2537" t="s">
        <v>6328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5852</v>
      </c>
      <c r="I2537">
        <v>24000000</v>
      </c>
      <c r="J2537" t="s">
        <v>8792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10017</v>
      </c>
    </row>
    <row r="2538" spans="1:16" x14ac:dyDescent="0.3">
      <c r="A2538" t="s">
        <v>8632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5852</v>
      </c>
      <c r="I2538">
        <v>11900000</v>
      </c>
      <c r="J2538" t="s">
        <v>8792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10016</v>
      </c>
    </row>
    <row r="2539" spans="1:16" x14ac:dyDescent="0.3">
      <c r="A2539" t="s">
        <v>5362</v>
      </c>
      <c r="B2539">
        <v>2025</v>
      </c>
      <c r="C2539" t="s">
        <v>50</v>
      </c>
      <c r="D2539" t="s">
        <v>6026</v>
      </c>
      <c r="E2539" t="s">
        <v>9750</v>
      </c>
      <c r="F2539" t="s">
        <v>4172</v>
      </c>
      <c r="G2539">
        <v>37000</v>
      </c>
      <c r="H2539" t="s">
        <v>5852</v>
      </c>
      <c r="I2539">
        <v>16500000</v>
      </c>
      <c r="J2539" t="s">
        <v>8792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10004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5852</v>
      </c>
      <c r="I2540">
        <v>17600000</v>
      </c>
      <c r="J2540" t="s">
        <v>8792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10107</v>
      </c>
    </row>
    <row r="2541" spans="1:16" x14ac:dyDescent="0.3">
      <c r="A2541" t="s">
        <v>6538</v>
      </c>
      <c r="B2541">
        <v>2025</v>
      </c>
      <c r="C2541" t="s">
        <v>188</v>
      </c>
      <c r="D2541" t="s">
        <v>5024</v>
      </c>
      <c r="E2541" t="s">
        <v>9992</v>
      </c>
      <c r="F2541" t="s">
        <v>4172</v>
      </c>
      <c r="G2541">
        <v>7193</v>
      </c>
      <c r="H2541" t="s">
        <v>5852</v>
      </c>
      <c r="I2541">
        <v>16900000</v>
      </c>
      <c r="J2541" t="s">
        <v>8792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9993</v>
      </c>
    </row>
    <row r="2542" spans="1:16" x14ac:dyDescent="0.3">
      <c r="A2542" t="s">
        <v>9723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8792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9724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5852</v>
      </c>
      <c r="I2543">
        <v>16500000</v>
      </c>
      <c r="J2543" t="s">
        <v>8792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10074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5847</v>
      </c>
      <c r="E2544" t="s">
        <v>8773</v>
      </c>
      <c r="F2544" t="s">
        <v>8774</v>
      </c>
      <c r="G2544">
        <v>119</v>
      </c>
      <c r="H2544" t="s">
        <v>5852</v>
      </c>
      <c r="I2544">
        <v>39500000</v>
      </c>
      <c r="J2544" t="s">
        <v>8792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10116</v>
      </c>
    </row>
    <row r="2545" spans="1:16" x14ac:dyDescent="0.3">
      <c r="A2545" t="s">
        <v>9791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8792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9792</v>
      </c>
    </row>
    <row r="2546" spans="1:16" x14ac:dyDescent="0.3">
      <c r="A2546" t="s">
        <v>5318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5852</v>
      </c>
      <c r="I2546">
        <v>24600000</v>
      </c>
      <c r="J2546" t="s">
        <v>8792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10071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8531</v>
      </c>
      <c r="F2547" t="s">
        <v>4172</v>
      </c>
      <c r="G2547" t="s">
        <v>4172</v>
      </c>
      <c r="H2547" t="s">
        <v>5852</v>
      </c>
      <c r="I2547">
        <v>16100000</v>
      </c>
      <c r="J2547" t="s">
        <v>8792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10073</v>
      </c>
    </row>
    <row r="2548" spans="1:16" x14ac:dyDescent="0.3">
      <c r="A2548" t="s">
        <v>8558</v>
      </c>
      <c r="B2548">
        <v>2025</v>
      </c>
      <c r="C2548" t="s">
        <v>62</v>
      </c>
      <c r="D2548" t="s">
        <v>4232</v>
      </c>
      <c r="E2548" t="s">
        <v>6868</v>
      </c>
      <c r="F2548" t="s">
        <v>4172</v>
      </c>
      <c r="G2548" t="s">
        <v>4172</v>
      </c>
      <c r="H2548" t="s">
        <v>5852</v>
      </c>
      <c r="I2548">
        <v>11600000</v>
      </c>
      <c r="J2548" t="s">
        <v>8792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10063</v>
      </c>
    </row>
    <row r="2549" spans="1:16" x14ac:dyDescent="0.3">
      <c r="A2549" t="s">
        <v>8337</v>
      </c>
      <c r="B2549">
        <v>2025</v>
      </c>
      <c r="C2549" t="s">
        <v>194</v>
      </c>
      <c r="D2549" t="s">
        <v>4480</v>
      </c>
      <c r="E2549" t="s">
        <v>8338</v>
      </c>
      <c r="F2549" t="s">
        <v>4172</v>
      </c>
      <c r="G2549">
        <v>7500</v>
      </c>
      <c r="H2549" t="s">
        <v>5852</v>
      </c>
      <c r="I2549">
        <v>26800000</v>
      </c>
      <c r="J2549" t="s">
        <v>8792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9971</v>
      </c>
    </row>
    <row r="2550" spans="1:16" x14ac:dyDescent="0.3">
      <c r="A2550" t="s">
        <v>8513</v>
      </c>
      <c r="B2550">
        <v>2025</v>
      </c>
      <c r="C2550" t="s">
        <v>230</v>
      </c>
      <c r="D2550" t="s">
        <v>8514</v>
      </c>
      <c r="E2550" t="s">
        <v>8515</v>
      </c>
      <c r="F2550" t="s">
        <v>4172</v>
      </c>
      <c r="G2550">
        <v>40200</v>
      </c>
      <c r="H2550" t="s">
        <v>5852</v>
      </c>
      <c r="I2550">
        <v>15800000</v>
      </c>
      <c r="J2550" t="s">
        <v>8792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10069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5852</v>
      </c>
      <c r="I2551">
        <v>25100000</v>
      </c>
      <c r="J2551" t="s">
        <v>8792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10050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5939</v>
      </c>
      <c r="E2552" t="s">
        <v>10103</v>
      </c>
      <c r="F2552" t="s">
        <v>4172</v>
      </c>
      <c r="G2552">
        <v>10800</v>
      </c>
      <c r="H2552" t="s">
        <v>5852</v>
      </c>
      <c r="I2552">
        <v>15900000</v>
      </c>
      <c r="J2552" t="s">
        <v>8792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10104</v>
      </c>
    </row>
    <row r="2553" spans="1:16" x14ac:dyDescent="0.3">
      <c r="A2553" t="s">
        <v>7191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5852</v>
      </c>
      <c r="I2553">
        <v>24200000</v>
      </c>
      <c r="J2553" t="s">
        <v>8792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10066</v>
      </c>
    </row>
    <row r="2554" spans="1:16" x14ac:dyDescent="0.3">
      <c r="A2554" t="s">
        <v>10121</v>
      </c>
      <c r="B2554">
        <v>2025</v>
      </c>
      <c r="C2554" t="s">
        <v>230</v>
      </c>
      <c r="D2554" t="s">
        <v>10122</v>
      </c>
      <c r="E2554" t="s">
        <v>5805</v>
      </c>
      <c r="F2554" t="s">
        <v>4172</v>
      </c>
      <c r="G2554">
        <v>15000</v>
      </c>
      <c r="H2554" t="s">
        <v>4180</v>
      </c>
      <c r="I2554">
        <v>15700000</v>
      </c>
      <c r="J2554" t="s">
        <v>8792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10129</v>
      </c>
    </row>
    <row r="2555" spans="1:16" x14ac:dyDescent="0.3">
      <c r="A2555" t="s">
        <v>5320</v>
      </c>
      <c r="B2555">
        <v>2025</v>
      </c>
      <c r="C2555" t="s">
        <v>230</v>
      </c>
      <c r="D2555" t="s">
        <v>7796</v>
      </c>
      <c r="E2555" t="s">
        <v>8533</v>
      </c>
      <c r="F2555" t="s">
        <v>4172</v>
      </c>
      <c r="G2555">
        <v>3623</v>
      </c>
      <c r="H2555" t="s">
        <v>5852</v>
      </c>
      <c r="I2555">
        <v>12400000</v>
      </c>
      <c r="J2555" t="s">
        <v>8792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10078</v>
      </c>
    </row>
    <row r="2556" spans="1:16" x14ac:dyDescent="0.3">
      <c r="A2556" t="s">
        <v>8519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5852</v>
      </c>
      <c r="I2556">
        <v>25100000</v>
      </c>
      <c r="J2556" t="s">
        <v>8792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10068</v>
      </c>
    </row>
    <row r="2557" spans="1:16" x14ac:dyDescent="0.3">
      <c r="A2557" t="s">
        <v>9730</v>
      </c>
      <c r="B2557">
        <v>2025</v>
      </c>
      <c r="C2557" t="s">
        <v>85</v>
      </c>
      <c r="D2557" t="s">
        <v>7993</v>
      </c>
      <c r="E2557" t="s">
        <v>6233</v>
      </c>
      <c r="F2557" t="s">
        <v>4172</v>
      </c>
      <c r="G2557">
        <v>3650</v>
      </c>
      <c r="H2557" t="s">
        <v>4180</v>
      </c>
      <c r="I2557">
        <v>22500000</v>
      </c>
      <c r="J2557" t="s">
        <v>8792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9731</v>
      </c>
    </row>
    <row r="2558" spans="1:16" x14ac:dyDescent="0.3">
      <c r="A2558" t="s">
        <v>9745</v>
      </c>
      <c r="B2558">
        <v>2025</v>
      </c>
      <c r="C2558" t="s">
        <v>166</v>
      </c>
      <c r="D2558" t="s">
        <v>8208</v>
      </c>
      <c r="E2558" t="s">
        <v>5747</v>
      </c>
      <c r="F2558" t="s">
        <v>4172</v>
      </c>
      <c r="G2558">
        <v>19000</v>
      </c>
      <c r="H2558" t="s">
        <v>4180</v>
      </c>
      <c r="I2558">
        <v>24100000</v>
      </c>
      <c r="J2558" t="s">
        <v>8792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9746</v>
      </c>
    </row>
    <row r="2559" spans="1:16" x14ac:dyDescent="0.3">
      <c r="A2559" t="s">
        <v>6581</v>
      </c>
      <c r="B2559">
        <v>2025</v>
      </c>
      <c r="C2559" t="s">
        <v>250</v>
      </c>
      <c r="D2559" t="s">
        <v>4319</v>
      </c>
      <c r="E2559" t="s">
        <v>9988</v>
      </c>
      <c r="F2559" t="s">
        <v>4172</v>
      </c>
      <c r="G2559">
        <v>39700</v>
      </c>
      <c r="H2559" t="s">
        <v>5852</v>
      </c>
      <c r="I2559">
        <v>19700000</v>
      </c>
      <c r="J2559" t="s">
        <v>8792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9989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10105</v>
      </c>
      <c r="F2560" t="s">
        <v>4172</v>
      </c>
      <c r="G2560" t="s">
        <v>4172</v>
      </c>
      <c r="H2560" t="s">
        <v>5852</v>
      </c>
      <c r="I2560">
        <v>21800000</v>
      </c>
      <c r="J2560" t="s">
        <v>8792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10106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5852</v>
      </c>
      <c r="I2561">
        <v>24600000</v>
      </c>
      <c r="J2561" t="s">
        <v>8792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10062</v>
      </c>
    </row>
    <row r="2562" spans="1:16" x14ac:dyDescent="0.3">
      <c r="A2562" t="s">
        <v>6632</v>
      </c>
      <c r="B2562">
        <v>2025</v>
      </c>
      <c r="C2562" t="s">
        <v>62</v>
      </c>
      <c r="D2562" t="s">
        <v>5711</v>
      </c>
      <c r="E2562" t="s">
        <v>5712</v>
      </c>
      <c r="F2562" t="s">
        <v>4172</v>
      </c>
      <c r="G2562">
        <v>15700</v>
      </c>
      <c r="H2562" t="s">
        <v>5852</v>
      </c>
      <c r="I2562">
        <v>15900000</v>
      </c>
      <c r="J2562" t="s">
        <v>8792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9994</v>
      </c>
    </row>
    <row r="2563" spans="1:16" x14ac:dyDescent="0.3">
      <c r="A2563" t="s">
        <v>6495</v>
      </c>
      <c r="B2563">
        <v>2025</v>
      </c>
      <c r="C2563" t="s">
        <v>191</v>
      </c>
      <c r="D2563" t="s">
        <v>5769</v>
      </c>
      <c r="E2563" t="s">
        <v>8110</v>
      </c>
      <c r="F2563" t="s">
        <v>4172</v>
      </c>
      <c r="G2563">
        <v>13500</v>
      </c>
      <c r="H2563" t="s">
        <v>5852</v>
      </c>
      <c r="I2563">
        <v>27200000</v>
      </c>
      <c r="J2563" t="s">
        <v>8792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9955</v>
      </c>
    </row>
    <row r="2564" spans="1:16" x14ac:dyDescent="0.3">
      <c r="A2564" t="s">
        <v>9741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8792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9742</v>
      </c>
    </row>
    <row r="2565" spans="1:16" x14ac:dyDescent="0.3">
      <c r="A2565" t="s">
        <v>5307</v>
      </c>
      <c r="B2565">
        <v>2025</v>
      </c>
      <c r="C2565" t="s">
        <v>163</v>
      </c>
      <c r="D2565">
        <v>7</v>
      </c>
      <c r="E2565" t="s">
        <v>7139</v>
      </c>
      <c r="F2565" t="s">
        <v>4172</v>
      </c>
      <c r="G2565">
        <v>7500</v>
      </c>
      <c r="H2565" t="s">
        <v>5852</v>
      </c>
      <c r="I2565">
        <v>16900000</v>
      </c>
      <c r="J2565" t="s">
        <v>8792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10021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5852</v>
      </c>
      <c r="I2566">
        <v>30700000</v>
      </c>
      <c r="J2566" t="s">
        <v>8792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10028</v>
      </c>
    </row>
    <row r="2567" spans="1:16" x14ac:dyDescent="0.3">
      <c r="A2567" t="s">
        <v>9667</v>
      </c>
      <c r="B2567">
        <v>2025</v>
      </c>
      <c r="C2567" t="s">
        <v>62</v>
      </c>
      <c r="D2567" t="s">
        <v>5711</v>
      </c>
      <c r="E2567" t="s">
        <v>6014</v>
      </c>
      <c r="F2567" t="s">
        <v>4172</v>
      </c>
      <c r="G2567">
        <v>17000</v>
      </c>
      <c r="H2567" t="s">
        <v>4180</v>
      </c>
      <c r="I2567">
        <v>15300000</v>
      </c>
      <c r="J2567" t="s">
        <v>8792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9668</v>
      </c>
    </row>
    <row r="2568" spans="1:16" x14ac:dyDescent="0.3">
      <c r="A2568" t="s">
        <v>6324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5852</v>
      </c>
      <c r="I2568">
        <v>18400000</v>
      </c>
      <c r="J2568" t="s">
        <v>8792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9952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7931</v>
      </c>
      <c r="F2569" t="s">
        <v>4172</v>
      </c>
      <c r="G2569">
        <v>6443</v>
      </c>
      <c r="H2569" t="s">
        <v>5852</v>
      </c>
      <c r="I2569">
        <v>11000000</v>
      </c>
      <c r="J2569" t="s">
        <v>8792</v>
      </c>
      <c r="K2569">
        <v>10600000</v>
      </c>
      <c r="L2569">
        <v>11400000</v>
      </c>
      <c r="M2569">
        <v>6</v>
      </c>
      <c r="N2569" t="s">
        <v>5710</v>
      </c>
      <c r="O2569">
        <v>84.7</v>
      </c>
      <c r="P2569" t="s">
        <v>9979</v>
      </c>
    </row>
    <row r="2570" spans="1:16" x14ac:dyDescent="0.3">
      <c r="A2570" t="s">
        <v>6487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5852</v>
      </c>
      <c r="I2570">
        <v>17500000</v>
      </c>
      <c r="J2570" t="s">
        <v>8792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9997</v>
      </c>
    </row>
    <row r="2571" spans="1:16" x14ac:dyDescent="0.3">
      <c r="A2571" t="s">
        <v>6572</v>
      </c>
      <c r="B2571">
        <v>2025</v>
      </c>
      <c r="C2571" t="s">
        <v>166</v>
      </c>
      <c r="D2571" t="s">
        <v>8208</v>
      </c>
      <c r="E2571" t="s">
        <v>5747</v>
      </c>
      <c r="F2571" t="s">
        <v>4172</v>
      </c>
      <c r="G2571">
        <v>4950</v>
      </c>
      <c r="H2571" t="s">
        <v>4173</v>
      </c>
      <c r="I2571">
        <v>24700000</v>
      </c>
      <c r="J2571" t="s">
        <v>8792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9720</v>
      </c>
    </row>
    <row r="2572" spans="1:16" x14ac:dyDescent="0.3">
      <c r="A2572" t="s">
        <v>6572</v>
      </c>
      <c r="B2572">
        <v>2025</v>
      </c>
      <c r="C2572" t="s">
        <v>166</v>
      </c>
      <c r="D2572" t="s">
        <v>8208</v>
      </c>
      <c r="E2572" t="s">
        <v>4516</v>
      </c>
      <c r="F2572" t="s">
        <v>4172</v>
      </c>
      <c r="G2572">
        <v>4950</v>
      </c>
      <c r="H2572" t="s">
        <v>5852</v>
      </c>
      <c r="I2572">
        <v>22800000</v>
      </c>
      <c r="J2572" t="s">
        <v>8792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9990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5852</v>
      </c>
      <c r="I2573">
        <v>21500000</v>
      </c>
      <c r="J2573" t="s">
        <v>8792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10075</v>
      </c>
    </row>
    <row r="2574" spans="1:16" x14ac:dyDescent="0.3">
      <c r="A2574" t="s">
        <v>9706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8792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9707</v>
      </c>
    </row>
    <row r="2575" spans="1:16" x14ac:dyDescent="0.3">
      <c r="A2575" t="s">
        <v>5603</v>
      </c>
      <c r="B2575">
        <v>2026</v>
      </c>
      <c r="C2575" t="s">
        <v>163</v>
      </c>
      <c r="D2575" t="s">
        <v>6055</v>
      </c>
      <c r="E2575" t="s">
        <v>4262</v>
      </c>
      <c r="F2575" t="s">
        <v>4172</v>
      </c>
      <c r="G2575">
        <v>6400</v>
      </c>
      <c r="H2575" t="s">
        <v>5852</v>
      </c>
      <c r="I2575">
        <v>17100000</v>
      </c>
      <c r="J2575" t="s">
        <v>8792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10020</v>
      </c>
    </row>
    <row r="2576" spans="1:16" x14ac:dyDescent="0.3">
      <c r="A2576" t="s">
        <v>8508</v>
      </c>
      <c r="B2576">
        <v>2026</v>
      </c>
      <c r="C2576" t="s">
        <v>62</v>
      </c>
      <c r="D2576" t="s">
        <v>8509</v>
      </c>
      <c r="E2576" t="s">
        <v>8510</v>
      </c>
      <c r="F2576" t="s">
        <v>4172</v>
      </c>
      <c r="G2576">
        <v>941</v>
      </c>
      <c r="H2576" t="s">
        <v>5852</v>
      </c>
      <c r="I2576">
        <v>24900000</v>
      </c>
      <c r="J2576" t="s">
        <v>8792</v>
      </c>
      <c r="K2576">
        <v>23200000</v>
      </c>
      <c r="L2576">
        <v>26500000</v>
      </c>
      <c r="M2576" t="s">
        <v>4175</v>
      </c>
      <c r="N2576" t="s">
        <v>5667</v>
      </c>
      <c r="O2576">
        <v>90.2</v>
      </c>
      <c r="P2576" t="s">
        <v>10065</v>
      </c>
    </row>
    <row r="2577" spans="1:16" x14ac:dyDescent="0.3">
      <c r="A2577" t="s">
        <v>7182</v>
      </c>
      <c r="B2577">
        <v>2026</v>
      </c>
      <c r="C2577" t="s">
        <v>4184</v>
      </c>
      <c r="D2577" t="s">
        <v>4932</v>
      </c>
      <c r="E2577" t="s">
        <v>10098</v>
      </c>
      <c r="F2577" t="s">
        <v>4172</v>
      </c>
      <c r="G2577">
        <v>3756</v>
      </c>
      <c r="H2577" t="s">
        <v>5852</v>
      </c>
      <c r="I2577">
        <v>17200000</v>
      </c>
      <c r="J2577" t="s">
        <v>8792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10099</v>
      </c>
    </row>
    <row r="2578" spans="1:16" x14ac:dyDescent="0.3">
      <c r="A2578" t="s">
        <v>8524</v>
      </c>
      <c r="B2578">
        <v>2026</v>
      </c>
      <c r="C2578" t="s">
        <v>230</v>
      </c>
      <c r="D2578" t="s">
        <v>4555</v>
      </c>
      <c r="E2578" t="s">
        <v>8525</v>
      </c>
      <c r="F2578" t="s">
        <v>4172</v>
      </c>
      <c r="G2578">
        <v>2705</v>
      </c>
      <c r="H2578" t="s">
        <v>5852</v>
      </c>
      <c r="I2578">
        <v>18800000</v>
      </c>
      <c r="J2578" t="s">
        <v>8792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10064</v>
      </c>
    </row>
    <row r="2579" spans="1:16" x14ac:dyDescent="0.3">
      <c r="A2579" t="s">
        <v>7195</v>
      </c>
      <c r="B2579">
        <v>2026</v>
      </c>
      <c r="C2579" t="s">
        <v>4184</v>
      </c>
      <c r="D2579" t="s">
        <v>4941</v>
      </c>
      <c r="E2579" t="s">
        <v>7196</v>
      </c>
      <c r="F2579" t="s">
        <v>4172</v>
      </c>
      <c r="G2579">
        <v>3478</v>
      </c>
      <c r="H2579" t="s">
        <v>5852</v>
      </c>
      <c r="I2579">
        <v>36700000</v>
      </c>
      <c r="J2579" t="s">
        <v>8792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10100</v>
      </c>
    </row>
    <row r="2580" spans="1:16" x14ac:dyDescent="0.3">
      <c r="A2580" t="s">
        <v>6559</v>
      </c>
      <c r="B2580">
        <v>2026</v>
      </c>
      <c r="C2580" t="s">
        <v>36</v>
      </c>
      <c r="D2580" t="s">
        <v>6178</v>
      </c>
      <c r="E2580" t="s">
        <v>5779</v>
      </c>
      <c r="F2580" t="s">
        <v>4172</v>
      </c>
      <c r="G2580">
        <v>22255</v>
      </c>
      <c r="H2580" t="s">
        <v>5852</v>
      </c>
      <c r="I2580">
        <v>12100000</v>
      </c>
      <c r="J2580" t="s">
        <v>8792</v>
      </c>
      <c r="K2580">
        <v>11700000</v>
      </c>
      <c r="L2580">
        <v>12500000</v>
      </c>
      <c r="M2580" t="s">
        <v>4175</v>
      </c>
      <c r="N2580" t="s">
        <v>6920</v>
      </c>
      <c r="O2580">
        <v>95</v>
      </c>
      <c r="P2580" t="s">
        <v>9996</v>
      </c>
    </row>
    <row r="2581" spans="1:16" x14ac:dyDescent="0.3">
      <c r="A2581" t="s">
        <v>5996</v>
      </c>
      <c r="B2581">
        <v>2026</v>
      </c>
      <c r="C2581" t="s">
        <v>163</v>
      </c>
      <c r="D2581">
        <v>7</v>
      </c>
      <c r="E2581" t="s">
        <v>5997</v>
      </c>
      <c r="F2581" t="s">
        <v>4172</v>
      </c>
      <c r="G2581">
        <v>5303</v>
      </c>
      <c r="H2581" t="s">
        <v>5852</v>
      </c>
      <c r="I2581">
        <v>24100000</v>
      </c>
      <c r="J2581" t="s">
        <v>8792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10096</v>
      </c>
    </row>
    <row r="2582" spans="1:16" x14ac:dyDescent="0.3">
      <c r="A2582" t="s">
        <v>8685</v>
      </c>
      <c r="B2582">
        <v>2026</v>
      </c>
      <c r="C2582" t="s">
        <v>191</v>
      </c>
      <c r="D2582" t="s">
        <v>9663</v>
      </c>
      <c r="E2582" t="s">
        <v>9664</v>
      </c>
      <c r="F2582" t="s">
        <v>4172</v>
      </c>
      <c r="G2582">
        <v>6207</v>
      </c>
      <c r="H2582" t="s">
        <v>4180</v>
      </c>
      <c r="I2582">
        <v>17400000</v>
      </c>
      <c r="J2582" t="s">
        <v>8792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9665</v>
      </c>
    </row>
    <row r="2583" spans="1:16" x14ac:dyDescent="0.3">
      <c r="A2583" t="s">
        <v>5352</v>
      </c>
      <c r="B2583">
        <v>2026</v>
      </c>
      <c r="C2583" t="s">
        <v>7205</v>
      </c>
      <c r="D2583" t="s">
        <v>7206</v>
      </c>
      <c r="E2583" t="s">
        <v>8874</v>
      </c>
      <c r="F2583" t="s">
        <v>43</v>
      </c>
      <c r="G2583">
        <v>748</v>
      </c>
      <c r="H2583" t="s">
        <v>5852</v>
      </c>
      <c r="I2583">
        <v>15800000</v>
      </c>
      <c r="J2583" t="s">
        <v>8792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10097</v>
      </c>
    </row>
    <row r="2584" spans="1:16" x14ac:dyDescent="0.3">
      <c r="A2584" t="s">
        <v>8625</v>
      </c>
      <c r="B2584">
        <v>2026</v>
      </c>
      <c r="C2584" t="s">
        <v>50</v>
      </c>
      <c r="D2584">
        <v>600</v>
      </c>
      <c r="E2584" t="s">
        <v>8997</v>
      </c>
      <c r="F2584" t="s">
        <v>143</v>
      </c>
      <c r="G2584">
        <v>598</v>
      </c>
      <c r="H2584" t="s">
        <v>5852</v>
      </c>
      <c r="I2584">
        <v>19900000</v>
      </c>
      <c r="J2584" t="s">
        <v>8792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9976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10185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10216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10183</v>
      </c>
      <c r="F2586" t="s">
        <v>60</v>
      </c>
      <c r="G2586">
        <v>83000</v>
      </c>
      <c r="H2586" t="s">
        <v>4180</v>
      </c>
      <c r="I2586">
        <v>8700000</v>
      </c>
      <c r="J2586" t="s">
        <v>10185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10224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5693</v>
      </c>
      <c r="E2587" t="s">
        <v>5694</v>
      </c>
      <c r="F2587" t="s">
        <v>94</v>
      </c>
      <c r="G2587">
        <v>170000</v>
      </c>
      <c r="H2587" t="s">
        <v>4180</v>
      </c>
      <c r="I2587">
        <v>6410000</v>
      </c>
      <c r="J2587" t="s">
        <v>10185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10245</v>
      </c>
    </row>
    <row r="2588" spans="1:16" x14ac:dyDescent="0.3">
      <c r="A2588" t="s">
        <v>10405</v>
      </c>
      <c r="B2588">
        <v>2015</v>
      </c>
      <c r="C2588" t="s">
        <v>131</v>
      </c>
      <c r="D2588" t="s">
        <v>5041</v>
      </c>
      <c r="E2588" t="s">
        <v>10406</v>
      </c>
      <c r="F2588" t="s">
        <v>161</v>
      </c>
      <c r="G2588">
        <v>182000</v>
      </c>
      <c r="H2588" t="s">
        <v>4180</v>
      </c>
      <c r="I2588">
        <v>9000000</v>
      </c>
      <c r="J2588" t="s">
        <v>10185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10407</v>
      </c>
    </row>
    <row r="2589" spans="1:16" x14ac:dyDescent="0.3">
      <c r="A2589" t="s">
        <v>10377</v>
      </c>
      <c r="B2589">
        <v>2017</v>
      </c>
      <c r="C2589" t="s">
        <v>188</v>
      </c>
      <c r="D2589" t="s">
        <v>10378</v>
      </c>
      <c r="E2589" t="s">
        <v>10379</v>
      </c>
      <c r="F2589" t="s">
        <v>43</v>
      </c>
      <c r="G2589">
        <v>97000</v>
      </c>
      <c r="H2589" t="s">
        <v>4180</v>
      </c>
      <c r="I2589">
        <v>12600000</v>
      </c>
      <c r="J2589" t="s">
        <v>10185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10380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10185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10230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10185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10242</v>
      </c>
    </row>
    <row r="2592" spans="1:16" x14ac:dyDescent="0.3">
      <c r="A2592" t="s">
        <v>6364</v>
      </c>
      <c r="B2592">
        <v>2018</v>
      </c>
      <c r="C2592" t="s">
        <v>24</v>
      </c>
      <c r="D2592" t="s">
        <v>7865</v>
      </c>
      <c r="E2592" t="s">
        <v>7866</v>
      </c>
      <c r="F2592" t="s">
        <v>43</v>
      </c>
      <c r="G2592">
        <v>80000</v>
      </c>
      <c r="H2592" t="s">
        <v>4173</v>
      </c>
      <c r="I2592">
        <v>7500000</v>
      </c>
      <c r="J2592" t="s">
        <v>10185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10477</v>
      </c>
    </row>
    <row r="2593" spans="1:16" x14ac:dyDescent="0.3">
      <c r="A2593" t="s">
        <v>10457</v>
      </c>
      <c r="B2593">
        <v>2018</v>
      </c>
      <c r="C2593" t="s">
        <v>4184</v>
      </c>
      <c r="D2593" t="s">
        <v>4486</v>
      </c>
      <c r="E2593" t="s">
        <v>10458</v>
      </c>
      <c r="F2593" t="s">
        <v>43</v>
      </c>
      <c r="G2593">
        <v>90000</v>
      </c>
      <c r="H2593" t="s">
        <v>4180</v>
      </c>
      <c r="I2593">
        <v>7730000</v>
      </c>
      <c r="J2593" t="s">
        <v>10185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10459</v>
      </c>
    </row>
    <row r="2594" spans="1:16" x14ac:dyDescent="0.3">
      <c r="A2594" t="s">
        <v>10486</v>
      </c>
      <c r="B2594">
        <v>2018</v>
      </c>
      <c r="C2594" t="s">
        <v>131</v>
      </c>
      <c r="D2594" t="s">
        <v>5681</v>
      </c>
      <c r="E2594" t="s">
        <v>10487</v>
      </c>
      <c r="F2594" t="s">
        <v>173</v>
      </c>
      <c r="G2594">
        <v>73700</v>
      </c>
      <c r="H2594" t="s">
        <v>4180</v>
      </c>
      <c r="I2594">
        <v>12500000</v>
      </c>
      <c r="J2594" t="s">
        <v>10185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10488</v>
      </c>
    </row>
    <row r="2595" spans="1:16" x14ac:dyDescent="0.3">
      <c r="A2595" t="s">
        <v>8956</v>
      </c>
      <c r="B2595">
        <v>2019</v>
      </c>
      <c r="C2595" t="s">
        <v>154</v>
      </c>
      <c r="D2595" t="s">
        <v>6253</v>
      </c>
      <c r="E2595" t="s">
        <v>10182</v>
      </c>
      <c r="F2595" t="s">
        <v>161</v>
      </c>
      <c r="G2595">
        <v>73000</v>
      </c>
      <c r="H2595" t="s">
        <v>4173</v>
      </c>
      <c r="I2595">
        <v>10500000</v>
      </c>
      <c r="J2595" t="s">
        <v>10185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10213</v>
      </c>
    </row>
    <row r="2596" spans="1:16" x14ac:dyDescent="0.3">
      <c r="A2596" t="s">
        <v>10368</v>
      </c>
      <c r="B2596">
        <v>2019</v>
      </c>
      <c r="C2596" t="s">
        <v>131</v>
      </c>
      <c r="D2596" t="s">
        <v>8003</v>
      </c>
      <c r="E2596" t="s">
        <v>10369</v>
      </c>
      <c r="F2596" t="s">
        <v>43</v>
      </c>
      <c r="G2596">
        <v>78000</v>
      </c>
      <c r="H2596" t="s">
        <v>4180</v>
      </c>
      <c r="I2596">
        <v>13300000</v>
      </c>
      <c r="J2596" t="s">
        <v>10185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10370</v>
      </c>
    </row>
    <row r="2597" spans="1:16" x14ac:dyDescent="0.3">
      <c r="A2597" t="s">
        <v>8601</v>
      </c>
      <c r="B2597">
        <v>2019</v>
      </c>
      <c r="C2597" t="s">
        <v>131</v>
      </c>
      <c r="D2597" t="s">
        <v>5681</v>
      </c>
      <c r="E2597" t="s">
        <v>5764</v>
      </c>
      <c r="F2597" t="s">
        <v>43</v>
      </c>
      <c r="G2597">
        <v>63000</v>
      </c>
      <c r="H2597" t="s">
        <v>4180</v>
      </c>
      <c r="I2597">
        <v>15500000</v>
      </c>
      <c r="J2597" t="s">
        <v>10185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10259</v>
      </c>
    </row>
    <row r="2598" spans="1:16" x14ac:dyDescent="0.3">
      <c r="A2598" t="s">
        <v>10414</v>
      </c>
      <c r="B2598">
        <v>2019</v>
      </c>
      <c r="C2598" t="s">
        <v>10415</v>
      </c>
      <c r="D2598" t="s">
        <v>10416</v>
      </c>
      <c r="E2598" t="s">
        <v>10417</v>
      </c>
      <c r="F2598" t="s">
        <v>43</v>
      </c>
      <c r="G2598">
        <v>27000</v>
      </c>
      <c r="H2598" t="s">
        <v>4180</v>
      </c>
      <c r="I2598">
        <v>6770000</v>
      </c>
      <c r="J2598" t="s">
        <v>10185</v>
      </c>
      <c r="K2598">
        <v>6540000</v>
      </c>
      <c r="L2598">
        <v>6990000</v>
      </c>
      <c r="M2598" t="s">
        <v>4175</v>
      </c>
      <c r="N2598" t="s">
        <v>7677</v>
      </c>
      <c r="O2598">
        <v>67.8</v>
      </c>
      <c r="P2598" t="s">
        <v>10418</v>
      </c>
    </row>
    <row r="2599" spans="1:16" x14ac:dyDescent="0.3">
      <c r="A2599" t="s">
        <v>10414</v>
      </c>
      <c r="B2599">
        <v>2019</v>
      </c>
      <c r="C2599" t="s">
        <v>10415</v>
      </c>
      <c r="D2599" t="s">
        <v>10416</v>
      </c>
      <c r="E2599" t="s">
        <v>10419</v>
      </c>
      <c r="F2599" t="s">
        <v>43</v>
      </c>
      <c r="G2599">
        <v>27000</v>
      </c>
      <c r="H2599" t="s">
        <v>4180</v>
      </c>
      <c r="I2599">
        <v>7910000</v>
      </c>
      <c r="J2599" t="s">
        <v>10185</v>
      </c>
      <c r="K2599">
        <v>7650000</v>
      </c>
      <c r="L2599">
        <v>8200000</v>
      </c>
      <c r="M2599">
        <v>2</v>
      </c>
      <c r="N2599" t="s">
        <v>7677</v>
      </c>
      <c r="O2599">
        <v>68.2</v>
      </c>
      <c r="P2599" t="s">
        <v>10420</v>
      </c>
    </row>
    <row r="2600" spans="1:16" x14ac:dyDescent="0.3">
      <c r="A2600" t="s">
        <v>10390</v>
      </c>
      <c r="B2600">
        <v>2019</v>
      </c>
      <c r="C2600" t="s">
        <v>24</v>
      </c>
      <c r="D2600" t="s">
        <v>4393</v>
      </c>
      <c r="E2600" t="s">
        <v>5858</v>
      </c>
      <c r="F2600" t="s">
        <v>173</v>
      </c>
      <c r="G2600">
        <v>76965</v>
      </c>
      <c r="H2600" t="s">
        <v>4180</v>
      </c>
      <c r="I2600">
        <v>8200000</v>
      </c>
      <c r="J2600" t="s">
        <v>10185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10391</v>
      </c>
    </row>
    <row r="2601" spans="1:16" x14ac:dyDescent="0.3">
      <c r="A2601" t="s">
        <v>10328</v>
      </c>
      <c r="B2601">
        <v>2017</v>
      </c>
      <c r="C2601" t="s">
        <v>4031</v>
      </c>
      <c r="D2601" t="s">
        <v>7760</v>
      </c>
      <c r="E2601" t="s">
        <v>10329</v>
      </c>
      <c r="F2601" t="s">
        <v>161</v>
      </c>
      <c r="G2601">
        <v>50000</v>
      </c>
      <c r="H2601" t="s">
        <v>4180</v>
      </c>
      <c r="I2601">
        <v>8200000</v>
      </c>
      <c r="J2601" t="s">
        <v>10185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10330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10185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10233</v>
      </c>
    </row>
    <row r="2603" spans="1:16" x14ac:dyDescent="0.3">
      <c r="A2603" t="s">
        <v>8599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10185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10292</v>
      </c>
    </row>
    <row r="2604" spans="1:16" x14ac:dyDescent="0.3">
      <c r="A2604" t="s">
        <v>5376</v>
      </c>
      <c r="B2604">
        <v>2020</v>
      </c>
      <c r="C2604" t="s">
        <v>24</v>
      </c>
      <c r="D2604" t="s">
        <v>4431</v>
      </c>
      <c r="E2604" t="s">
        <v>6002</v>
      </c>
      <c r="F2604" t="s">
        <v>43</v>
      </c>
      <c r="G2604">
        <v>84600</v>
      </c>
      <c r="H2604" t="s">
        <v>4180</v>
      </c>
      <c r="I2604">
        <v>23000000</v>
      </c>
      <c r="J2604" t="s">
        <v>10185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10219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5653</v>
      </c>
      <c r="E2605" t="s">
        <v>5654</v>
      </c>
      <c r="F2605" t="s">
        <v>43</v>
      </c>
      <c r="G2605">
        <v>107990</v>
      </c>
      <c r="H2605" t="s">
        <v>4180</v>
      </c>
      <c r="I2605">
        <v>12500000</v>
      </c>
      <c r="J2605" t="s">
        <v>10185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10239</v>
      </c>
    </row>
    <row r="2606" spans="1:16" x14ac:dyDescent="0.3">
      <c r="A2606" t="s">
        <v>10357</v>
      </c>
      <c r="B2606">
        <v>2020</v>
      </c>
      <c r="C2606" t="s">
        <v>24</v>
      </c>
      <c r="D2606" t="s">
        <v>4572</v>
      </c>
      <c r="E2606" t="s">
        <v>10358</v>
      </c>
      <c r="F2606" t="s">
        <v>60</v>
      </c>
      <c r="G2606">
        <v>71000</v>
      </c>
      <c r="H2606" t="s">
        <v>4180</v>
      </c>
      <c r="I2606">
        <v>17700000</v>
      </c>
      <c r="J2606" t="s">
        <v>10185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10359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10185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10240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10323</v>
      </c>
      <c r="F2608" t="s">
        <v>143</v>
      </c>
      <c r="G2608">
        <v>45704</v>
      </c>
      <c r="H2608" t="s">
        <v>4180</v>
      </c>
      <c r="I2608">
        <v>16000000</v>
      </c>
      <c r="J2608" t="s">
        <v>10185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10324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10323</v>
      </c>
      <c r="F2609" t="s">
        <v>143</v>
      </c>
      <c r="G2609">
        <v>45704</v>
      </c>
      <c r="H2609" t="s">
        <v>4180</v>
      </c>
      <c r="I2609">
        <v>16000000</v>
      </c>
      <c r="J2609" t="s">
        <v>10185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10325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9437</v>
      </c>
      <c r="E2610" t="s">
        <v>8349</v>
      </c>
      <c r="F2610" t="s">
        <v>4172</v>
      </c>
      <c r="G2610">
        <v>66877</v>
      </c>
      <c r="H2610" t="s">
        <v>4180</v>
      </c>
      <c r="I2610">
        <v>4900000</v>
      </c>
      <c r="J2610" t="s">
        <v>10185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10360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10453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10185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10454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9498</v>
      </c>
      <c r="E2612" t="s">
        <v>9499</v>
      </c>
      <c r="F2612" t="s">
        <v>4172</v>
      </c>
      <c r="G2612">
        <v>15000</v>
      </c>
      <c r="H2612" t="s">
        <v>4173</v>
      </c>
      <c r="I2612">
        <v>20300000</v>
      </c>
      <c r="J2612" t="s">
        <v>10185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10206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10185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10217</v>
      </c>
    </row>
    <row r="2614" spans="1:16" x14ac:dyDescent="0.3">
      <c r="A2614" t="s">
        <v>6051</v>
      </c>
      <c r="B2614">
        <v>2020</v>
      </c>
      <c r="C2614" t="s">
        <v>92</v>
      </c>
      <c r="D2614" t="s">
        <v>6052</v>
      </c>
      <c r="E2614" t="s">
        <v>6053</v>
      </c>
      <c r="F2614" t="s">
        <v>143</v>
      </c>
      <c r="G2614">
        <v>85500</v>
      </c>
      <c r="H2614" t="s">
        <v>4180</v>
      </c>
      <c r="I2614">
        <v>30300000</v>
      </c>
      <c r="J2614" t="s">
        <v>10185</v>
      </c>
      <c r="K2614">
        <v>28900000</v>
      </c>
      <c r="L2614">
        <v>31600000</v>
      </c>
      <c r="M2614">
        <v>5</v>
      </c>
      <c r="N2614" t="s">
        <v>5750</v>
      </c>
      <c r="O2614">
        <v>75.8</v>
      </c>
      <c r="P2614" t="s">
        <v>10238</v>
      </c>
    </row>
    <row r="2615" spans="1:16" x14ac:dyDescent="0.3">
      <c r="A2615" t="s">
        <v>10443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10185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10444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10185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10400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10185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10218</v>
      </c>
    </row>
    <row r="2618" spans="1:16" x14ac:dyDescent="0.3">
      <c r="A2618" t="s">
        <v>10338</v>
      </c>
      <c r="B2618">
        <v>2021</v>
      </c>
      <c r="C2618" t="s">
        <v>194</v>
      </c>
      <c r="D2618">
        <v>1000</v>
      </c>
      <c r="E2618" t="s">
        <v>10339</v>
      </c>
      <c r="F2618" t="s">
        <v>161</v>
      </c>
      <c r="G2618">
        <v>113000</v>
      </c>
      <c r="H2618" t="s">
        <v>4180</v>
      </c>
      <c r="I2618">
        <v>15500000</v>
      </c>
      <c r="J2618" t="s">
        <v>10185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10340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10185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10220</v>
      </c>
    </row>
    <row r="2620" spans="1:16" x14ac:dyDescent="0.3">
      <c r="A2620" t="s">
        <v>10165</v>
      </c>
      <c r="B2620">
        <v>2021</v>
      </c>
      <c r="C2620" t="s">
        <v>4641</v>
      </c>
      <c r="D2620" t="s">
        <v>6118</v>
      </c>
      <c r="E2620" t="s">
        <v>6119</v>
      </c>
      <c r="F2620" t="s">
        <v>143</v>
      </c>
      <c r="G2620">
        <v>42600</v>
      </c>
      <c r="H2620" t="s">
        <v>4180</v>
      </c>
      <c r="I2620">
        <v>6170000</v>
      </c>
      <c r="J2620" t="s">
        <v>10185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10198</v>
      </c>
    </row>
    <row r="2621" spans="1:16" x14ac:dyDescent="0.3">
      <c r="A2621" t="s">
        <v>10174</v>
      </c>
      <c r="B2621">
        <v>2021</v>
      </c>
      <c r="C2621" t="s">
        <v>4496</v>
      </c>
      <c r="D2621" t="s">
        <v>7696</v>
      </c>
      <c r="E2621" t="s">
        <v>6156</v>
      </c>
      <c r="F2621" t="s">
        <v>43</v>
      </c>
      <c r="G2621">
        <v>66000</v>
      </c>
      <c r="H2621" t="s">
        <v>4180</v>
      </c>
      <c r="I2621">
        <v>24200000</v>
      </c>
      <c r="J2621" t="s">
        <v>10185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10210</v>
      </c>
    </row>
    <row r="2622" spans="1:16" x14ac:dyDescent="0.3">
      <c r="A2622" t="s">
        <v>10173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10185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10209</v>
      </c>
    </row>
    <row r="2623" spans="1:16" x14ac:dyDescent="0.3">
      <c r="A2623" t="s">
        <v>10343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10185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10344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10185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10227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5635</v>
      </c>
      <c r="E2625" t="s">
        <v>5636</v>
      </c>
      <c r="F2625" t="s">
        <v>173</v>
      </c>
      <c r="G2625">
        <v>40095</v>
      </c>
      <c r="H2625" t="s">
        <v>4180</v>
      </c>
      <c r="I2625">
        <v>8200000</v>
      </c>
      <c r="J2625" t="s">
        <v>10185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10221</v>
      </c>
    </row>
    <row r="2626" spans="1:16" x14ac:dyDescent="0.3">
      <c r="A2626" t="s">
        <v>10480</v>
      </c>
      <c r="B2626">
        <v>2021</v>
      </c>
      <c r="C2626" t="s">
        <v>92</v>
      </c>
      <c r="D2626" t="s">
        <v>4946</v>
      </c>
      <c r="E2626" t="s">
        <v>6168</v>
      </c>
      <c r="F2626" t="s">
        <v>43</v>
      </c>
      <c r="G2626">
        <v>83903</v>
      </c>
      <c r="H2626" t="s">
        <v>4173</v>
      </c>
      <c r="I2626">
        <v>11400000</v>
      </c>
      <c r="J2626" t="s">
        <v>10185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10481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7854</v>
      </c>
      <c r="F2627" t="s">
        <v>143</v>
      </c>
      <c r="G2627">
        <v>57555</v>
      </c>
      <c r="H2627" t="s">
        <v>4173</v>
      </c>
      <c r="I2627">
        <v>21200000</v>
      </c>
      <c r="J2627" t="s">
        <v>10185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10200</v>
      </c>
    </row>
    <row r="2628" spans="1:16" x14ac:dyDescent="0.3">
      <c r="A2628" t="s">
        <v>10341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10185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10342</v>
      </c>
    </row>
    <row r="2629" spans="1:16" x14ac:dyDescent="0.3">
      <c r="A2629" t="s">
        <v>10160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10185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10192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5679</v>
      </c>
      <c r="E2630" t="s">
        <v>5713</v>
      </c>
      <c r="F2630" t="s">
        <v>43</v>
      </c>
      <c r="G2630">
        <v>19000</v>
      </c>
      <c r="H2630" t="s">
        <v>4180</v>
      </c>
      <c r="I2630">
        <v>6860000</v>
      </c>
      <c r="J2630" t="s">
        <v>10185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10188</v>
      </c>
    </row>
    <row r="2631" spans="1:16" x14ac:dyDescent="0.3">
      <c r="A2631" t="s">
        <v>10169</v>
      </c>
      <c r="B2631">
        <v>2022</v>
      </c>
      <c r="C2631" t="s">
        <v>36</v>
      </c>
      <c r="D2631" t="s">
        <v>5635</v>
      </c>
      <c r="E2631" t="s">
        <v>5636</v>
      </c>
      <c r="F2631" t="s">
        <v>8659</v>
      </c>
      <c r="G2631">
        <v>62000</v>
      </c>
      <c r="H2631" t="s">
        <v>4180</v>
      </c>
      <c r="I2631">
        <v>8100000</v>
      </c>
      <c r="J2631" t="s">
        <v>10185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10204</v>
      </c>
    </row>
    <row r="2632" spans="1:16" x14ac:dyDescent="0.3">
      <c r="A2632" t="s">
        <v>10320</v>
      </c>
      <c r="B2632">
        <v>2022</v>
      </c>
      <c r="C2632" t="s">
        <v>250</v>
      </c>
      <c r="D2632" t="s">
        <v>5783</v>
      </c>
      <c r="E2632" t="s">
        <v>10321</v>
      </c>
      <c r="F2632" t="s">
        <v>161</v>
      </c>
      <c r="G2632">
        <v>81000</v>
      </c>
      <c r="H2632" t="s">
        <v>4173</v>
      </c>
      <c r="I2632">
        <v>17300000</v>
      </c>
      <c r="J2632" t="s">
        <v>10185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10322</v>
      </c>
    </row>
    <row r="2633" spans="1:16" x14ac:dyDescent="0.3">
      <c r="A2633" t="s">
        <v>10157</v>
      </c>
      <c r="B2633">
        <v>2022</v>
      </c>
      <c r="C2633" t="s">
        <v>191</v>
      </c>
      <c r="D2633" t="s">
        <v>8297</v>
      </c>
      <c r="E2633" t="s">
        <v>6187</v>
      </c>
      <c r="F2633" t="s">
        <v>161</v>
      </c>
      <c r="G2633">
        <v>54000</v>
      </c>
      <c r="H2633" t="s">
        <v>4180</v>
      </c>
      <c r="I2633">
        <v>12900000</v>
      </c>
      <c r="J2633" t="s">
        <v>10185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10189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10185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10223</v>
      </c>
    </row>
    <row r="2635" spans="1:16" x14ac:dyDescent="0.3">
      <c r="A2635" t="s">
        <v>10171</v>
      </c>
      <c r="B2635">
        <v>2022</v>
      </c>
      <c r="C2635" t="s">
        <v>188</v>
      </c>
      <c r="D2635" t="s">
        <v>5101</v>
      </c>
      <c r="E2635" t="s">
        <v>10179</v>
      </c>
      <c r="F2635" t="s">
        <v>43</v>
      </c>
      <c r="G2635">
        <v>54274</v>
      </c>
      <c r="H2635" t="s">
        <v>4180</v>
      </c>
      <c r="I2635">
        <v>12200000</v>
      </c>
      <c r="J2635" t="s">
        <v>10185</v>
      </c>
      <c r="K2635">
        <v>11500000</v>
      </c>
      <c r="L2635">
        <v>12900000</v>
      </c>
      <c r="M2635">
        <v>2</v>
      </c>
      <c r="N2635" t="s">
        <v>6920</v>
      </c>
      <c r="O2635">
        <v>71</v>
      </c>
      <c r="P2635" t="s">
        <v>10207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10185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10300</v>
      </c>
    </row>
    <row r="2637" spans="1:16" x14ac:dyDescent="0.3">
      <c r="A2637" t="s">
        <v>10394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10185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10395</v>
      </c>
    </row>
    <row r="2638" spans="1:16" x14ac:dyDescent="0.3">
      <c r="A2638" t="s">
        <v>10460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10185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10461</v>
      </c>
    </row>
    <row r="2639" spans="1:16" x14ac:dyDescent="0.3">
      <c r="A2639" t="s">
        <v>10462</v>
      </c>
      <c r="B2639">
        <v>2022</v>
      </c>
      <c r="C2639" t="s">
        <v>62</v>
      </c>
      <c r="D2639" t="s">
        <v>4207</v>
      </c>
      <c r="E2639" t="s">
        <v>7929</v>
      </c>
      <c r="F2639" t="s">
        <v>143</v>
      </c>
      <c r="G2639">
        <v>70000</v>
      </c>
      <c r="H2639" t="s">
        <v>4180</v>
      </c>
      <c r="I2639">
        <v>16400000</v>
      </c>
      <c r="J2639" t="s">
        <v>10185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10463</v>
      </c>
    </row>
    <row r="2640" spans="1:16" x14ac:dyDescent="0.3">
      <c r="A2640" t="s">
        <v>10159</v>
      </c>
      <c r="B2640">
        <v>2022</v>
      </c>
      <c r="C2640" t="s">
        <v>92</v>
      </c>
      <c r="D2640" t="s">
        <v>4910</v>
      </c>
      <c r="E2640" t="s">
        <v>6068</v>
      </c>
      <c r="F2640" t="s">
        <v>60</v>
      </c>
      <c r="G2640">
        <v>90450</v>
      </c>
      <c r="H2640" t="s">
        <v>4180</v>
      </c>
      <c r="I2640">
        <v>7180000</v>
      </c>
      <c r="J2640" t="s">
        <v>10185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10191</v>
      </c>
    </row>
    <row r="2641" spans="1:16" x14ac:dyDescent="0.3">
      <c r="A2641" t="s">
        <v>10313</v>
      </c>
      <c r="B2641">
        <v>2022</v>
      </c>
      <c r="C2641" t="s">
        <v>137</v>
      </c>
      <c r="D2641" t="s">
        <v>5109</v>
      </c>
      <c r="E2641" t="s">
        <v>10314</v>
      </c>
      <c r="F2641" t="s">
        <v>43</v>
      </c>
      <c r="G2641">
        <v>50000</v>
      </c>
      <c r="H2641" t="s">
        <v>4173</v>
      </c>
      <c r="I2641">
        <v>16100000</v>
      </c>
      <c r="J2641" t="s">
        <v>10185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10315</v>
      </c>
    </row>
    <row r="2642" spans="1:16" x14ac:dyDescent="0.3">
      <c r="A2642" t="s">
        <v>5383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10185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10226</v>
      </c>
    </row>
    <row r="2643" spans="1:16" x14ac:dyDescent="0.3">
      <c r="A2643" t="s">
        <v>8595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10185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10294</v>
      </c>
    </row>
    <row r="2644" spans="1:16" x14ac:dyDescent="0.3">
      <c r="A2644" t="s">
        <v>10348</v>
      </c>
      <c r="B2644">
        <v>2023</v>
      </c>
      <c r="C2644" t="s">
        <v>41</v>
      </c>
      <c r="D2644" t="s">
        <v>6025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10185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10349</v>
      </c>
    </row>
    <row r="2645" spans="1:16" x14ac:dyDescent="0.3">
      <c r="A2645" t="s">
        <v>10441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10185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10442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5720</v>
      </c>
      <c r="F2646" t="s">
        <v>143</v>
      </c>
      <c r="G2646">
        <v>33420</v>
      </c>
      <c r="H2646" t="s">
        <v>4180</v>
      </c>
      <c r="I2646">
        <v>10800000</v>
      </c>
      <c r="J2646" t="s">
        <v>10185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10225</v>
      </c>
    </row>
    <row r="2647" spans="1:16" x14ac:dyDescent="0.3">
      <c r="A2647" t="s">
        <v>10345</v>
      </c>
      <c r="B2647">
        <v>2022</v>
      </c>
      <c r="C2647" t="s">
        <v>199</v>
      </c>
      <c r="D2647" t="s">
        <v>5653</v>
      </c>
      <c r="E2647" t="s">
        <v>10346</v>
      </c>
      <c r="F2647" t="s">
        <v>43</v>
      </c>
      <c r="G2647">
        <v>60626</v>
      </c>
      <c r="H2647" t="s">
        <v>4180</v>
      </c>
      <c r="I2647">
        <v>14800000</v>
      </c>
      <c r="J2647" t="s">
        <v>10185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10347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10185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10232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5665</v>
      </c>
      <c r="F2649" t="s">
        <v>43</v>
      </c>
      <c r="G2649">
        <v>66999</v>
      </c>
      <c r="H2649" t="s">
        <v>4180</v>
      </c>
      <c r="I2649">
        <v>21900000</v>
      </c>
      <c r="J2649" t="s">
        <v>10185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10241</v>
      </c>
    </row>
    <row r="2650" spans="1:16" x14ac:dyDescent="0.3">
      <c r="A2650" t="s">
        <v>8596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10185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10283</v>
      </c>
    </row>
    <row r="2651" spans="1:16" x14ac:dyDescent="0.3">
      <c r="A2651" t="s">
        <v>10470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10185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10471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5687</v>
      </c>
      <c r="F2652" t="s">
        <v>43</v>
      </c>
      <c r="G2652">
        <v>45000</v>
      </c>
      <c r="H2652" t="s">
        <v>4180</v>
      </c>
      <c r="I2652">
        <v>17200000</v>
      </c>
      <c r="J2652" t="s">
        <v>10185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10236</v>
      </c>
    </row>
    <row r="2653" spans="1:16" x14ac:dyDescent="0.3">
      <c r="A2653" t="s">
        <v>10445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10185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10446</v>
      </c>
    </row>
    <row r="2654" spans="1:16" x14ac:dyDescent="0.3">
      <c r="A2654" t="s">
        <v>10398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10185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10399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10185</v>
      </c>
      <c r="K2655">
        <v>45100000</v>
      </c>
      <c r="L2655">
        <v>48300000</v>
      </c>
      <c r="M2655">
        <v>60</v>
      </c>
      <c r="N2655" t="s">
        <v>5641</v>
      </c>
      <c r="O2655">
        <v>73.900000000000006</v>
      </c>
      <c r="P2655" t="s">
        <v>10231</v>
      </c>
    </row>
    <row r="2656" spans="1:16" x14ac:dyDescent="0.3">
      <c r="A2656" t="s">
        <v>10167</v>
      </c>
      <c r="B2656">
        <v>2023</v>
      </c>
      <c r="C2656" t="s">
        <v>191</v>
      </c>
      <c r="D2656" t="s">
        <v>4211</v>
      </c>
      <c r="E2656" t="s">
        <v>10178</v>
      </c>
      <c r="F2656" t="s">
        <v>161</v>
      </c>
      <c r="G2656">
        <v>90000</v>
      </c>
      <c r="H2656" t="s">
        <v>4180</v>
      </c>
      <c r="I2656">
        <v>15900000</v>
      </c>
      <c r="J2656" t="s">
        <v>10185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10202</v>
      </c>
    </row>
    <row r="2657" spans="1:16" x14ac:dyDescent="0.3">
      <c r="A2657" t="s">
        <v>10484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10185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10485</v>
      </c>
    </row>
    <row r="2658" spans="1:16" x14ac:dyDescent="0.3">
      <c r="A2658" t="s">
        <v>10316</v>
      </c>
      <c r="B2658">
        <v>2023</v>
      </c>
      <c r="C2658" t="s">
        <v>62</v>
      </c>
      <c r="D2658" t="s">
        <v>4446</v>
      </c>
      <c r="E2658" t="s">
        <v>5638</v>
      </c>
      <c r="F2658" t="s">
        <v>143</v>
      </c>
      <c r="G2658">
        <v>54666</v>
      </c>
      <c r="H2658" t="s">
        <v>4180</v>
      </c>
      <c r="I2658">
        <v>15400000</v>
      </c>
      <c r="J2658" t="s">
        <v>10185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10317</v>
      </c>
    </row>
    <row r="2659" spans="1:16" x14ac:dyDescent="0.3">
      <c r="A2659" t="s">
        <v>10175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10185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10211</v>
      </c>
    </row>
    <row r="2660" spans="1:16" x14ac:dyDescent="0.3">
      <c r="A2660" t="s">
        <v>10335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10185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10336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10185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10282</v>
      </c>
    </row>
    <row r="2662" spans="1:16" x14ac:dyDescent="0.3">
      <c r="A2662" t="s">
        <v>10433</v>
      </c>
      <c r="B2662">
        <v>2023</v>
      </c>
      <c r="C2662" t="s">
        <v>145</v>
      </c>
      <c r="D2662" t="s">
        <v>10434</v>
      </c>
      <c r="E2662" t="s">
        <v>10435</v>
      </c>
      <c r="F2662" t="s">
        <v>43</v>
      </c>
      <c r="G2662">
        <v>89000</v>
      </c>
      <c r="H2662" t="s">
        <v>4180</v>
      </c>
      <c r="I2662">
        <v>13600000</v>
      </c>
      <c r="J2662" t="s">
        <v>10185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10436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10185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10235</v>
      </c>
    </row>
    <row r="2664" spans="1:16" x14ac:dyDescent="0.3">
      <c r="A2664" t="s">
        <v>10475</v>
      </c>
      <c r="B2664">
        <v>2023</v>
      </c>
      <c r="C2664" t="s">
        <v>188</v>
      </c>
      <c r="D2664" t="s">
        <v>5855</v>
      </c>
      <c r="E2664" t="s">
        <v>8165</v>
      </c>
      <c r="F2664" t="s">
        <v>4539</v>
      </c>
      <c r="G2664">
        <v>51191</v>
      </c>
      <c r="H2664" t="s">
        <v>4180</v>
      </c>
      <c r="I2664">
        <v>8800000</v>
      </c>
      <c r="J2664" t="s">
        <v>10185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10476</v>
      </c>
    </row>
    <row r="2665" spans="1:16" x14ac:dyDescent="0.3">
      <c r="A2665" t="s">
        <v>10170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10185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10205</v>
      </c>
    </row>
    <row r="2666" spans="1:16" x14ac:dyDescent="0.3">
      <c r="A2666" t="s">
        <v>10385</v>
      </c>
      <c r="B2666">
        <v>2023</v>
      </c>
      <c r="C2666" t="s">
        <v>191</v>
      </c>
      <c r="D2666" t="s">
        <v>4211</v>
      </c>
      <c r="E2666" t="s">
        <v>10386</v>
      </c>
      <c r="F2666" t="s">
        <v>43</v>
      </c>
      <c r="G2666">
        <v>31595</v>
      </c>
      <c r="H2666" t="s">
        <v>4180</v>
      </c>
      <c r="I2666">
        <v>17300000</v>
      </c>
      <c r="J2666" t="s">
        <v>10185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10387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10185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10246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10185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10278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10185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10337</v>
      </c>
    </row>
    <row r="2670" spans="1:16" x14ac:dyDescent="0.3">
      <c r="A2670" t="s">
        <v>10309</v>
      </c>
      <c r="B2670">
        <v>2023</v>
      </c>
      <c r="C2670" t="s">
        <v>4184</v>
      </c>
      <c r="D2670" t="s">
        <v>4486</v>
      </c>
      <c r="E2670" t="s">
        <v>7891</v>
      </c>
      <c r="F2670" t="s">
        <v>143</v>
      </c>
      <c r="G2670">
        <v>41200</v>
      </c>
      <c r="H2670" t="s">
        <v>4180</v>
      </c>
      <c r="I2670">
        <v>11500000</v>
      </c>
      <c r="J2670" t="s">
        <v>10185</v>
      </c>
      <c r="K2670">
        <v>11100000</v>
      </c>
      <c r="L2670">
        <v>11900000</v>
      </c>
      <c r="M2670">
        <v>3</v>
      </c>
      <c r="N2670" t="s">
        <v>6920</v>
      </c>
      <c r="O2670">
        <v>82.2</v>
      </c>
      <c r="P2670" t="s">
        <v>10310</v>
      </c>
    </row>
    <row r="2671" spans="1:16" x14ac:dyDescent="0.3">
      <c r="A2671" t="s">
        <v>6390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10185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10474</v>
      </c>
    </row>
    <row r="2672" spans="1:16" x14ac:dyDescent="0.3">
      <c r="A2672" t="s">
        <v>5426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10185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10194</v>
      </c>
    </row>
    <row r="2673" spans="1:16" x14ac:dyDescent="0.3">
      <c r="A2673" t="s">
        <v>10396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10185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10397</v>
      </c>
    </row>
    <row r="2674" spans="1:16" x14ac:dyDescent="0.3">
      <c r="A2674" t="s">
        <v>5315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10185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10279</v>
      </c>
    </row>
    <row r="2675" spans="1:16" x14ac:dyDescent="0.3">
      <c r="A2675" t="s">
        <v>5325</v>
      </c>
      <c r="B2675">
        <v>2023</v>
      </c>
      <c r="C2675" t="s">
        <v>5326</v>
      </c>
      <c r="D2675" t="s">
        <v>8412</v>
      </c>
      <c r="E2675" t="s">
        <v>8413</v>
      </c>
      <c r="F2675" t="s">
        <v>43</v>
      </c>
      <c r="G2675">
        <v>11258</v>
      </c>
      <c r="H2675" t="s">
        <v>4180</v>
      </c>
      <c r="I2675">
        <v>13700000</v>
      </c>
      <c r="J2675" t="s">
        <v>10185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10291</v>
      </c>
    </row>
    <row r="2676" spans="1:16" x14ac:dyDescent="0.3">
      <c r="A2676" t="s">
        <v>10172</v>
      </c>
      <c r="B2676">
        <v>2023</v>
      </c>
      <c r="C2676" t="s">
        <v>4496</v>
      </c>
      <c r="D2676" t="s">
        <v>10180</v>
      </c>
      <c r="E2676" t="s">
        <v>10181</v>
      </c>
      <c r="F2676" t="s">
        <v>173</v>
      </c>
      <c r="G2676">
        <v>52550</v>
      </c>
      <c r="H2676" t="s">
        <v>4173</v>
      </c>
      <c r="I2676">
        <v>41400000</v>
      </c>
      <c r="J2676" t="s">
        <v>10185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10208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10185</v>
      </c>
      <c r="K2677">
        <v>17100000</v>
      </c>
      <c r="L2677">
        <v>18300000</v>
      </c>
      <c r="M2677">
        <v>7</v>
      </c>
      <c r="N2677" t="s">
        <v>5644</v>
      </c>
      <c r="O2677">
        <v>73.8</v>
      </c>
      <c r="P2677" t="s">
        <v>10243</v>
      </c>
    </row>
    <row r="2678" spans="1:16" x14ac:dyDescent="0.3">
      <c r="A2678" t="s">
        <v>10354</v>
      </c>
      <c r="B2678">
        <v>2023</v>
      </c>
      <c r="C2678" t="s">
        <v>6191</v>
      </c>
      <c r="D2678" t="s">
        <v>6192</v>
      </c>
      <c r="E2678" t="s">
        <v>10355</v>
      </c>
      <c r="F2678" t="s">
        <v>143</v>
      </c>
      <c r="G2678">
        <v>83165</v>
      </c>
      <c r="H2678" t="s">
        <v>4180</v>
      </c>
      <c r="I2678">
        <v>17300000</v>
      </c>
      <c r="J2678" t="s">
        <v>10185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10356</v>
      </c>
    </row>
    <row r="2679" spans="1:16" x14ac:dyDescent="0.3">
      <c r="A2679" t="s">
        <v>10318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10185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10319</v>
      </c>
    </row>
    <row r="2680" spans="1:16" x14ac:dyDescent="0.3">
      <c r="A2680" t="s">
        <v>10364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10185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10365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5642</v>
      </c>
      <c r="F2681" t="s">
        <v>4172</v>
      </c>
      <c r="G2681">
        <v>34500</v>
      </c>
      <c r="H2681" t="s">
        <v>4180</v>
      </c>
      <c r="I2681">
        <v>26400000</v>
      </c>
      <c r="J2681" t="s">
        <v>10185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10248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5809</v>
      </c>
      <c r="F2682" t="s">
        <v>43</v>
      </c>
      <c r="G2682">
        <v>10171</v>
      </c>
      <c r="H2682" t="s">
        <v>4180</v>
      </c>
      <c r="I2682">
        <v>17000000</v>
      </c>
      <c r="J2682" t="s">
        <v>10185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10288</v>
      </c>
    </row>
    <row r="2683" spans="1:16" x14ac:dyDescent="0.3">
      <c r="A2683" t="s">
        <v>8521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10185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10264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10185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10276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10185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10270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10185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10280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10185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10269</v>
      </c>
    </row>
    <row r="2688" spans="1:16" x14ac:dyDescent="0.3">
      <c r="A2688" t="s">
        <v>6473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10185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10199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10185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10273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5797</v>
      </c>
      <c r="E2690" t="s">
        <v>5798</v>
      </c>
      <c r="F2690" t="s">
        <v>43</v>
      </c>
      <c r="G2690">
        <v>35000</v>
      </c>
      <c r="H2690" t="s">
        <v>4180</v>
      </c>
      <c r="I2690">
        <v>16000000</v>
      </c>
      <c r="J2690" t="s">
        <v>10185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10430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5790</v>
      </c>
      <c r="F2691" t="s">
        <v>60</v>
      </c>
      <c r="G2691">
        <v>20000</v>
      </c>
      <c r="H2691" t="s">
        <v>4180</v>
      </c>
      <c r="I2691">
        <v>31900000</v>
      </c>
      <c r="J2691" t="s">
        <v>10185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10253</v>
      </c>
    </row>
    <row r="2692" spans="1:16" x14ac:dyDescent="0.3">
      <c r="A2692" t="s">
        <v>10478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10185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10479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10185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10263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8788</v>
      </c>
      <c r="F2694" t="s">
        <v>161</v>
      </c>
      <c r="G2694">
        <v>21500</v>
      </c>
      <c r="H2694" t="s">
        <v>4180</v>
      </c>
      <c r="I2694">
        <v>22500000</v>
      </c>
      <c r="J2694" t="s">
        <v>10185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10257</v>
      </c>
    </row>
    <row r="2695" spans="1:16" x14ac:dyDescent="0.3">
      <c r="A2695" t="s">
        <v>10331</v>
      </c>
      <c r="B2695">
        <v>2024</v>
      </c>
      <c r="C2695" t="s">
        <v>85</v>
      </c>
      <c r="D2695" t="s">
        <v>10332</v>
      </c>
      <c r="E2695" t="s">
        <v>10333</v>
      </c>
      <c r="F2695" t="s">
        <v>161</v>
      </c>
      <c r="G2695">
        <v>44000</v>
      </c>
      <c r="H2695" t="s">
        <v>4173</v>
      </c>
      <c r="I2695">
        <v>12600000</v>
      </c>
      <c r="J2695" t="s">
        <v>10185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10334</v>
      </c>
    </row>
    <row r="2696" spans="1:16" x14ac:dyDescent="0.3">
      <c r="A2696" t="s">
        <v>5369</v>
      </c>
      <c r="B2696">
        <v>2025</v>
      </c>
      <c r="C2696" t="s">
        <v>24</v>
      </c>
      <c r="D2696" t="s">
        <v>4405</v>
      </c>
      <c r="E2696" t="s">
        <v>5790</v>
      </c>
      <c r="F2696" t="s">
        <v>4172</v>
      </c>
      <c r="G2696">
        <v>66000</v>
      </c>
      <c r="H2696" t="s">
        <v>4180</v>
      </c>
      <c r="I2696">
        <v>32600000</v>
      </c>
      <c r="J2696" t="s">
        <v>10185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10254</v>
      </c>
    </row>
    <row r="2697" spans="1:16" x14ac:dyDescent="0.3">
      <c r="A2697" t="s">
        <v>5342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10185</v>
      </c>
      <c r="K2697">
        <v>39200000</v>
      </c>
      <c r="L2697">
        <v>42100000</v>
      </c>
      <c r="M2697">
        <v>18</v>
      </c>
      <c r="N2697" t="s">
        <v>5826</v>
      </c>
      <c r="O2697">
        <v>80.099999999999994</v>
      </c>
      <c r="P2697" t="s">
        <v>10256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10185</v>
      </c>
      <c r="K2698">
        <v>24500000</v>
      </c>
      <c r="L2698">
        <v>26300000</v>
      </c>
      <c r="M2698">
        <v>2</v>
      </c>
      <c r="N2698" t="s">
        <v>7031</v>
      </c>
      <c r="O2698">
        <v>76.099999999999994</v>
      </c>
      <c r="P2698" t="s">
        <v>10228</v>
      </c>
    </row>
    <row r="2699" spans="1:16" x14ac:dyDescent="0.3">
      <c r="A2699" t="s">
        <v>10450</v>
      </c>
      <c r="B2699">
        <v>2024</v>
      </c>
      <c r="C2699" t="s">
        <v>4184</v>
      </c>
      <c r="D2699" t="s">
        <v>4941</v>
      </c>
      <c r="E2699" t="s">
        <v>9874</v>
      </c>
      <c r="F2699" t="s">
        <v>43</v>
      </c>
      <c r="G2699">
        <v>30500</v>
      </c>
      <c r="H2699" t="s">
        <v>4180</v>
      </c>
      <c r="I2699">
        <v>33500000</v>
      </c>
      <c r="J2699" t="s">
        <v>10185</v>
      </c>
      <c r="K2699">
        <v>32400000</v>
      </c>
      <c r="L2699">
        <v>34700000</v>
      </c>
      <c r="M2699">
        <v>3</v>
      </c>
      <c r="N2699" t="s">
        <v>10451</v>
      </c>
      <c r="O2699">
        <v>90.6</v>
      </c>
      <c r="P2699" t="s">
        <v>10452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5847</v>
      </c>
      <c r="E2700" t="s">
        <v>8773</v>
      </c>
      <c r="F2700" t="s">
        <v>4172</v>
      </c>
      <c r="G2700">
        <v>13051</v>
      </c>
      <c r="H2700" t="s">
        <v>4180</v>
      </c>
      <c r="I2700">
        <v>38600000</v>
      </c>
      <c r="J2700" t="s">
        <v>10185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10274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5987</v>
      </c>
      <c r="E2701" t="s">
        <v>7902</v>
      </c>
      <c r="F2701" t="s">
        <v>4172</v>
      </c>
      <c r="G2701">
        <v>2700</v>
      </c>
      <c r="H2701" t="s">
        <v>4180</v>
      </c>
      <c r="I2701">
        <v>28200000</v>
      </c>
      <c r="J2701" t="s">
        <v>10185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10297</v>
      </c>
    </row>
    <row r="2702" spans="1:16" x14ac:dyDescent="0.3">
      <c r="A2702" t="s">
        <v>10437</v>
      </c>
      <c r="B2702">
        <v>2024</v>
      </c>
      <c r="C2702" t="s">
        <v>24</v>
      </c>
      <c r="D2702" t="s">
        <v>4405</v>
      </c>
      <c r="E2702" t="s">
        <v>5642</v>
      </c>
      <c r="F2702" t="s">
        <v>143</v>
      </c>
      <c r="G2702">
        <v>59800</v>
      </c>
      <c r="H2702" t="s">
        <v>4173</v>
      </c>
      <c r="I2702">
        <v>23800000</v>
      </c>
      <c r="J2702" t="s">
        <v>10185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10438</v>
      </c>
    </row>
    <row r="2703" spans="1:16" x14ac:dyDescent="0.3">
      <c r="A2703" t="s">
        <v>5322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10185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10287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10185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10449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10185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10293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10185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10301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8517</v>
      </c>
      <c r="F2707" t="s">
        <v>43</v>
      </c>
      <c r="G2707">
        <v>2700</v>
      </c>
      <c r="H2707" t="s">
        <v>4180</v>
      </c>
      <c r="I2707">
        <v>13800000</v>
      </c>
      <c r="J2707" t="s">
        <v>10185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10255</v>
      </c>
    </row>
    <row r="2708" spans="1:16" x14ac:dyDescent="0.3">
      <c r="A2708" t="s">
        <v>5830</v>
      </c>
      <c r="B2708">
        <v>2024</v>
      </c>
      <c r="C2708" t="s">
        <v>62</v>
      </c>
      <c r="D2708">
        <v>2008</v>
      </c>
      <c r="E2708" t="s">
        <v>7713</v>
      </c>
      <c r="F2708" t="s">
        <v>43</v>
      </c>
      <c r="G2708">
        <v>45647</v>
      </c>
      <c r="H2708" t="s">
        <v>4180</v>
      </c>
      <c r="I2708">
        <v>16500000</v>
      </c>
      <c r="J2708" t="s">
        <v>10185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10303</v>
      </c>
    </row>
    <row r="2709" spans="1:16" x14ac:dyDescent="0.3">
      <c r="A2709" t="s">
        <v>10162</v>
      </c>
      <c r="B2709">
        <v>2024</v>
      </c>
      <c r="C2709" t="s">
        <v>62</v>
      </c>
      <c r="D2709">
        <v>3008</v>
      </c>
      <c r="E2709" t="s">
        <v>5665</v>
      </c>
      <c r="F2709" t="s">
        <v>143</v>
      </c>
      <c r="G2709">
        <v>27000</v>
      </c>
      <c r="H2709" t="s">
        <v>4180</v>
      </c>
      <c r="I2709">
        <v>23300000</v>
      </c>
      <c r="J2709" t="s">
        <v>10185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10195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10185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10304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5642</v>
      </c>
      <c r="F2711" t="s">
        <v>143</v>
      </c>
      <c r="G2711">
        <v>28000</v>
      </c>
      <c r="H2711" t="s">
        <v>4180</v>
      </c>
      <c r="I2711">
        <v>25200000</v>
      </c>
      <c r="J2711" t="s">
        <v>10185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10258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10185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10284</v>
      </c>
    </row>
    <row r="2713" spans="1:16" x14ac:dyDescent="0.3">
      <c r="A2713" t="s">
        <v>10366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10185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10367</v>
      </c>
    </row>
    <row r="2714" spans="1:16" x14ac:dyDescent="0.3">
      <c r="A2714" t="s">
        <v>10158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10185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10190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10185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10247</v>
      </c>
    </row>
    <row r="2716" spans="1:16" x14ac:dyDescent="0.3">
      <c r="A2716" t="s">
        <v>10361</v>
      </c>
      <c r="B2716">
        <v>2024</v>
      </c>
      <c r="C2716" t="s">
        <v>24</v>
      </c>
      <c r="D2716" t="s">
        <v>6129</v>
      </c>
      <c r="E2716" t="s">
        <v>10362</v>
      </c>
      <c r="F2716" t="s">
        <v>173</v>
      </c>
      <c r="G2716">
        <v>27900</v>
      </c>
      <c r="H2716" t="s">
        <v>4180</v>
      </c>
      <c r="I2716">
        <v>23600000</v>
      </c>
      <c r="J2716" t="s">
        <v>10185</v>
      </c>
      <c r="K2716">
        <v>22700000</v>
      </c>
      <c r="L2716">
        <v>24400000</v>
      </c>
      <c r="M2716" t="s">
        <v>4175</v>
      </c>
      <c r="N2716" t="s">
        <v>5709</v>
      </c>
      <c r="O2716">
        <v>79.099999999999994</v>
      </c>
      <c r="P2716" t="s">
        <v>10363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10184</v>
      </c>
      <c r="F2717" t="s">
        <v>143</v>
      </c>
      <c r="G2717">
        <v>10000</v>
      </c>
      <c r="H2717" t="s">
        <v>4180</v>
      </c>
      <c r="I2717">
        <v>17900000</v>
      </c>
      <c r="J2717" t="s">
        <v>10185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10289</v>
      </c>
    </row>
    <row r="2718" spans="1:16" x14ac:dyDescent="0.3">
      <c r="A2718" t="s">
        <v>10350</v>
      </c>
      <c r="B2718">
        <v>2024</v>
      </c>
      <c r="C2718" t="s">
        <v>199</v>
      </c>
      <c r="D2718" t="s">
        <v>10351</v>
      </c>
      <c r="E2718" t="s">
        <v>10352</v>
      </c>
      <c r="F2718" t="s">
        <v>143</v>
      </c>
      <c r="G2718">
        <v>36000</v>
      </c>
      <c r="H2718" t="s">
        <v>4180</v>
      </c>
      <c r="I2718">
        <v>7900000</v>
      </c>
      <c r="J2718" t="s">
        <v>10185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10353</v>
      </c>
    </row>
    <row r="2719" spans="1:16" x14ac:dyDescent="0.3">
      <c r="A2719" t="s">
        <v>10472</v>
      </c>
      <c r="B2719">
        <v>2024</v>
      </c>
      <c r="C2719" t="s">
        <v>108</v>
      </c>
      <c r="D2719" t="s">
        <v>7777</v>
      </c>
      <c r="E2719" t="s">
        <v>7778</v>
      </c>
      <c r="F2719" t="s">
        <v>60</v>
      </c>
      <c r="G2719">
        <v>41000</v>
      </c>
      <c r="H2719" t="s">
        <v>4173</v>
      </c>
      <c r="I2719">
        <v>7310000</v>
      </c>
      <c r="J2719" t="s">
        <v>10185</v>
      </c>
      <c r="K2719">
        <v>7060000</v>
      </c>
      <c r="L2719">
        <v>7560000</v>
      </c>
      <c r="M2719">
        <v>3</v>
      </c>
      <c r="N2719" t="s">
        <v>7677</v>
      </c>
      <c r="O2719">
        <v>80.400000000000006</v>
      </c>
      <c r="P2719" t="s">
        <v>10473</v>
      </c>
    </row>
    <row r="2720" spans="1:16" x14ac:dyDescent="0.3">
      <c r="A2720" t="s">
        <v>10307</v>
      </c>
      <c r="B2720">
        <v>2024</v>
      </c>
      <c r="C2720" t="s">
        <v>4184</v>
      </c>
      <c r="D2720" t="s">
        <v>4492</v>
      </c>
      <c r="E2720" t="s">
        <v>9484</v>
      </c>
      <c r="F2720" t="s">
        <v>60</v>
      </c>
      <c r="G2720">
        <v>19000</v>
      </c>
      <c r="H2720" t="s">
        <v>4173</v>
      </c>
      <c r="I2720">
        <v>13400000</v>
      </c>
      <c r="J2720" t="s">
        <v>10185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10308</v>
      </c>
    </row>
    <row r="2721" spans="1:16" x14ac:dyDescent="0.3">
      <c r="A2721" t="s">
        <v>10447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10185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10448</v>
      </c>
    </row>
    <row r="2722" spans="1:16" x14ac:dyDescent="0.3">
      <c r="A2722" t="s">
        <v>10439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10185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10440</v>
      </c>
    </row>
    <row r="2723" spans="1:16" x14ac:dyDescent="0.3">
      <c r="A2723" t="s">
        <v>10408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10185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10409</v>
      </c>
    </row>
    <row r="2724" spans="1:16" x14ac:dyDescent="0.3">
      <c r="A2724" t="s">
        <v>10464</v>
      </c>
      <c r="B2724">
        <v>2025</v>
      </c>
      <c r="C2724" t="s">
        <v>166</v>
      </c>
      <c r="D2724" t="s">
        <v>5005</v>
      </c>
      <c r="E2724" t="s">
        <v>5941</v>
      </c>
      <c r="F2724" t="s">
        <v>43</v>
      </c>
      <c r="G2724">
        <v>25874</v>
      </c>
      <c r="H2724" t="s">
        <v>4180</v>
      </c>
      <c r="I2724">
        <v>28100000</v>
      </c>
      <c r="J2724" t="s">
        <v>10185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10465</v>
      </c>
    </row>
    <row r="2725" spans="1:16" x14ac:dyDescent="0.3">
      <c r="A2725" t="s">
        <v>8592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10185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10285</v>
      </c>
    </row>
    <row r="2726" spans="1:16" x14ac:dyDescent="0.3">
      <c r="A2726" t="s">
        <v>10375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10185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10376</v>
      </c>
    </row>
    <row r="2727" spans="1:16" x14ac:dyDescent="0.3">
      <c r="A2727" t="s">
        <v>10311</v>
      </c>
      <c r="B2727">
        <v>2025</v>
      </c>
      <c r="C2727" t="s">
        <v>137</v>
      </c>
      <c r="D2727" t="s">
        <v>4437</v>
      </c>
      <c r="E2727" t="s">
        <v>6225</v>
      </c>
      <c r="F2727" t="s">
        <v>173</v>
      </c>
      <c r="G2727">
        <v>25000</v>
      </c>
      <c r="H2727" t="s">
        <v>4173</v>
      </c>
      <c r="I2727">
        <v>12600000</v>
      </c>
      <c r="J2727" t="s">
        <v>10185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10312</v>
      </c>
    </row>
    <row r="2728" spans="1:16" x14ac:dyDescent="0.3">
      <c r="A2728" t="s">
        <v>10431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10185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10432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10185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10260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10185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10267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10185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10277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10185</v>
      </c>
      <c r="K2732">
        <v>20600000</v>
      </c>
      <c r="L2732">
        <v>22100000</v>
      </c>
      <c r="M2732">
        <v>13</v>
      </c>
      <c r="N2732" t="s">
        <v>5966</v>
      </c>
      <c r="O2732">
        <v>76.2</v>
      </c>
      <c r="P2732" t="s">
        <v>10275</v>
      </c>
    </row>
    <row r="2733" spans="1:16" x14ac:dyDescent="0.3">
      <c r="A2733" t="s">
        <v>10468</v>
      </c>
      <c r="B2733">
        <v>2025</v>
      </c>
      <c r="C2733" t="s">
        <v>4184</v>
      </c>
      <c r="D2733" t="s">
        <v>4365</v>
      </c>
      <c r="E2733" t="s">
        <v>6182</v>
      </c>
      <c r="F2733" t="s">
        <v>4172</v>
      </c>
      <c r="G2733">
        <v>9900</v>
      </c>
      <c r="H2733" t="s">
        <v>4180</v>
      </c>
      <c r="I2733">
        <v>10500000</v>
      </c>
      <c r="J2733" t="s">
        <v>10185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10469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10185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10215</v>
      </c>
    </row>
    <row r="2735" spans="1:16" x14ac:dyDescent="0.3">
      <c r="A2735" t="s">
        <v>10388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10185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10389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5673</v>
      </c>
      <c r="E2736" t="s">
        <v>5674</v>
      </c>
      <c r="F2736" t="s">
        <v>4172</v>
      </c>
      <c r="G2736">
        <v>17000</v>
      </c>
      <c r="H2736" t="s">
        <v>4180</v>
      </c>
      <c r="I2736">
        <v>31600000</v>
      </c>
      <c r="J2736" t="s">
        <v>10185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10237</v>
      </c>
    </row>
    <row r="2737" spans="1:16" x14ac:dyDescent="0.3">
      <c r="A2737" t="s">
        <v>5362</v>
      </c>
      <c r="B2737">
        <v>2025</v>
      </c>
      <c r="C2737" t="s">
        <v>50</v>
      </c>
      <c r="D2737" t="s">
        <v>6026</v>
      </c>
      <c r="E2737" t="s">
        <v>6027</v>
      </c>
      <c r="F2737" t="s">
        <v>4172</v>
      </c>
      <c r="G2737">
        <v>37000</v>
      </c>
      <c r="H2737" t="s">
        <v>4180</v>
      </c>
      <c r="I2737">
        <v>15500000</v>
      </c>
      <c r="J2737" t="s">
        <v>10185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10222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10185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10290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5717</v>
      </c>
      <c r="F2739" t="s">
        <v>5336</v>
      </c>
      <c r="G2739">
        <v>1000</v>
      </c>
      <c r="H2739" t="s">
        <v>4180</v>
      </c>
      <c r="I2739">
        <v>48300000</v>
      </c>
      <c r="J2739" t="s">
        <v>10185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10266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10185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10299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8795</v>
      </c>
      <c r="G2741">
        <v>10200</v>
      </c>
      <c r="H2741" t="s">
        <v>4180</v>
      </c>
      <c r="I2741">
        <v>17700000</v>
      </c>
      <c r="J2741" t="s">
        <v>10185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10229</v>
      </c>
    </row>
    <row r="2742" spans="1:16" x14ac:dyDescent="0.3">
      <c r="A2742" t="s">
        <v>10163</v>
      </c>
      <c r="B2742">
        <v>2025</v>
      </c>
      <c r="C2742" t="s">
        <v>24</v>
      </c>
      <c r="D2742" t="s">
        <v>4405</v>
      </c>
      <c r="E2742" t="s">
        <v>5699</v>
      </c>
      <c r="F2742" t="s">
        <v>4172</v>
      </c>
      <c r="G2742">
        <v>61000</v>
      </c>
      <c r="H2742" t="s">
        <v>4180</v>
      </c>
      <c r="I2742">
        <v>45700000</v>
      </c>
      <c r="J2742" t="s">
        <v>10185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10196</v>
      </c>
    </row>
    <row r="2743" spans="1:16" x14ac:dyDescent="0.3">
      <c r="A2743" t="s">
        <v>10163</v>
      </c>
      <c r="B2743">
        <v>2025</v>
      </c>
      <c r="C2743" t="s">
        <v>24</v>
      </c>
      <c r="D2743" t="s">
        <v>4405</v>
      </c>
      <c r="E2743" t="s">
        <v>5699</v>
      </c>
      <c r="F2743" t="s">
        <v>4172</v>
      </c>
      <c r="G2743">
        <v>61000</v>
      </c>
      <c r="H2743" t="s">
        <v>4180</v>
      </c>
      <c r="I2743">
        <v>45700000</v>
      </c>
      <c r="J2743" t="s">
        <v>10185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10214</v>
      </c>
    </row>
    <row r="2744" spans="1:16" x14ac:dyDescent="0.3">
      <c r="A2744" t="s">
        <v>5318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10185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10252</v>
      </c>
    </row>
    <row r="2745" spans="1:16" x14ac:dyDescent="0.3">
      <c r="A2745" t="s">
        <v>8558</v>
      </c>
      <c r="B2745">
        <v>2025</v>
      </c>
      <c r="C2745" t="s">
        <v>62</v>
      </c>
      <c r="D2745" t="s">
        <v>4232</v>
      </c>
      <c r="E2745" t="s">
        <v>6868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10185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10271</v>
      </c>
    </row>
    <row r="2746" spans="1:16" x14ac:dyDescent="0.3">
      <c r="A2746" t="s">
        <v>8558</v>
      </c>
      <c r="B2746">
        <v>2025</v>
      </c>
      <c r="C2746" t="s">
        <v>62</v>
      </c>
      <c r="D2746" t="s">
        <v>4232</v>
      </c>
      <c r="E2746" t="s">
        <v>6868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10185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10272</v>
      </c>
    </row>
    <row r="2747" spans="1:16" x14ac:dyDescent="0.3">
      <c r="A2747" t="s">
        <v>10164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10185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10197</v>
      </c>
    </row>
    <row r="2748" spans="1:16" x14ac:dyDescent="0.3">
      <c r="A2748" t="s">
        <v>8513</v>
      </c>
      <c r="B2748">
        <v>2025</v>
      </c>
      <c r="C2748" t="s">
        <v>230</v>
      </c>
      <c r="D2748" t="s">
        <v>8514</v>
      </c>
      <c r="E2748" t="s">
        <v>8515</v>
      </c>
      <c r="F2748" t="s">
        <v>4172</v>
      </c>
      <c r="G2748">
        <v>40200</v>
      </c>
      <c r="H2748" t="s">
        <v>4180</v>
      </c>
      <c r="I2748">
        <v>15600000</v>
      </c>
      <c r="J2748" t="s">
        <v>10185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10262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10185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10244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5939</v>
      </c>
      <c r="E2750" t="s">
        <v>10103</v>
      </c>
      <c r="F2750" t="s">
        <v>4172</v>
      </c>
      <c r="G2750">
        <v>10800</v>
      </c>
      <c r="H2750" t="s">
        <v>4180</v>
      </c>
      <c r="I2750">
        <v>15700000</v>
      </c>
      <c r="J2750" t="s">
        <v>10185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10249</v>
      </c>
    </row>
    <row r="2751" spans="1:16" x14ac:dyDescent="0.3">
      <c r="A2751" t="s">
        <v>10168</v>
      </c>
      <c r="B2751">
        <v>2025</v>
      </c>
      <c r="C2751" t="s">
        <v>24</v>
      </c>
      <c r="D2751" t="s">
        <v>5847</v>
      </c>
      <c r="E2751" t="s">
        <v>8773</v>
      </c>
      <c r="F2751" t="s">
        <v>4172</v>
      </c>
      <c r="G2751">
        <v>43000</v>
      </c>
      <c r="H2751" t="s">
        <v>4180</v>
      </c>
      <c r="I2751">
        <v>37500000</v>
      </c>
      <c r="J2751" t="s">
        <v>10185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10203</v>
      </c>
    </row>
    <row r="2752" spans="1:16" x14ac:dyDescent="0.3">
      <c r="A2752" t="s">
        <v>7191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10185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10251</v>
      </c>
    </row>
    <row r="2753" spans="1:16" x14ac:dyDescent="0.3">
      <c r="A2753" t="s">
        <v>8519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10185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10268</v>
      </c>
    </row>
    <row r="2754" spans="1:16" x14ac:dyDescent="0.3">
      <c r="A2754" t="s">
        <v>10373</v>
      </c>
      <c r="B2754">
        <v>2025</v>
      </c>
      <c r="C2754" t="s">
        <v>62</v>
      </c>
      <c r="D2754" t="s">
        <v>4198</v>
      </c>
      <c r="E2754" t="s">
        <v>8531</v>
      </c>
      <c r="F2754" t="s">
        <v>4172</v>
      </c>
      <c r="G2754">
        <v>11400</v>
      </c>
      <c r="H2754" t="s">
        <v>4180</v>
      </c>
      <c r="I2754">
        <v>17400000</v>
      </c>
      <c r="J2754" t="s">
        <v>10185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10374</v>
      </c>
    </row>
    <row r="2755" spans="1:16" x14ac:dyDescent="0.3">
      <c r="A2755" t="s">
        <v>5378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10185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10234</v>
      </c>
    </row>
    <row r="2756" spans="1:16" x14ac:dyDescent="0.3">
      <c r="A2756" t="s">
        <v>10466</v>
      </c>
      <c r="B2756">
        <v>2025</v>
      </c>
      <c r="C2756" t="s">
        <v>4184</v>
      </c>
      <c r="D2756" t="s">
        <v>4185</v>
      </c>
      <c r="E2756" t="s">
        <v>6255</v>
      </c>
      <c r="F2756" t="s">
        <v>4172</v>
      </c>
      <c r="G2756">
        <v>41752</v>
      </c>
      <c r="H2756" t="s">
        <v>4180</v>
      </c>
      <c r="I2756">
        <v>9900000</v>
      </c>
      <c r="J2756" t="s">
        <v>10185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10467</v>
      </c>
    </row>
    <row r="2757" spans="1:16" x14ac:dyDescent="0.3">
      <c r="A2757" t="s">
        <v>10455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10185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10456</v>
      </c>
    </row>
    <row r="2758" spans="1:16" x14ac:dyDescent="0.3">
      <c r="A2758" t="s">
        <v>10371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10185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10372</v>
      </c>
    </row>
    <row r="2759" spans="1:16" x14ac:dyDescent="0.3">
      <c r="A2759" t="s">
        <v>10326</v>
      </c>
      <c r="B2759">
        <v>2025</v>
      </c>
      <c r="C2759" t="s">
        <v>50</v>
      </c>
      <c r="D2759">
        <v>500</v>
      </c>
      <c r="E2759" t="s">
        <v>7931</v>
      </c>
      <c r="F2759" t="s">
        <v>4172</v>
      </c>
      <c r="G2759">
        <v>8267</v>
      </c>
      <c r="H2759" t="s">
        <v>4180</v>
      </c>
      <c r="I2759">
        <v>10900000</v>
      </c>
      <c r="J2759" t="s">
        <v>10185</v>
      </c>
      <c r="K2759">
        <v>10500000</v>
      </c>
      <c r="L2759">
        <v>11200000</v>
      </c>
      <c r="M2759">
        <v>8</v>
      </c>
      <c r="N2759" t="s">
        <v>5710</v>
      </c>
      <c r="O2759">
        <v>83.9</v>
      </c>
      <c r="P2759" t="s">
        <v>10327</v>
      </c>
    </row>
    <row r="2760" spans="1:16" x14ac:dyDescent="0.3">
      <c r="A2760" t="s">
        <v>10161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10185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10193</v>
      </c>
    </row>
    <row r="2761" spans="1:16" x14ac:dyDescent="0.3">
      <c r="A2761" t="s">
        <v>10392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10185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10393</v>
      </c>
    </row>
    <row r="2762" spans="1:16" x14ac:dyDescent="0.3">
      <c r="A2762" t="s">
        <v>5346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10185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10250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10185</v>
      </c>
      <c r="K2763">
        <v>20700000</v>
      </c>
      <c r="L2763">
        <v>22200000</v>
      </c>
      <c r="M2763">
        <v>13</v>
      </c>
      <c r="N2763" t="s">
        <v>5966</v>
      </c>
      <c r="O2763">
        <v>76.599999999999994</v>
      </c>
      <c r="P2763" t="s">
        <v>10298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10185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10295</v>
      </c>
    </row>
    <row r="2765" spans="1:16" x14ac:dyDescent="0.3">
      <c r="A2765" t="s">
        <v>8673</v>
      </c>
      <c r="B2765">
        <v>2025</v>
      </c>
      <c r="C2765" t="s">
        <v>24</v>
      </c>
      <c r="D2765" t="s">
        <v>4369</v>
      </c>
      <c r="E2765" t="s">
        <v>5659</v>
      </c>
      <c r="F2765" t="s">
        <v>4172</v>
      </c>
      <c r="G2765">
        <v>12484</v>
      </c>
      <c r="H2765" t="s">
        <v>4180</v>
      </c>
      <c r="I2765">
        <v>56000000</v>
      </c>
      <c r="J2765" t="s">
        <v>10185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10281</v>
      </c>
    </row>
    <row r="2766" spans="1:16" x14ac:dyDescent="0.3">
      <c r="A2766" t="s">
        <v>10166</v>
      </c>
      <c r="B2766">
        <v>2026</v>
      </c>
      <c r="C2766" t="s">
        <v>4641</v>
      </c>
      <c r="D2766" t="s">
        <v>7801</v>
      </c>
      <c r="E2766" t="s">
        <v>10177</v>
      </c>
      <c r="F2766" t="s">
        <v>4172</v>
      </c>
      <c r="G2766">
        <v>4000</v>
      </c>
      <c r="H2766" t="s">
        <v>4180</v>
      </c>
      <c r="I2766">
        <v>18200000</v>
      </c>
      <c r="J2766" t="s">
        <v>10185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10201</v>
      </c>
    </row>
    <row r="2767" spans="1:16" x14ac:dyDescent="0.3">
      <c r="A2767" t="s">
        <v>10421</v>
      </c>
      <c r="B2767">
        <v>2026</v>
      </c>
      <c r="C2767" t="s">
        <v>10422</v>
      </c>
      <c r="D2767" t="s">
        <v>10423</v>
      </c>
      <c r="E2767" t="s">
        <v>10424</v>
      </c>
      <c r="F2767" t="s">
        <v>4172</v>
      </c>
      <c r="G2767">
        <v>42900</v>
      </c>
      <c r="H2767" t="s">
        <v>4180</v>
      </c>
      <c r="I2767">
        <v>14600000</v>
      </c>
      <c r="J2767" t="s">
        <v>10185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10425</v>
      </c>
    </row>
    <row r="2768" spans="1:16" x14ac:dyDescent="0.3">
      <c r="A2768" t="s">
        <v>8508</v>
      </c>
      <c r="B2768">
        <v>2026</v>
      </c>
      <c r="C2768" t="s">
        <v>62</v>
      </c>
      <c r="D2768" t="s">
        <v>8509</v>
      </c>
      <c r="E2768" t="s">
        <v>8510</v>
      </c>
      <c r="F2768" t="s">
        <v>4172</v>
      </c>
      <c r="G2768">
        <v>941</v>
      </c>
      <c r="H2768" t="s">
        <v>4180</v>
      </c>
      <c r="I2768">
        <v>25100000</v>
      </c>
      <c r="J2768" t="s">
        <v>10185</v>
      </c>
      <c r="K2768">
        <v>24200000</v>
      </c>
      <c r="L2768">
        <v>26000000</v>
      </c>
      <c r="M2768" t="s">
        <v>4175</v>
      </c>
      <c r="N2768" t="s">
        <v>9870</v>
      </c>
      <c r="O2768">
        <v>91</v>
      </c>
      <c r="P2768" t="s">
        <v>10296</v>
      </c>
    </row>
    <row r="2769" spans="1:16" x14ac:dyDescent="0.3">
      <c r="A2769" t="s">
        <v>10156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10185</v>
      </c>
      <c r="K2769">
        <v>9400000</v>
      </c>
      <c r="L2769">
        <v>10000000</v>
      </c>
      <c r="M2769">
        <v>6</v>
      </c>
      <c r="N2769" t="s">
        <v>6072</v>
      </c>
      <c r="O2769">
        <v>95</v>
      </c>
      <c r="P2769" t="s">
        <v>10186</v>
      </c>
    </row>
    <row r="2770" spans="1:16" x14ac:dyDescent="0.3">
      <c r="A2770" t="s">
        <v>10156</v>
      </c>
      <c r="B2770">
        <v>2026</v>
      </c>
      <c r="C2770" t="s">
        <v>4184</v>
      </c>
      <c r="D2770" t="s">
        <v>4365</v>
      </c>
      <c r="E2770" t="s">
        <v>9145</v>
      </c>
      <c r="F2770" t="s">
        <v>4172</v>
      </c>
      <c r="G2770">
        <v>4500</v>
      </c>
      <c r="H2770" t="s">
        <v>4180</v>
      </c>
      <c r="I2770">
        <v>9300000</v>
      </c>
      <c r="J2770" t="s">
        <v>10185</v>
      </c>
      <c r="K2770">
        <v>9000000</v>
      </c>
      <c r="L2770">
        <v>9600000</v>
      </c>
      <c r="M2770">
        <v>5</v>
      </c>
      <c r="N2770" t="s">
        <v>6072</v>
      </c>
      <c r="O2770">
        <v>91.3</v>
      </c>
      <c r="P2770" t="s">
        <v>10187</v>
      </c>
    </row>
    <row r="2771" spans="1:16" x14ac:dyDescent="0.3">
      <c r="A2771" t="s">
        <v>7182</v>
      </c>
      <c r="B2771">
        <v>2026</v>
      </c>
      <c r="C2771" t="s">
        <v>4184</v>
      </c>
      <c r="D2771" t="s">
        <v>4932</v>
      </c>
      <c r="E2771" t="s">
        <v>7183</v>
      </c>
      <c r="F2771" t="s">
        <v>4172</v>
      </c>
      <c r="G2771">
        <v>3756</v>
      </c>
      <c r="H2771" t="s">
        <v>4180</v>
      </c>
      <c r="I2771">
        <v>18500000</v>
      </c>
      <c r="J2771" t="s">
        <v>10185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10261</v>
      </c>
    </row>
    <row r="2772" spans="1:16" x14ac:dyDescent="0.3">
      <c r="A2772" t="s">
        <v>8524</v>
      </c>
      <c r="B2772">
        <v>2026</v>
      </c>
      <c r="C2772" t="s">
        <v>230</v>
      </c>
      <c r="D2772" t="s">
        <v>4555</v>
      </c>
      <c r="E2772" t="s">
        <v>8525</v>
      </c>
      <c r="F2772" t="s">
        <v>4172</v>
      </c>
      <c r="G2772">
        <v>2705</v>
      </c>
      <c r="H2772" t="s">
        <v>4180</v>
      </c>
      <c r="I2772">
        <v>18100000</v>
      </c>
      <c r="J2772" t="s">
        <v>10185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10302</v>
      </c>
    </row>
    <row r="2773" spans="1:16" x14ac:dyDescent="0.3">
      <c r="A2773" t="s">
        <v>7195</v>
      </c>
      <c r="B2773">
        <v>2026</v>
      </c>
      <c r="C2773" t="s">
        <v>4184</v>
      </c>
      <c r="D2773" t="s">
        <v>4941</v>
      </c>
      <c r="E2773" t="s">
        <v>7196</v>
      </c>
      <c r="F2773" t="s">
        <v>4172</v>
      </c>
      <c r="G2773">
        <v>3478</v>
      </c>
      <c r="H2773" t="s">
        <v>4180</v>
      </c>
      <c r="I2773">
        <v>36100000</v>
      </c>
      <c r="J2773" t="s">
        <v>10185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10265</v>
      </c>
    </row>
    <row r="2774" spans="1:16" x14ac:dyDescent="0.3">
      <c r="A2774" t="s">
        <v>5996</v>
      </c>
      <c r="B2774">
        <v>2026</v>
      </c>
      <c r="C2774" t="s">
        <v>163</v>
      </c>
      <c r="D2774">
        <v>7</v>
      </c>
      <c r="E2774" t="s">
        <v>5997</v>
      </c>
      <c r="F2774" t="s">
        <v>4172</v>
      </c>
      <c r="G2774">
        <v>5303</v>
      </c>
      <c r="H2774" t="s">
        <v>4180</v>
      </c>
      <c r="I2774">
        <v>23100000</v>
      </c>
      <c r="J2774" t="s">
        <v>10185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10286</v>
      </c>
    </row>
    <row r="2775" spans="1:16" x14ac:dyDescent="0.3">
      <c r="A2775" t="s">
        <v>10176</v>
      </c>
      <c r="B2775">
        <v>2026</v>
      </c>
      <c r="C2775" t="s">
        <v>62</v>
      </c>
      <c r="D2775" t="s">
        <v>5650</v>
      </c>
      <c r="E2775" t="s">
        <v>5651</v>
      </c>
      <c r="F2775" t="s">
        <v>4172</v>
      </c>
      <c r="G2775">
        <v>16540</v>
      </c>
      <c r="H2775" t="s">
        <v>4180</v>
      </c>
      <c r="I2775">
        <v>19700000</v>
      </c>
      <c r="J2775" t="s">
        <v>10185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10212</v>
      </c>
    </row>
    <row r="2776" spans="1:16" x14ac:dyDescent="0.3">
      <c r="A2776" t="s">
        <v>10482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10185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10483</v>
      </c>
    </row>
    <row r="2777" spans="1:16" x14ac:dyDescent="0.3">
      <c r="A2777" t="s">
        <v>10401</v>
      </c>
      <c r="B2777">
        <v>2026</v>
      </c>
      <c r="C2777" t="s">
        <v>62</v>
      </c>
      <c r="D2777" t="s">
        <v>10402</v>
      </c>
      <c r="E2777" t="s">
        <v>10403</v>
      </c>
      <c r="F2777" t="s">
        <v>4172</v>
      </c>
      <c r="G2777">
        <v>60000</v>
      </c>
      <c r="H2777" t="s">
        <v>4180</v>
      </c>
      <c r="I2777">
        <v>26300000</v>
      </c>
      <c r="J2777" t="s">
        <v>10185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10404</v>
      </c>
    </row>
    <row r="2778" spans="1:16" x14ac:dyDescent="0.3">
      <c r="A2778" t="s">
        <v>3330</v>
      </c>
      <c r="B2778">
        <v>2014</v>
      </c>
      <c r="C2778" t="s">
        <v>9538</v>
      </c>
      <c r="D2778" t="s">
        <v>10493</v>
      </c>
      <c r="E2778" t="s">
        <v>10494</v>
      </c>
      <c r="F2778" t="s">
        <v>43</v>
      </c>
      <c r="G2778">
        <v>123000</v>
      </c>
      <c r="H2778" t="s">
        <v>4180</v>
      </c>
      <c r="I2778">
        <v>17700000</v>
      </c>
      <c r="J2778" t="s">
        <v>10428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10495</v>
      </c>
    </row>
    <row r="2779" spans="1:16" x14ac:dyDescent="0.3">
      <c r="A2779" t="s">
        <v>10489</v>
      </c>
      <c r="B2779">
        <v>2017</v>
      </c>
      <c r="C2779" t="s">
        <v>191</v>
      </c>
      <c r="D2779" t="s">
        <v>10490</v>
      </c>
      <c r="E2779" t="s">
        <v>10491</v>
      </c>
      <c r="F2779" t="s">
        <v>161</v>
      </c>
      <c r="G2779">
        <v>93134</v>
      </c>
      <c r="H2779" t="s">
        <v>4180</v>
      </c>
      <c r="I2779">
        <v>17100000</v>
      </c>
      <c r="J2779" t="s">
        <v>10428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10492</v>
      </c>
    </row>
    <row r="2780" spans="1:16" x14ac:dyDescent="0.3">
      <c r="A2780" t="s">
        <v>10543</v>
      </c>
      <c r="B2780">
        <v>2018</v>
      </c>
      <c r="C2780" t="s">
        <v>4184</v>
      </c>
      <c r="D2780" t="s">
        <v>4303</v>
      </c>
      <c r="E2780" t="s">
        <v>6091</v>
      </c>
      <c r="F2780" t="s">
        <v>94</v>
      </c>
      <c r="G2780">
        <v>38000</v>
      </c>
      <c r="H2780" t="s">
        <v>4180</v>
      </c>
      <c r="I2780">
        <v>11700000</v>
      </c>
      <c r="J2780" t="s">
        <v>10428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10598</v>
      </c>
    </row>
    <row r="2781" spans="1:16" x14ac:dyDescent="0.3">
      <c r="A2781" t="s">
        <v>10544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10428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10601</v>
      </c>
    </row>
    <row r="2782" spans="1:16" x14ac:dyDescent="0.3">
      <c r="A2782" t="s">
        <v>10548</v>
      </c>
      <c r="B2782">
        <v>2019</v>
      </c>
      <c r="C2782" t="s">
        <v>4641</v>
      </c>
      <c r="D2782" t="s">
        <v>10575</v>
      </c>
      <c r="E2782" t="s">
        <v>10576</v>
      </c>
      <c r="F2782" t="s">
        <v>43</v>
      </c>
      <c r="G2782">
        <v>69519</v>
      </c>
      <c r="H2782" t="s">
        <v>4180</v>
      </c>
      <c r="I2782">
        <v>9900000</v>
      </c>
      <c r="J2782" t="s">
        <v>10428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10605</v>
      </c>
    </row>
    <row r="2783" spans="1:16" x14ac:dyDescent="0.3">
      <c r="A2783" t="s">
        <v>10505</v>
      </c>
      <c r="B2783">
        <v>2020</v>
      </c>
      <c r="C2783" t="s">
        <v>4097</v>
      </c>
      <c r="D2783" t="s">
        <v>8935</v>
      </c>
      <c r="E2783" t="s">
        <v>10506</v>
      </c>
      <c r="F2783" t="s">
        <v>143</v>
      </c>
      <c r="G2783">
        <v>72000</v>
      </c>
      <c r="H2783" t="s">
        <v>4180</v>
      </c>
      <c r="I2783">
        <v>6380000</v>
      </c>
      <c r="J2783" t="s">
        <v>10428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10507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5889</v>
      </c>
      <c r="E2784" t="s">
        <v>9061</v>
      </c>
      <c r="F2784" t="s">
        <v>4172</v>
      </c>
      <c r="G2784">
        <v>69000</v>
      </c>
      <c r="H2784" t="s">
        <v>4180</v>
      </c>
      <c r="I2784">
        <v>12600000</v>
      </c>
      <c r="J2784" t="s">
        <v>10428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10610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6221</v>
      </c>
      <c r="E2785" t="s">
        <v>6222</v>
      </c>
      <c r="F2785" t="s">
        <v>4172</v>
      </c>
      <c r="G2785">
        <v>66400</v>
      </c>
      <c r="H2785" t="s">
        <v>4180</v>
      </c>
      <c r="I2785">
        <v>5400000</v>
      </c>
      <c r="J2785" t="s">
        <v>10428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10611</v>
      </c>
    </row>
    <row r="2786" spans="1:16" x14ac:dyDescent="0.3">
      <c r="A2786" t="s">
        <v>10508</v>
      </c>
      <c r="B2786">
        <v>2021</v>
      </c>
      <c r="C2786" t="s">
        <v>24</v>
      </c>
      <c r="D2786" t="s">
        <v>4393</v>
      </c>
      <c r="E2786" t="s">
        <v>7744</v>
      </c>
      <c r="F2786" t="s">
        <v>143</v>
      </c>
      <c r="G2786">
        <v>69980</v>
      </c>
      <c r="H2786" t="s">
        <v>4180</v>
      </c>
      <c r="I2786">
        <v>9500000</v>
      </c>
      <c r="J2786" t="s">
        <v>10428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10509</v>
      </c>
    </row>
    <row r="2787" spans="1:16" x14ac:dyDescent="0.3">
      <c r="A2787" t="s">
        <v>10535</v>
      </c>
      <c r="B2787">
        <v>2020</v>
      </c>
      <c r="C2787" t="s">
        <v>62</v>
      </c>
      <c r="D2787">
        <v>3008</v>
      </c>
      <c r="E2787" t="s">
        <v>9898</v>
      </c>
      <c r="F2787" t="s">
        <v>143</v>
      </c>
      <c r="G2787">
        <v>95000</v>
      </c>
      <c r="H2787" t="s">
        <v>5852</v>
      </c>
      <c r="I2787">
        <v>13100000</v>
      </c>
      <c r="J2787" t="s">
        <v>10428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10588</v>
      </c>
    </row>
    <row r="2788" spans="1:16" x14ac:dyDescent="0.3">
      <c r="A2788" t="s">
        <v>10539</v>
      </c>
      <c r="B2788">
        <v>2020</v>
      </c>
      <c r="C2788" t="s">
        <v>62</v>
      </c>
      <c r="D2788">
        <v>5008</v>
      </c>
      <c r="E2788" t="s">
        <v>9492</v>
      </c>
      <c r="F2788" t="s">
        <v>143</v>
      </c>
      <c r="G2788">
        <v>55000</v>
      </c>
      <c r="H2788" t="s">
        <v>4173</v>
      </c>
      <c r="I2788">
        <v>17000000</v>
      </c>
      <c r="J2788" t="s">
        <v>10428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10592</v>
      </c>
    </row>
    <row r="2789" spans="1:16" x14ac:dyDescent="0.3">
      <c r="A2789" t="s">
        <v>10541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10428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10596</v>
      </c>
    </row>
    <row r="2790" spans="1:16" x14ac:dyDescent="0.3">
      <c r="A2790" t="s">
        <v>10501</v>
      </c>
      <c r="B2790">
        <v>2021</v>
      </c>
      <c r="C2790" t="s">
        <v>230</v>
      </c>
      <c r="D2790" t="s">
        <v>5819</v>
      </c>
      <c r="E2790" t="s">
        <v>8905</v>
      </c>
      <c r="F2790" t="s">
        <v>43</v>
      </c>
      <c r="G2790">
        <v>46000</v>
      </c>
      <c r="H2790" t="s">
        <v>4180</v>
      </c>
      <c r="I2790">
        <v>9400000</v>
      </c>
      <c r="J2790" t="s">
        <v>10428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10502</v>
      </c>
    </row>
    <row r="2791" spans="1:16" x14ac:dyDescent="0.3">
      <c r="A2791" t="s">
        <v>10534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10428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10619</v>
      </c>
    </row>
    <row r="2792" spans="1:16" x14ac:dyDescent="0.3">
      <c r="A2792" t="s">
        <v>10496</v>
      </c>
      <c r="B2792">
        <v>2022</v>
      </c>
      <c r="C2792" t="s">
        <v>41</v>
      </c>
      <c r="D2792" t="s">
        <v>4265</v>
      </c>
      <c r="E2792" t="s">
        <v>10497</v>
      </c>
      <c r="F2792" t="s">
        <v>4172</v>
      </c>
      <c r="G2792">
        <v>96995</v>
      </c>
      <c r="H2792" t="s">
        <v>4180</v>
      </c>
      <c r="I2792">
        <v>15400000</v>
      </c>
      <c r="J2792" t="s">
        <v>10428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10498</v>
      </c>
    </row>
    <row r="2793" spans="1:16" x14ac:dyDescent="0.3">
      <c r="A2793" t="s">
        <v>10542</v>
      </c>
      <c r="B2793">
        <v>2022</v>
      </c>
      <c r="C2793" t="s">
        <v>24</v>
      </c>
      <c r="D2793" t="s">
        <v>4572</v>
      </c>
      <c r="E2793" t="s">
        <v>6266</v>
      </c>
      <c r="F2793" t="s">
        <v>43</v>
      </c>
      <c r="G2793">
        <v>45200</v>
      </c>
      <c r="H2793" t="s">
        <v>4180</v>
      </c>
      <c r="I2793">
        <v>22200000</v>
      </c>
      <c r="J2793" t="s">
        <v>10428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10597</v>
      </c>
    </row>
    <row r="2794" spans="1:16" x14ac:dyDescent="0.3">
      <c r="A2794" t="s">
        <v>10557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10428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10617</v>
      </c>
    </row>
    <row r="2795" spans="1:16" x14ac:dyDescent="0.3">
      <c r="A2795" t="s">
        <v>10545</v>
      </c>
      <c r="B2795">
        <v>2022</v>
      </c>
      <c r="C2795" t="s">
        <v>41</v>
      </c>
      <c r="D2795" t="s">
        <v>4722</v>
      </c>
      <c r="E2795" t="s">
        <v>10574</v>
      </c>
      <c r="F2795" t="s">
        <v>43</v>
      </c>
      <c r="G2795">
        <v>42818</v>
      </c>
      <c r="H2795" t="s">
        <v>4180</v>
      </c>
      <c r="I2795">
        <v>7640000</v>
      </c>
      <c r="J2795" t="s">
        <v>10428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10602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10428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10613</v>
      </c>
    </row>
    <row r="2797" spans="1:16" x14ac:dyDescent="0.3">
      <c r="A2797" t="s">
        <v>10558</v>
      </c>
      <c r="B2797">
        <v>2021</v>
      </c>
      <c r="C2797" t="s">
        <v>108</v>
      </c>
      <c r="D2797" t="s">
        <v>5807</v>
      </c>
      <c r="E2797" t="s">
        <v>5808</v>
      </c>
      <c r="F2797" t="s">
        <v>161</v>
      </c>
      <c r="G2797">
        <v>90000</v>
      </c>
      <c r="H2797" t="s">
        <v>4180</v>
      </c>
      <c r="I2797">
        <v>7290000</v>
      </c>
      <c r="J2797" t="s">
        <v>10428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10618</v>
      </c>
    </row>
    <row r="2798" spans="1:16" x14ac:dyDescent="0.3">
      <c r="A2798" t="s">
        <v>10552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10428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10609</v>
      </c>
    </row>
    <row r="2799" spans="1:16" x14ac:dyDescent="0.3">
      <c r="A2799" t="s">
        <v>10551</v>
      </c>
      <c r="B2799">
        <v>2022</v>
      </c>
      <c r="C2799" t="s">
        <v>24</v>
      </c>
      <c r="D2799" t="s">
        <v>4369</v>
      </c>
      <c r="E2799" t="s">
        <v>9100</v>
      </c>
      <c r="F2799" t="s">
        <v>43</v>
      </c>
      <c r="G2799">
        <v>57000</v>
      </c>
      <c r="H2799" t="s">
        <v>4173</v>
      </c>
      <c r="I2799">
        <v>28500000</v>
      </c>
      <c r="J2799" t="s">
        <v>10428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10608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8826</v>
      </c>
      <c r="E2800" t="s">
        <v>10570</v>
      </c>
      <c r="F2800" t="s">
        <v>60</v>
      </c>
      <c r="G2800">
        <v>52572</v>
      </c>
      <c r="H2800" t="s">
        <v>4180</v>
      </c>
      <c r="I2800">
        <v>11600000</v>
      </c>
      <c r="J2800" t="s">
        <v>10428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10593</v>
      </c>
    </row>
    <row r="2801" spans="1:16" x14ac:dyDescent="0.3">
      <c r="A2801" t="s">
        <v>10561</v>
      </c>
      <c r="B2801">
        <v>2022</v>
      </c>
      <c r="C2801" t="s">
        <v>41</v>
      </c>
      <c r="D2801" t="s">
        <v>6025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10428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10622</v>
      </c>
    </row>
    <row r="2802" spans="1:16" x14ac:dyDescent="0.3">
      <c r="A2802" t="s">
        <v>10562</v>
      </c>
      <c r="B2802">
        <v>2022</v>
      </c>
      <c r="C2802" t="s">
        <v>4184</v>
      </c>
      <c r="D2802" t="s">
        <v>4303</v>
      </c>
      <c r="E2802" t="s">
        <v>10584</v>
      </c>
      <c r="F2802" t="s">
        <v>94</v>
      </c>
      <c r="G2802">
        <v>45582</v>
      </c>
      <c r="H2802" t="s">
        <v>4180</v>
      </c>
      <c r="I2802">
        <v>23000000</v>
      </c>
      <c r="J2802" t="s">
        <v>10428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10623</v>
      </c>
    </row>
    <row r="2803" spans="1:16" x14ac:dyDescent="0.3">
      <c r="A2803" t="s">
        <v>10549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10428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10606</v>
      </c>
    </row>
    <row r="2804" spans="1:16" x14ac:dyDescent="0.3">
      <c r="A2804" t="s">
        <v>10536</v>
      </c>
      <c r="B2804">
        <v>2023</v>
      </c>
      <c r="C2804" t="s">
        <v>182</v>
      </c>
      <c r="D2804" t="s">
        <v>5984</v>
      </c>
      <c r="E2804" t="s">
        <v>10567</v>
      </c>
      <c r="F2804" t="s">
        <v>143</v>
      </c>
      <c r="G2804">
        <v>48478</v>
      </c>
      <c r="H2804" t="s">
        <v>4180</v>
      </c>
      <c r="I2804">
        <v>22900000</v>
      </c>
      <c r="J2804" t="s">
        <v>10428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10589</v>
      </c>
    </row>
    <row r="2805" spans="1:16" x14ac:dyDescent="0.3">
      <c r="A2805" t="s">
        <v>10540</v>
      </c>
      <c r="B2805">
        <v>2023</v>
      </c>
      <c r="C2805" t="s">
        <v>89</v>
      </c>
      <c r="D2805" t="s">
        <v>4455</v>
      </c>
      <c r="E2805" t="s">
        <v>10571</v>
      </c>
      <c r="F2805" t="s">
        <v>43</v>
      </c>
      <c r="G2805">
        <v>39990</v>
      </c>
      <c r="H2805" t="s">
        <v>4180</v>
      </c>
      <c r="I2805">
        <v>12100000</v>
      </c>
      <c r="J2805" t="s">
        <v>10428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10594</v>
      </c>
    </row>
    <row r="2806" spans="1:16" x14ac:dyDescent="0.3">
      <c r="A2806" t="s">
        <v>10538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10428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10591</v>
      </c>
    </row>
    <row r="2807" spans="1:16" x14ac:dyDescent="0.3">
      <c r="A2807" t="s">
        <v>10513</v>
      </c>
      <c r="B2807">
        <v>2023</v>
      </c>
      <c r="C2807" t="s">
        <v>188</v>
      </c>
      <c r="D2807" t="s">
        <v>4678</v>
      </c>
      <c r="E2807" t="s">
        <v>5719</v>
      </c>
      <c r="F2807" t="s">
        <v>43</v>
      </c>
      <c r="G2807">
        <v>52000</v>
      </c>
      <c r="H2807" t="s">
        <v>4180</v>
      </c>
      <c r="I2807">
        <v>10300000</v>
      </c>
      <c r="J2807" t="s">
        <v>10428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10514</v>
      </c>
    </row>
    <row r="2808" spans="1:16" x14ac:dyDescent="0.3">
      <c r="A2808" t="s">
        <v>10556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10428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10616</v>
      </c>
    </row>
    <row r="2809" spans="1:16" x14ac:dyDescent="0.3">
      <c r="A2809" t="s">
        <v>10546</v>
      </c>
      <c r="B2809">
        <v>2023</v>
      </c>
      <c r="C2809" t="s">
        <v>188</v>
      </c>
      <c r="D2809" t="s">
        <v>5855</v>
      </c>
      <c r="E2809" t="s">
        <v>5803</v>
      </c>
      <c r="F2809" t="s">
        <v>43</v>
      </c>
      <c r="G2809">
        <v>48000</v>
      </c>
      <c r="H2809" t="s">
        <v>4173</v>
      </c>
      <c r="I2809">
        <v>8400000</v>
      </c>
      <c r="J2809" t="s">
        <v>10428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10603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10573</v>
      </c>
      <c r="F2810" t="s">
        <v>94</v>
      </c>
      <c r="G2810">
        <v>57617</v>
      </c>
      <c r="H2810" t="s">
        <v>4180</v>
      </c>
      <c r="I2810">
        <v>33000000</v>
      </c>
      <c r="J2810" t="s">
        <v>10428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10600</v>
      </c>
    </row>
    <row r="2811" spans="1:16" x14ac:dyDescent="0.3">
      <c r="A2811" t="s">
        <v>10515</v>
      </c>
      <c r="B2811">
        <v>2025</v>
      </c>
      <c r="C2811" t="s">
        <v>166</v>
      </c>
      <c r="D2811" t="s">
        <v>5828</v>
      </c>
      <c r="E2811" t="s">
        <v>10516</v>
      </c>
      <c r="F2811" t="s">
        <v>4172</v>
      </c>
      <c r="G2811">
        <v>19150</v>
      </c>
      <c r="H2811" t="s">
        <v>4180</v>
      </c>
      <c r="I2811">
        <v>48900000</v>
      </c>
      <c r="J2811" t="s">
        <v>10428</v>
      </c>
      <c r="K2811">
        <v>45800000</v>
      </c>
      <c r="L2811">
        <v>52000000</v>
      </c>
      <c r="M2811" t="s">
        <v>4175</v>
      </c>
      <c r="N2811" t="s">
        <v>6219</v>
      </c>
      <c r="O2811">
        <v>95</v>
      </c>
      <c r="P2811" t="s">
        <v>10517</v>
      </c>
    </row>
    <row r="2812" spans="1:16" x14ac:dyDescent="0.3">
      <c r="A2812" t="s">
        <v>10559</v>
      </c>
      <c r="B2812">
        <v>2024</v>
      </c>
      <c r="C2812" t="s">
        <v>50</v>
      </c>
      <c r="D2812">
        <v>560</v>
      </c>
      <c r="E2812" t="s">
        <v>10583</v>
      </c>
      <c r="F2812" t="s">
        <v>60</v>
      </c>
      <c r="G2812">
        <v>6565</v>
      </c>
      <c r="H2812" t="s">
        <v>4180</v>
      </c>
      <c r="I2812">
        <v>9300000</v>
      </c>
      <c r="J2812" t="s">
        <v>10428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10620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5841</v>
      </c>
      <c r="F2813" t="s">
        <v>43</v>
      </c>
      <c r="G2813">
        <v>42980</v>
      </c>
      <c r="H2813" t="s">
        <v>4173</v>
      </c>
      <c r="I2813">
        <v>34900000</v>
      </c>
      <c r="J2813" t="s">
        <v>10428</v>
      </c>
      <c r="K2813">
        <v>33700000</v>
      </c>
      <c r="L2813">
        <v>36200000</v>
      </c>
      <c r="M2813">
        <v>3</v>
      </c>
      <c r="N2813" t="s">
        <v>5826</v>
      </c>
      <c r="O2813">
        <v>77.7</v>
      </c>
      <c r="P2813" t="s">
        <v>10510</v>
      </c>
    </row>
    <row r="2814" spans="1:16" x14ac:dyDescent="0.3">
      <c r="A2814" t="s">
        <v>10555</v>
      </c>
      <c r="B2814">
        <v>2024</v>
      </c>
      <c r="C2814" t="s">
        <v>92</v>
      </c>
      <c r="D2814" t="s">
        <v>4753</v>
      </c>
      <c r="E2814" t="s">
        <v>10582</v>
      </c>
      <c r="F2814" t="s">
        <v>43</v>
      </c>
      <c r="G2814">
        <v>89736</v>
      </c>
      <c r="H2814" t="s">
        <v>4180</v>
      </c>
      <c r="I2814">
        <v>10500000</v>
      </c>
      <c r="J2814" t="s">
        <v>10428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10615</v>
      </c>
    </row>
    <row r="2815" spans="1:16" x14ac:dyDescent="0.3">
      <c r="A2815" t="s">
        <v>10553</v>
      </c>
      <c r="B2815">
        <v>2024</v>
      </c>
      <c r="C2815" t="s">
        <v>191</v>
      </c>
      <c r="D2815" t="s">
        <v>5011</v>
      </c>
      <c r="E2815" t="s">
        <v>10578</v>
      </c>
      <c r="F2815" t="s">
        <v>143</v>
      </c>
      <c r="G2815">
        <v>33000</v>
      </c>
      <c r="H2815" t="s">
        <v>4180</v>
      </c>
      <c r="I2815">
        <v>22400000</v>
      </c>
      <c r="J2815" t="s">
        <v>10428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10612</v>
      </c>
    </row>
    <row r="2816" spans="1:16" x14ac:dyDescent="0.3">
      <c r="A2816" t="s">
        <v>10547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10428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10604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10428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10599</v>
      </c>
    </row>
    <row r="2818" spans="1:16" x14ac:dyDescent="0.3">
      <c r="A2818" t="s">
        <v>10560</v>
      </c>
      <c r="B2818">
        <v>2024</v>
      </c>
      <c r="C2818" t="s">
        <v>85</v>
      </c>
      <c r="D2818" t="s">
        <v>6232</v>
      </c>
      <c r="E2818" t="s">
        <v>7623</v>
      </c>
      <c r="F2818" t="s">
        <v>143</v>
      </c>
      <c r="G2818">
        <v>45512</v>
      </c>
      <c r="H2818" t="s">
        <v>4173</v>
      </c>
      <c r="I2818">
        <v>21600000</v>
      </c>
      <c r="J2818" t="s">
        <v>10428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10621</v>
      </c>
    </row>
    <row r="2819" spans="1:16" x14ac:dyDescent="0.3">
      <c r="A2819" t="s">
        <v>10503</v>
      </c>
      <c r="B2819">
        <v>2024</v>
      </c>
      <c r="C2819" t="s">
        <v>4184</v>
      </c>
      <c r="D2819" t="s">
        <v>4365</v>
      </c>
      <c r="E2819" t="s">
        <v>6182</v>
      </c>
      <c r="F2819" t="s">
        <v>43</v>
      </c>
      <c r="G2819">
        <v>19649</v>
      </c>
      <c r="H2819" t="s">
        <v>4180</v>
      </c>
      <c r="I2819">
        <v>9900000</v>
      </c>
      <c r="J2819" t="s">
        <v>10428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10504</v>
      </c>
    </row>
    <row r="2820" spans="1:16" x14ac:dyDescent="0.3">
      <c r="A2820" t="s">
        <v>10550</v>
      </c>
      <c r="B2820">
        <v>2024</v>
      </c>
      <c r="C2820" t="s">
        <v>230</v>
      </c>
      <c r="D2820" t="s">
        <v>4351</v>
      </c>
      <c r="E2820" t="s">
        <v>10577</v>
      </c>
      <c r="F2820" t="s">
        <v>43</v>
      </c>
      <c r="G2820">
        <v>21360</v>
      </c>
      <c r="H2820" t="s">
        <v>4180</v>
      </c>
      <c r="I2820">
        <v>17800000</v>
      </c>
      <c r="J2820" t="s">
        <v>10428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10607</v>
      </c>
    </row>
    <row r="2821" spans="1:16" x14ac:dyDescent="0.3">
      <c r="A2821" t="s">
        <v>9363</v>
      </c>
      <c r="B2821">
        <v>2025</v>
      </c>
      <c r="C2821" t="s">
        <v>9364</v>
      </c>
      <c r="D2821" t="s">
        <v>9365</v>
      </c>
      <c r="E2821" t="s">
        <v>9366</v>
      </c>
      <c r="F2821" t="s">
        <v>4172</v>
      </c>
      <c r="G2821">
        <v>19800</v>
      </c>
      <c r="H2821" t="s">
        <v>4180</v>
      </c>
      <c r="I2821">
        <v>26300000</v>
      </c>
      <c r="J2821" t="s">
        <v>10428</v>
      </c>
      <c r="K2821">
        <v>25400000</v>
      </c>
      <c r="L2821">
        <v>27200000</v>
      </c>
      <c r="M2821" t="s">
        <v>4175</v>
      </c>
      <c r="N2821" t="s">
        <v>10587</v>
      </c>
      <c r="O2821">
        <v>77.599999999999994</v>
      </c>
      <c r="P2821" t="s">
        <v>10629</v>
      </c>
    </row>
    <row r="2822" spans="1:16" x14ac:dyDescent="0.3">
      <c r="A2822" t="s">
        <v>10499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10428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10500</v>
      </c>
    </row>
    <row r="2823" spans="1:16" x14ac:dyDescent="0.3">
      <c r="A2823" t="s">
        <v>10511</v>
      </c>
      <c r="B2823">
        <v>2026</v>
      </c>
      <c r="C2823" t="s">
        <v>24</v>
      </c>
      <c r="D2823" t="s">
        <v>4405</v>
      </c>
      <c r="E2823" t="s">
        <v>10037</v>
      </c>
      <c r="F2823" t="s">
        <v>4172</v>
      </c>
      <c r="G2823">
        <v>6314</v>
      </c>
      <c r="H2823" t="s">
        <v>4180</v>
      </c>
      <c r="I2823">
        <v>33100000</v>
      </c>
      <c r="J2823" t="s">
        <v>10428</v>
      </c>
      <c r="K2823">
        <v>30500000</v>
      </c>
      <c r="L2823">
        <v>35600000</v>
      </c>
      <c r="M2823">
        <v>2</v>
      </c>
      <c r="N2823" t="s">
        <v>5966</v>
      </c>
      <c r="O2823">
        <v>88.9</v>
      </c>
      <c r="P2823" t="s">
        <v>10512</v>
      </c>
    </row>
    <row r="2824" spans="1:16" x14ac:dyDescent="0.3">
      <c r="A2824" t="s">
        <v>10533</v>
      </c>
      <c r="B2824">
        <v>2026</v>
      </c>
      <c r="C2824" t="s">
        <v>199</v>
      </c>
      <c r="D2824" t="s">
        <v>6077</v>
      </c>
      <c r="E2824" t="s">
        <v>10572</v>
      </c>
      <c r="F2824" t="s">
        <v>4172</v>
      </c>
      <c r="G2824">
        <v>3500</v>
      </c>
      <c r="H2824" t="s">
        <v>4180</v>
      </c>
      <c r="I2824">
        <v>12000000</v>
      </c>
      <c r="J2824" t="s">
        <v>10428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10595</v>
      </c>
    </row>
    <row r="2825" spans="1:16" x14ac:dyDescent="0.3">
      <c r="A2825" t="s">
        <v>10537</v>
      </c>
      <c r="B2825">
        <v>2026</v>
      </c>
      <c r="C2825" t="s">
        <v>199</v>
      </c>
      <c r="D2825" t="s">
        <v>10568</v>
      </c>
      <c r="E2825" t="s">
        <v>10569</v>
      </c>
      <c r="F2825" t="s">
        <v>4172</v>
      </c>
      <c r="G2825">
        <v>3900</v>
      </c>
      <c r="H2825" t="s">
        <v>4180</v>
      </c>
      <c r="I2825">
        <v>17300000</v>
      </c>
      <c r="J2825" t="s">
        <v>10428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10590</v>
      </c>
    </row>
    <row r="2826" spans="1:16" x14ac:dyDescent="0.3">
      <c r="A2826" t="s">
        <v>10426</v>
      </c>
      <c r="B2826">
        <v>2026</v>
      </c>
      <c r="C2826" t="s">
        <v>41</v>
      </c>
      <c r="D2826" t="s">
        <v>4452</v>
      </c>
      <c r="E2826" t="s">
        <v>10427</v>
      </c>
      <c r="F2826" t="s">
        <v>4172</v>
      </c>
      <c r="G2826">
        <v>4800</v>
      </c>
      <c r="H2826" t="s">
        <v>4173</v>
      </c>
      <c r="I2826">
        <v>18700000</v>
      </c>
      <c r="J2826" t="s">
        <v>10428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10429</v>
      </c>
    </row>
    <row r="2827" spans="1:16" x14ac:dyDescent="0.3">
      <c r="A2827" t="s">
        <v>10554</v>
      </c>
      <c r="B2827">
        <v>2026</v>
      </c>
      <c r="C2827" t="s">
        <v>10579</v>
      </c>
      <c r="D2827" t="s">
        <v>10580</v>
      </c>
      <c r="E2827" t="s">
        <v>10581</v>
      </c>
      <c r="F2827" t="s">
        <v>4172</v>
      </c>
      <c r="G2827">
        <v>1800</v>
      </c>
      <c r="H2827" t="s">
        <v>4180</v>
      </c>
      <c r="I2827">
        <v>18200000</v>
      </c>
      <c r="J2827" t="s">
        <v>10428</v>
      </c>
      <c r="K2827">
        <v>17500000</v>
      </c>
      <c r="L2827">
        <v>18800000</v>
      </c>
      <c r="M2827" t="s">
        <v>4175</v>
      </c>
      <c r="N2827" t="s">
        <v>5641</v>
      </c>
      <c r="O2827">
        <v>91</v>
      </c>
      <c r="P2827" t="s">
        <v>10614</v>
      </c>
    </row>
    <row r="2828" spans="1:16" x14ac:dyDescent="0.3">
      <c r="A2828" t="s">
        <v>10678</v>
      </c>
      <c r="B2828">
        <v>2016</v>
      </c>
      <c r="C2828" t="s">
        <v>4184</v>
      </c>
      <c r="D2828" t="s">
        <v>4303</v>
      </c>
      <c r="E2828" t="s">
        <v>10679</v>
      </c>
      <c r="F2828" t="s">
        <v>94</v>
      </c>
      <c r="G2828">
        <v>85000</v>
      </c>
      <c r="H2828" t="s">
        <v>4173</v>
      </c>
      <c r="I2828">
        <v>11300000</v>
      </c>
      <c r="J2828" t="s">
        <v>10586</v>
      </c>
      <c r="K2828">
        <v>10800000</v>
      </c>
      <c r="L2828">
        <v>11800000</v>
      </c>
      <c r="M2828" t="s">
        <v>4175</v>
      </c>
      <c r="N2828" t="s">
        <v>4508</v>
      </c>
      <c r="O2828">
        <v>79.599999999999994</v>
      </c>
      <c r="P2828" t="s">
        <v>10680</v>
      </c>
    </row>
    <row r="2829" spans="1:16" x14ac:dyDescent="0.3">
      <c r="A2829" t="s">
        <v>10728</v>
      </c>
      <c r="B2829">
        <v>2016</v>
      </c>
      <c r="C2829" t="s">
        <v>85</v>
      </c>
      <c r="D2829" t="s">
        <v>10729</v>
      </c>
      <c r="E2829" t="s">
        <v>10730</v>
      </c>
      <c r="F2829" t="s">
        <v>143</v>
      </c>
      <c r="G2829">
        <v>80000</v>
      </c>
      <c r="H2829" t="s">
        <v>4180</v>
      </c>
      <c r="I2829">
        <v>10100000</v>
      </c>
      <c r="J2829" t="s">
        <v>10586</v>
      </c>
      <c r="K2829">
        <v>9400000</v>
      </c>
      <c r="L2829">
        <v>10800000</v>
      </c>
      <c r="M2829">
        <v>7</v>
      </c>
      <c r="N2829" t="s">
        <v>4275</v>
      </c>
      <c r="O2829">
        <v>66.5</v>
      </c>
      <c r="P2829" t="s">
        <v>10731</v>
      </c>
    </row>
    <row r="2830" spans="1:16" x14ac:dyDescent="0.3">
      <c r="A2830" t="s">
        <v>10662</v>
      </c>
      <c r="B2830">
        <v>2017</v>
      </c>
      <c r="C2830" t="s">
        <v>4641</v>
      </c>
      <c r="D2830" t="s">
        <v>5933</v>
      </c>
      <c r="E2830" t="s">
        <v>10663</v>
      </c>
      <c r="F2830" t="s">
        <v>173</v>
      </c>
      <c r="G2830">
        <v>104000</v>
      </c>
      <c r="H2830" t="s">
        <v>4180</v>
      </c>
      <c r="I2830">
        <v>7090000</v>
      </c>
      <c r="J2830" t="s">
        <v>10586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10664</v>
      </c>
    </row>
    <row r="2831" spans="1:16" x14ac:dyDescent="0.3">
      <c r="A2831" t="s">
        <v>10693</v>
      </c>
      <c r="B2831">
        <v>2017</v>
      </c>
      <c r="C2831" t="s">
        <v>24</v>
      </c>
      <c r="D2831" t="s">
        <v>4449</v>
      </c>
      <c r="E2831" t="s">
        <v>4370</v>
      </c>
      <c r="F2831" t="s">
        <v>143</v>
      </c>
      <c r="G2831">
        <v>113000</v>
      </c>
      <c r="H2831" t="s">
        <v>4173</v>
      </c>
      <c r="I2831">
        <v>19500000</v>
      </c>
      <c r="J2831" t="s">
        <v>10586</v>
      </c>
      <c r="K2831">
        <v>18800000</v>
      </c>
      <c r="L2831">
        <v>20200000</v>
      </c>
      <c r="M2831">
        <v>5</v>
      </c>
      <c r="N2831" t="s">
        <v>4260</v>
      </c>
      <c r="O2831">
        <v>72.7</v>
      </c>
      <c r="P2831" t="s">
        <v>10694</v>
      </c>
    </row>
    <row r="2832" spans="1:16" x14ac:dyDescent="0.3">
      <c r="A2832" t="s">
        <v>1248</v>
      </c>
      <c r="B2832">
        <v>2020</v>
      </c>
      <c r="C2832" t="s">
        <v>62</v>
      </c>
      <c r="D2832">
        <v>5008</v>
      </c>
      <c r="E2832" t="s">
        <v>10323</v>
      </c>
      <c r="F2832" t="s">
        <v>143</v>
      </c>
      <c r="G2832">
        <v>45704</v>
      </c>
      <c r="H2832" t="s">
        <v>4180</v>
      </c>
      <c r="I2832">
        <v>16400000</v>
      </c>
      <c r="J2832" t="s">
        <v>10586</v>
      </c>
      <c r="K2832">
        <v>15800000</v>
      </c>
      <c r="L2832">
        <v>16900000</v>
      </c>
      <c r="M2832">
        <v>5</v>
      </c>
      <c r="N2832" t="s">
        <v>4187</v>
      </c>
      <c r="O2832">
        <v>78.5</v>
      </c>
      <c r="P2832" t="s">
        <v>10699</v>
      </c>
    </row>
    <row r="2833" spans="1:16" x14ac:dyDescent="0.3">
      <c r="A2833" t="s">
        <v>10669</v>
      </c>
      <c r="B2833">
        <v>2020</v>
      </c>
      <c r="C2833" t="s">
        <v>41</v>
      </c>
      <c r="D2833" t="s">
        <v>5032</v>
      </c>
      <c r="E2833" t="s">
        <v>5033</v>
      </c>
      <c r="F2833" t="s">
        <v>161</v>
      </c>
      <c r="G2833">
        <v>82300</v>
      </c>
      <c r="H2833" t="s">
        <v>4180</v>
      </c>
      <c r="I2833">
        <v>10900000</v>
      </c>
      <c r="J2833" t="s">
        <v>10586</v>
      </c>
      <c r="K2833">
        <v>10500000</v>
      </c>
      <c r="L2833">
        <v>11400000</v>
      </c>
      <c r="M2833">
        <v>7</v>
      </c>
      <c r="N2833" t="s">
        <v>4275</v>
      </c>
      <c r="O2833">
        <v>76.400000000000006</v>
      </c>
      <c r="P2833" t="s">
        <v>10670</v>
      </c>
    </row>
    <row r="2834" spans="1:16" x14ac:dyDescent="0.3">
      <c r="A2834" t="s">
        <v>10338</v>
      </c>
      <c r="B2834">
        <v>2021</v>
      </c>
      <c r="C2834" t="s">
        <v>194</v>
      </c>
      <c r="D2834">
        <v>1000</v>
      </c>
      <c r="E2834" t="s">
        <v>10339</v>
      </c>
      <c r="F2834" t="s">
        <v>161</v>
      </c>
      <c r="G2834">
        <v>113000</v>
      </c>
      <c r="H2834" t="s">
        <v>4180</v>
      </c>
      <c r="I2834">
        <v>15700000</v>
      </c>
      <c r="J2834" t="s">
        <v>10586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10695</v>
      </c>
    </row>
    <row r="2835" spans="1:16" x14ac:dyDescent="0.3">
      <c r="A2835" t="s">
        <v>5896</v>
      </c>
      <c r="B2835">
        <v>2021</v>
      </c>
      <c r="C2835" t="s">
        <v>89</v>
      </c>
      <c r="D2835" t="s">
        <v>4423</v>
      </c>
      <c r="E2835" t="s">
        <v>10681</v>
      </c>
      <c r="F2835" t="s">
        <v>43</v>
      </c>
      <c r="G2835">
        <v>25892</v>
      </c>
      <c r="H2835" t="s">
        <v>4173</v>
      </c>
      <c r="I2835">
        <v>8700000</v>
      </c>
      <c r="J2835" t="s">
        <v>10586</v>
      </c>
      <c r="K2835">
        <v>8400000</v>
      </c>
      <c r="L2835">
        <v>9100000</v>
      </c>
      <c r="M2835">
        <v>111</v>
      </c>
      <c r="N2835" t="s">
        <v>4245</v>
      </c>
      <c r="O2835">
        <v>84.5</v>
      </c>
      <c r="P2835" t="s">
        <v>10682</v>
      </c>
    </row>
    <row r="2836" spans="1:16" x14ac:dyDescent="0.3">
      <c r="A2836" t="s">
        <v>10751</v>
      </c>
      <c r="B2836">
        <v>2021</v>
      </c>
      <c r="C2836" t="s">
        <v>166</v>
      </c>
      <c r="D2836" t="s">
        <v>7850</v>
      </c>
      <c r="E2836" t="s">
        <v>7851</v>
      </c>
      <c r="F2836" t="s">
        <v>43</v>
      </c>
      <c r="G2836">
        <v>64900</v>
      </c>
      <c r="H2836" t="s">
        <v>4180</v>
      </c>
      <c r="I2836">
        <v>19400000</v>
      </c>
      <c r="J2836" t="s">
        <v>10586</v>
      </c>
      <c r="K2836">
        <v>18700000</v>
      </c>
      <c r="L2836">
        <v>20100000</v>
      </c>
      <c r="M2836">
        <v>6</v>
      </c>
      <c r="N2836" t="s">
        <v>4248</v>
      </c>
      <c r="O2836">
        <v>92.4</v>
      </c>
      <c r="P2836" t="s">
        <v>10752</v>
      </c>
    </row>
    <row r="2837" spans="1:16" x14ac:dyDescent="0.3">
      <c r="A2837" t="s">
        <v>10691</v>
      </c>
      <c r="B2837">
        <v>2021</v>
      </c>
      <c r="C2837" t="s">
        <v>92</v>
      </c>
      <c r="D2837" t="s">
        <v>4910</v>
      </c>
      <c r="E2837" t="s">
        <v>7715</v>
      </c>
      <c r="F2837" t="s">
        <v>60</v>
      </c>
      <c r="G2837">
        <v>106000</v>
      </c>
      <c r="H2837" t="s">
        <v>4180</v>
      </c>
      <c r="I2837">
        <v>6430000</v>
      </c>
      <c r="J2837" t="s">
        <v>10586</v>
      </c>
      <c r="K2837">
        <v>6190000</v>
      </c>
      <c r="L2837">
        <v>6670000</v>
      </c>
      <c r="M2837">
        <v>43</v>
      </c>
      <c r="N2837" t="s">
        <v>4382</v>
      </c>
      <c r="O2837">
        <v>95</v>
      </c>
      <c r="P2837" t="s">
        <v>10692</v>
      </c>
    </row>
    <row r="2838" spans="1:16" x14ac:dyDescent="0.3">
      <c r="A2838" t="s">
        <v>10702</v>
      </c>
      <c r="B2838">
        <v>2022</v>
      </c>
      <c r="C2838" t="s">
        <v>50</v>
      </c>
      <c r="D2838" t="s">
        <v>5701</v>
      </c>
      <c r="E2838" t="s">
        <v>10703</v>
      </c>
      <c r="F2838" t="s">
        <v>43</v>
      </c>
      <c r="G2838">
        <v>64892</v>
      </c>
      <c r="H2838" t="s">
        <v>4180</v>
      </c>
      <c r="I2838">
        <v>6140000</v>
      </c>
      <c r="J2838" t="s">
        <v>10586</v>
      </c>
      <c r="K2838">
        <v>5850000</v>
      </c>
      <c r="L2838">
        <v>6430000</v>
      </c>
      <c r="M2838" t="s">
        <v>4175</v>
      </c>
      <c r="N2838" t="s">
        <v>4290</v>
      </c>
      <c r="O2838">
        <v>69.8</v>
      </c>
      <c r="P2838" t="s">
        <v>10704</v>
      </c>
    </row>
    <row r="2839" spans="1:16" x14ac:dyDescent="0.3">
      <c r="A2839" t="s">
        <v>10755</v>
      </c>
      <c r="B2839">
        <v>2022</v>
      </c>
      <c r="C2839" t="s">
        <v>10756</v>
      </c>
      <c r="D2839" t="s">
        <v>10757</v>
      </c>
      <c r="E2839" t="s">
        <v>10758</v>
      </c>
      <c r="F2839" t="s">
        <v>161</v>
      </c>
      <c r="G2839">
        <v>7000</v>
      </c>
      <c r="H2839" t="s">
        <v>4180</v>
      </c>
      <c r="I2839">
        <v>44500000</v>
      </c>
      <c r="J2839" t="s">
        <v>10586</v>
      </c>
      <c r="K2839">
        <v>43000000</v>
      </c>
      <c r="L2839">
        <v>46000000</v>
      </c>
      <c r="M2839">
        <v>4</v>
      </c>
      <c r="N2839" t="s">
        <v>10759</v>
      </c>
      <c r="O2839">
        <v>70.400000000000006</v>
      </c>
      <c r="P2839" t="s">
        <v>10760</v>
      </c>
    </row>
    <row r="2840" spans="1:16" x14ac:dyDescent="0.3">
      <c r="A2840" t="s">
        <v>10705</v>
      </c>
      <c r="B2840">
        <v>2022</v>
      </c>
      <c r="C2840" t="s">
        <v>4184</v>
      </c>
      <c r="D2840" t="s">
        <v>5169</v>
      </c>
      <c r="E2840" t="s">
        <v>5170</v>
      </c>
      <c r="F2840" t="s">
        <v>173</v>
      </c>
      <c r="G2840">
        <v>101500</v>
      </c>
      <c r="H2840" t="s">
        <v>4180</v>
      </c>
      <c r="I2840">
        <v>9900000</v>
      </c>
      <c r="J2840" t="s">
        <v>10586</v>
      </c>
      <c r="K2840">
        <v>9500000</v>
      </c>
      <c r="L2840">
        <v>10400000</v>
      </c>
      <c r="M2840">
        <v>10</v>
      </c>
      <c r="N2840" t="s">
        <v>4382</v>
      </c>
      <c r="O2840">
        <v>69.3</v>
      </c>
      <c r="P2840" t="s">
        <v>10706</v>
      </c>
    </row>
    <row r="2841" spans="1:16" x14ac:dyDescent="0.3">
      <c r="A2841" t="s">
        <v>10671</v>
      </c>
      <c r="B2841">
        <v>2022</v>
      </c>
      <c r="C2841" t="s">
        <v>137</v>
      </c>
      <c r="D2841" t="s">
        <v>4437</v>
      </c>
      <c r="E2841" t="s">
        <v>10672</v>
      </c>
      <c r="F2841" t="s">
        <v>43</v>
      </c>
      <c r="G2841">
        <v>68878</v>
      </c>
      <c r="H2841" t="s">
        <v>4180</v>
      </c>
      <c r="I2841">
        <v>10400000</v>
      </c>
      <c r="J2841" t="s">
        <v>10586</v>
      </c>
      <c r="K2841">
        <v>10000000</v>
      </c>
      <c r="L2841">
        <v>10800000</v>
      </c>
      <c r="M2841">
        <v>13</v>
      </c>
      <c r="N2841" t="s">
        <v>4382</v>
      </c>
      <c r="O2841">
        <v>78.900000000000006</v>
      </c>
      <c r="P2841" t="s">
        <v>10673</v>
      </c>
    </row>
    <row r="2842" spans="1:16" x14ac:dyDescent="0.3">
      <c r="A2842" t="s">
        <v>10647</v>
      </c>
      <c r="B2842">
        <v>2023</v>
      </c>
      <c r="C2842" t="s">
        <v>108</v>
      </c>
      <c r="D2842" t="s">
        <v>4801</v>
      </c>
      <c r="E2842" t="s">
        <v>5196</v>
      </c>
      <c r="F2842" t="s">
        <v>143</v>
      </c>
      <c r="G2842">
        <v>38400</v>
      </c>
      <c r="H2842" t="s">
        <v>4173</v>
      </c>
      <c r="I2842">
        <v>14500000</v>
      </c>
      <c r="J2842" t="s">
        <v>10586</v>
      </c>
      <c r="K2842">
        <v>13900000</v>
      </c>
      <c r="L2842">
        <v>15000000</v>
      </c>
      <c r="M2842">
        <v>15</v>
      </c>
      <c r="N2842" t="s">
        <v>4347</v>
      </c>
      <c r="O2842">
        <v>64.5</v>
      </c>
      <c r="P2842" t="s">
        <v>10648</v>
      </c>
    </row>
    <row r="2843" spans="1:16" x14ac:dyDescent="0.3">
      <c r="A2843" t="s">
        <v>10563</v>
      </c>
      <c r="B2843">
        <v>2023</v>
      </c>
      <c r="C2843" t="s">
        <v>191</v>
      </c>
      <c r="D2843" t="s">
        <v>5769</v>
      </c>
      <c r="E2843" t="s">
        <v>6239</v>
      </c>
      <c r="F2843" t="s">
        <v>43</v>
      </c>
      <c r="G2843">
        <v>44400</v>
      </c>
      <c r="H2843" t="s">
        <v>4180</v>
      </c>
      <c r="I2843">
        <v>16500000</v>
      </c>
      <c r="J2843" t="s">
        <v>10586</v>
      </c>
      <c r="K2843">
        <v>15900000</v>
      </c>
      <c r="L2843">
        <v>17100000</v>
      </c>
      <c r="M2843">
        <v>5</v>
      </c>
      <c r="N2843" t="s">
        <v>4275</v>
      </c>
      <c r="O2843">
        <v>76.8</v>
      </c>
      <c r="P2843" t="s">
        <v>10624</v>
      </c>
    </row>
    <row r="2844" spans="1:16" x14ac:dyDescent="0.3">
      <c r="A2844" t="s">
        <v>10658</v>
      </c>
      <c r="B2844">
        <v>2023</v>
      </c>
      <c r="C2844" t="s">
        <v>85</v>
      </c>
      <c r="D2844" t="s">
        <v>8826</v>
      </c>
      <c r="E2844" t="s">
        <v>8827</v>
      </c>
      <c r="F2844" t="s">
        <v>43</v>
      </c>
      <c r="G2844">
        <v>33627</v>
      </c>
      <c r="H2844" t="s">
        <v>4180</v>
      </c>
      <c r="I2844">
        <v>14700000</v>
      </c>
      <c r="J2844" t="s">
        <v>10586</v>
      </c>
      <c r="K2844">
        <v>14100000</v>
      </c>
      <c r="L2844">
        <v>15200000</v>
      </c>
      <c r="M2844">
        <v>9</v>
      </c>
      <c r="N2844" t="s">
        <v>4508</v>
      </c>
      <c r="O2844">
        <v>72.7</v>
      </c>
      <c r="P2844" t="s">
        <v>10659</v>
      </c>
    </row>
    <row r="2845" spans="1:16" x14ac:dyDescent="0.3">
      <c r="A2845" t="s">
        <v>6462</v>
      </c>
      <c r="B2845">
        <v>2023</v>
      </c>
      <c r="C2845" t="s">
        <v>36</v>
      </c>
      <c r="D2845" t="s">
        <v>4400</v>
      </c>
      <c r="E2845" t="s">
        <v>4401</v>
      </c>
      <c r="F2845" t="s">
        <v>43</v>
      </c>
      <c r="G2845">
        <v>20000</v>
      </c>
      <c r="H2845" t="s">
        <v>4180</v>
      </c>
      <c r="I2845">
        <v>8100000</v>
      </c>
      <c r="J2845" t="s">
        <v>10586</v>
      </c>
      <c r="K2845">
        <v>7790000</v>
      </c>
      <c r="L2845">
        <v>8400000</v>
      </c>
      <c r="M2845">
        <v>34</v>
      </c>
      <c r="N2845" t="s">
        <v>4583</v>
      </c>
      <c r="O2845">
        <v>73.7</v>
      </c>
      <c r="P2845" t="s">
        <v>10626</v>
      </c>
    </row>
    <row r="2846" spans="1:16" x14ac:dyDescent="0.3">
      <c r="A2846" t="s">
        <v>10770</v>
      </c>
      <c r="B2846">
        <v>2023</v>
      </c>
      <c r="C2846" t="s">
        <v>36</v>
      </c>
      <c r="D2846" t="s">
        <v>6178</v>
      </c>
      <c r="E2846" t="s">
        <v>4373</v>
      </c>
      <c r="F2846" t="s">
        <v>173</v>
      </c>
      <c r="G2846">
        <v>6259</v>
      </c>
      <c r="H2846" t="s">
        <v>4173</v>
      </c>
      <c r="I2846">
        <v>11100000</v>
      </c>
      <c r="J2846" t="s">
        <v>10586</v>
      </c>
      <c r="K2846">
        <v>10800000</v>
      </c>
      <c r="L2846">
        <v>11500000</v>
      </c>
      <c r="M2846">
        <v>4</v>
      </c>
      <c r="N2846" t="s">
        <v>4508</v>
      </c>
      <c r="O2846">
        <v>69.400000000000006</v>
      </c>
      <c r="P2846" t="s">
        <v>10771</v>
      </c>
    </row>
    <row r="2847" spans="1:16" x14ac:dyDescent="0.3">
      <c r="A2847" t="s">
        <v>4688</v>
      </c>
      <c r="B2847">
        <v>2023</v>
      </c>
      <c r="C2847" t="s">
        <v>62</v>
      </c>
      <c r="D2847" t="s">
        <v>4295</v>
      </c>
      <c r="E2847" t="s">
        <v>4608</v>
      </c>
      <c r="F2847" t="s">
        <v>43</v>
      </c>
      <c r="G2847">
        <v>49900</v>
      </c>
      <c r="H2847" t="s">
        <v>4173</v>
      </c>
      <c r="I2847">
        <v>17100000</v>
      </c>
      <c r="J2847" t="s">
        <v>10586</v>
      </c>
      <c r="K2847">
        <v>16500000</v>
      </c>
      <c r="L2847">
        <v>17700000</v>
      </c>
      <c r="M2847">
        <v>21</v>
      </c>
      <c r="N2847" t="s">
        <v>4187</v>
      </c>
      <c r="O2847">
        <v>74.7</v>
      </c>
      <c r="P2847" t="s">
        <v>10685</v>
      </c>
    </row>
    <row r="2848" spans="1:16" x14ac:dyDescent="0.3">
      <c r="A2848" t="s">
        <v>10653</v>
      </c>
      <c r="B2848">
        <v>2023</v>
      </c>
      <c r="C2848" t="s">
        <v>145</v>
      </c>
      <c r="D2848" t="s">
        <v>5084</v>
      </c>
      <c r="E2848" t="s">
        <v>10654</v>
      </c>
      <c r="F2848" t="s">
        <v>43</v>
      </c>
      <c r="G2848">
        <v>71423</v>
      </c>
      <c r="H2848" t="s">
        <v>4180</v>
      </c>
      <c r="I2848">
        <v>11400000</v>
      </c>
      <c r="J2848" t="s">
        <v>10586</v>
      </c>
      <c r="K2848">
        <v>10700000</v>
      </c>
      <c r="L2848">
        <v>12100000</v>
      </c>
      <c r="M2848" t="s">
        <v>4175</v>
      </c>
      <c r="N2848" t="s">
        <v>4200</v>
      </c>
      <c r="O2848">
        <v>59.2</v>
      </c>
      <c r="P2848" t="s">
        <v>10655</v>
      </c>
    </row>
    <row r="2849" spans="1:16" x14ac:dyDescent="0.3">
      <c r="A2849" t="s">
        <v>10565</v>
      </c>
      <c r="B2849">
        <v>2023</v>
      </c>
      <c r="C2849" t="s">
        <v>250</v>
      </c>
      <c r="D2849" t="s">
        <v>4967</v>
      </c>
      <c r="E2849" t="s">
        <v>8217</v>
      </c>
      <c r="F2849" t="s">
        <v>43</v>
      </c>
      <c r="G2849">
        <v>31489</v>
      </c>
      <c r="H2849" t="s">
        <v>4180</v>
      </c>
      <c r="I2849">
        <v>21000000</v>
      </c>
      <c r="J2849" t="s">
        <v>10586</v>
      </c>
      <c r="K2849">
        <v>20200000</v>
      </c>
      <c r="L2849">
        <v>21700000</v>
      </c>
      <c r="M2849">
        <v>10</v>
      </c>
      <c r="N2849" t="s">
        <v>4187</v>
      </c>
      <c r="O2849">
        <v>86.5</v>
      </c>
      <c r="P2849" t="s">
        <v>10627</v>
      </c>
    </row>
    <row r="2850" spans="1:16" x14ac:dyDescent="0.3">
      <c r="A2850" t="s">
        <v>10674</v>
      </c>
      <c r="B2850">
        <v>2023</v>
      </c>
      <c r="C2850" t="s">
        <v>3991</v>
      </c>
      <c r="D2850" t="s">
        <v>5959</v>
      </c>
      <c r="E2850" t="s">
        <v>4424</v>
      </c>
      <c r="F2850" t="s">
        <v>173</v>
      </c>
      <c r="G2850">
        <v>44000</v>
      </c>
      <c r="H2850" t="s">
        <v>4173</v>
      </c>
      <c r="I2850">
        <v>8200000</v>
      </c>
      <c r="J2850" t="s">
        <v>10586</v>
      </c>
      <c r="K2850">
        <v>7910000</v>
      </c>
      <c r="L2850">
        <v>8500000</v>
      </c>
      <c r="M2850">
        <v>20</v>
      </c>
      <c r="N2850" t="s">
        <v>4245</v>
      </c>
      <c r="O2850">
        <v>76</v>
      </c>
      <c r="P2850" t="s">
        <v>10675</v>
      </c>
    </row>
    <row r="2851" spans="1:16" x14ac:dyDescent="0.3">
      <c r="A2851" t="s">
        <v>10649</v>
      </c>
      <c r="B2851">
        <v>2023</v>
      </c>
      <c r="C2851" t="s">
        <v>137</v>
      </c>
      <c r="D2851" t="s">
        <v>5109</v>
      </c>
      <c r="E2851" t="s">
        <v>5690</v>
      </c>
      <c r="F2851" t="s">
        <v>143</v>
      </c>
      <c r="G2851">
        <v>26400</v>
      </c>
      <c r="H2851" t="s">
        <v>4180</v>
      </c>
      <c r="I2851">
        <v>27700000</v>
      </c>
      <c r="J2851" t="s">
        <v>10586</v>
      </c>
      <c r="K2851">
        <v>26700000</v>
      </c>
      <c r="L2851">
        <v>28700000</v>
      </c>
      <c r="M2851">
        <v>14</v>
      </c>
      <c r="N2851" t="s">
        <v>4347</v>
      </c>
      <c r="O2851">
        <v>71.2</v>
      </c>
      <c r="P2851" t="s">
        <v>10650</v>
      </c>
    </row>
    <row r="2852" spans="1:16" x14ac:dyDescent="0.3">
      <c r="A2852" t="s">
        <v>10564</v>
      </c>
      <c r="B2852">
        <v>2023</v>
      </c>
      <c r="C2852" t="s">
        <v>62</v>
      </c>
      <c r="D2852" t="s">
        <v>4434</v>
      </c>
      <c r="E2852" t="s">
        <v>5665</v>
      </c>
      <c r="F2852" t="s">
        <v>143</v>
      </c>
      <c r="G2852">
        <v>47000</v>
      </c>
      <c r="H2852" t="s">
        <v>4180</v>
      </c>
      <c r="I2852">
        <v>23100000</v>
      </c>
      <c r="J2852" t="s">
        <v>10586</v>
      </c>
      <c r="K2852">
        <v>22300000</v>
      </c>
      <c r="L2852">
        <v>23900000</v>
      </c>
      <c r="M2852">
        <v>15</v>
      </c>
      <c r="N2852" t="s">
        <v>4388</v>
      </c>
      <c r="O2852">
        <v>69.8</v>
      </c>
      <c r="P2852" t="s">
        <v>10625</v>
      </c>
    </row>
    <row r="2853" spans="1:16" x14ac:dyDescent="0.3">
      <c r="A2853" t="s">
        <v>10676</v>
      </c>
      <c r="B2853">
        <v>2023</v>
      </c>
      <c r="C2853" t="s">
        <v>4184</v>
      </c>
      <c r="D2853" t="s">
        <v>4492</v>
      </c>
      <c r="E2853" t="s">
        <v>4719</v>
      </c>
      <c r="F2853" t="s">
        <v>173</v>
      </c>
      <c r="G2853">
        <v>42984</v>
      </c>
      <c r="H2853" t="s">
        <v>4180</v>
      </c>
      <c r="I2853">
        <v>12900000</v>
      </c>
      <c r="J2853" t="s">
        <v>10586</v>
      </c>
      <c r="K2853">
        <v>12500000</v>
      </c>
      <c r="L2853">
        <v>13400000</v>
      </c>
      <c r="M2853">
        <v>29</v>
      </c>
      <c r="N2853" t="s">
        <v>4382</v>
      </c>
      <c r="O2853">
        <v>86.1</v>
      </c>
      <c r="P2853" t="s">
        <v>10677</v>
      </c>
    </row>
    <row r="2854" spans="1:16" x14ac:dyDescent="0.3">
      <c r="A2854" t="s">
        <v>10683</v>
      </c>
      <c r="B2854">
        <v>2023</v>
      </c>
      <c r="C2854" t="s">
        <v>182</v>
      </c>
      <c r="D2854" t="s">
        <v>4518</v>
      </c>
      <c r="E2854" t="s">
        <v>5149</v>
      </c>
      <c r="F2854" t="s">
        <v>43</v>
      </c>
      <c r="G2854">
        <v>42500</v>
      </c>
      <c r="H2854" t="s">
        <v>4180</v>
      </c>
      <c r="I2854">
        <v>16000000</v>
      </c>
      <c r="J2854" t="s">
        <v>10586</v>
      </c>
      <c r="K2854">
        <v>15400000</v>
      </c>
      <c r="L2854">
        <v>16500000</v>
      </c>
      <c r="M2854">
        <v>4</v>
      </c>
      <c r="N2854" t="s">
        <v>4260</v>
      </c>
      <c r="O2854">
        <v>65.3</v>
      </c>
      <c r="P2854" t="s">
        <v>10684</v>
      </c>
    </row>
    <row r="2855" spans="1:16" x14ac:dyDescent="0.3">
      <c r="A2855" t="s">
        <v>10651</v>
      </c>
      <c r="B2855">
        <v>2024</v>
      </c>
      <c r="C2855" t="s">
        <v>24</v>
      </c>
      <c r="D2855" t="s">
        <v>4190</v>
      </c>
      <c r="E2855" t="s">
        <v>4308</v>
      </c>
      <c r="F2855" t="s">
        <v>4539</v>
      </c>
      <c r="G2855">
        <v>32700</v>
      </c>
      <c r="H2855" t="s">
        <v>4173</v>
      </c>
      <c r="I2855">
        <v>14700000</v>
      </c>
      <c r="J2855" t="s">
        <v>10586</v>
      </c>
      <c r="K2855">
        <v>14100000</v>
      </c>
      <c r="L2855">
        <v>15200000</v>
      </c>
      <c r="M2855">
        <v>23</v>
      </c>
      <c r="N2855" t="s">
        <v>4439</v>
      </c>
      <c r="O2855">
        <v>81.7</v>
      </c>
      <c r="P2855" t="s">
        <v>10652</v>
      </c>
    </row>
    <row r="2856" spans="1:16" x14ac:dyDescent="0.3">
      <c r="A2856" t="s">
        <v>6367</v>
      </c>
      <c r="B2856">
        <v>2024</v>
      </c>
      <c r="C2856" t="s">
        <v>24</v>
      </c>
      <c r="D2856" t="s">
        <v>4369</v>
      </c>
      <c r="E2856" t="s">
        <v>4370</v>
      </c>
      <c r="F2856" t="s">
        <v>94</v>
      </c>
      <c r="G2856">
        <v>26600</v>
      </c>
      <c r="H2856" t="s">
        <v>4180</v>
      </c>
      <c r="I2856">
        <v>36600000</v>
      </c>
      <c r="J2856" t="s">
        <v>10586</v>
      </c>
      <c r="K2856">
        <v>35300000</v>
      </c>
      <c r="L2856">
        <v>37800000</v>
      </c>
      <c r="M2856">
        <v>24</v>
      </c>
      <c r="N2856" t="s">
        <v>4588</v>
      </c>
      <c r="O2856">
        <v>72.599999999999994</v>
      </c>
      <c r="P2856" t="s">
        <v>10784</v>
      </c>
    </row>
    <row r="2857" spans="1:16" x14ac:dyDescent="0.3">
      <c r="A2857" t="s">
        <v>6273</v>
      </c>
      <c r="B2857">
        <v>2024</v>
      </c>
      <c r="C2857" t="s">
        <v>24</v>
      </c>
      <c r="D2857" t="s">
        <v>4405</v>
      </c>
      <c r="E2857" t="s">
        <v>5642</v>
      </c>
      <c r="F2857" t="s">
        <v>143</v>
      </c>
      <c r="G2857">
        <v>34000</v>
      </c>
      <c r="H2857" t="s">
        <v>4180</v>
      </c>
      <c r="I2857">
        <v>24800000</v>
      </c>
      <c r="J2857" t="s">
        <v>10586</v>
      </c>
      <c r="K2857">
        <v>23900000</v>
      </c>
      <c r="L2857">
        <v>25700000</v>
      </c>
      <c r="M2857">
        <v>11</v>
      </c>
      <c r="N2857" t="s">
        <v>4627</v>
      </c>
      <c r="O2857">
        <v>73</v>
      </c>
      <c r="P2857" t="s">
        <v>10786</v>
      </c>
    </row>
    <row r="2858" spans="1:16" x14ac:dyDescent="0.3">
      <c r="A2858" t="s">
        <v>10158</v>
      </c>
      <c r="B2858">
        <v>2024</v>
      </c>
      <c r="C2858" t="s">
        <v>24</v>
      </c>
      <c r="D2858" t="s">
        <v>4190</v>
      </c>
      <c r="E2858" t="s">
        <v>4308</v>
      </c>
      <c r="F2858" t="s">
        <v>94</v>
      </c>
      <c r="G2858">
        <v>36000</v>
      </c>
      <c r="H2858" t="s">
        <v>4180</v>
      </c>
      <c r="I2858">
        <v>14500000</v>
      </c>
      <c r="J2858" t="s">
        <v>10586</v>
      </c>
      <c r="K2858">
        <v>14000000</v>
      </c>
      <c r="L2858">
        <v>15100000</v>
      </c>
      <c r="M2858">
        <v>23</v>
      </c>
      <c r="N2858" t="s">
        <v>4439</v>
      </c>
      <c r="O2858">
        <v>80.599999999999994</v>
      </c>
      <c r="P2858" t="s">
        <v>10698</v>
      </c>
    </row>
    <row r="2859" spans="1:16" x14ac:dyDescent="0.3">
      <c r="A2859" t="s">
        <v>10566</v>
      </c>
      <c r="B2859">
        <v>2024</v>
      </c>
      <c r="C2859" t="s">
        <v>24</v>
      </c>
      <c r="D2859" t="s">
        <v>4431</v>
      </c>
      <c r="E2859" t="s">
        <v>10585</v>
      </c>
      <c r="F2859" t="s">
        <v>161</v>
      </c>
      <c r="G2859">
        <v>42590</v>
      </c>
      <c r="H2859" t="s">
        <v>4180</v>
      </c>
      <c r="I2859">
        <v>43000000</v>
      </c>
      <c r="J2859" t="s">
        <v>10586</v>
      </c>
      <c r="K2859">
        <v>41500000</v>
      </c>
      <c r="L2859">
        <v>44500000</v>
      </c>
      <c r="M2859">
        <v>6</v>
      </c>
      <c r="N2859" t="s">
        <v>4734</v>
      </c>
      <c r="O2859">
        <v>76.8</v>
      </c>
      <c r="P2859" t="s">
        <v>10628</v>
      </c>
    </row>
    <row r="2860" spans="1:16" x14ac:dyDescent="0.3">
      <c r="A2860" t="s">
        <v>362</v>
      </c>
      <c r="B2860">
        <v>2025</v>
      </c>
      <c r="C2860" t="s">
        <v>62</v>
      </c>
      <c r="D2860">
        <v>3008</v>
      </c>
      <c r="E2860" t="s">
        <v>4346</v>
      </c>
      <c r="F2860" t="s">
        <v>43</v>
      </c>
      <c r="G2860">
        <v>9609</v>
      </c>
      <c r="H2860" t="s">
        <v>4180</v>
      </c>
      <c r="I2860">
        <v>22800000</v>
      </c>
      <c r="J2860" t="s">
        <v>10586</v>
      </c>
      <c r="K2860">
        <v>21500000</v>
      </c>
      <c r="L2860">
        <v>24100000</v>
      </c>
      <c r="M2860">
        <v>3</v>
      </c>
      <c r="N2860" t="s">
        <v>4181</v>
      </c>
      <c r="O2860">
        <v>82.6</v>
      </c>
      <c r="P2860" t="s">
        <v>10696</v>
      </c>
    </row>
    <row r="2861" spans="1:16" x14ac:dyDescent="0.3">
      <c r="A2861" t="s">
        <v>10645</v>
      </c>
      <c r="B2861">
        <v>2025</v>
      </c>
      <c r="C2861" t="s">
        <v>24</v>
      </c>
      <c r="D2861" t="s">
        <v>4854</v>
      </c>
      <c r="E2861" t="s">
        <v>4191</v>
      </c>
      <c r="F2861" t="s">
        <v>4172</v>
      </c>
      <c r="G2861">
        <v>35500</v>
      </c>
      <c r="H2861" t="s">
        <v>4180</v>
      </c>
      <c r="I2861">
        <v>17300000</v>
      </c>
      <c r="J2861" t="s">
        <v>10586</v>
      </c>
      <c r="K2861">
        <v>16600000</v>
      </c>
      <c r="L2861">
        <v>17900000</v>
      </c>
      <c r="M2861">
        <v>44</v>
      </c>
      <c r="N2861" t="s">
        <v>4508</v>
      </c>
      <c r="O2861">
        <v>73.2</v>
      </c>
      <c r="P2861" t="s">
        <v>10646</v>
      </c>
    </row>
    <row r="2862" spans="1:16" x14ac:dyDescent="0.3">
      <c r="A2862" t="s">
        <v>10688</v>
      </c>
      <c r="B2862">
        <v>2025</v>
      </c>
      <c r="C2862" t="s">
        <v>5188</v>
      </c>
      <c r="D2862" t="s">
        <v>9710</v>
      </c>
      <c r="E2862" t="s">
        <v>10689</v>
      </c>
      <c r="F2862" t="s">
        <v>4172</v>
      </c>
      <c r="G2862">
        <v>40000</v>
      </c>
      <c r="H2862" t="s">
        <v>4180</v>
      </c>
      <c r="I2862">
        <v>7210000</v>
      </c>
      <c r="J2862" t="s">
        <v>10586</v>
      </c>
      <c r="K2862">
        <v>6940000</v>
      </c>
      <c r="L2862">
        <v>7470000</v>
      </c>
      <c r="M2862">
        <v>2</v>
      </c>
      <c r="N2862" t="s">
        <v>4176</v>
      </c>
      <c r="O2862">
        <v>75.8</v>
      </c>
      <c r="P2862" t="s">
        <v>10690</v>
      </c>
    </row>
    <row r="2863" spans="1:16" x14ac:dyDescent="0.3">
      <c r="A2863" t="s">
        <v>10665</v>
      </c>
      <c r="B2863">
        <v>2026</v>
      </c>
      <c r="C2863" t="s">
        <v>9364</v>
      </c>
      <c r="D2863" t="s">
        <v>10666</v>
      </c>
      <c r="E2863" t="s">
        <v>10667</v>
      </c>
      <c r="F2863" t="s">
        <v>4172</v>
      </c>
      <c r="G2863">
        <v>4000</v>
      </c>
      <c r="H2863" t="s">
        <v>4180</v>
      </c>
      <c r="I2863">
        <v>14800000</v>
      </c>
      <c r="J2863" t="s">
        <v>10586</v>
      </c>
      <c r="K2863">
        <v>14300000</v>
      </c>
      <c r="L2863">
        <v>15300000</v>
      </c>
      <c r="M2863" t="s">
        <v>4175</v>
      </c>
      <c r="N2863" t="s">
        <v>4402</v>
      </c>
      <c r="O2863">
        <v>93.3</v>
      </c>
      <c r="P2863" t="s">
        <v>10668</v>
      </c>
    </row>
    <row r="2864" spans="1:16" x14ac:dyDescent="0.3">
      <c r="A2864" t="s">
        <v>10656</v>
      </c>
      <c r="B2864">
        <v>2025</v>
      </c>
      <c r="C2864" t="s">
        <v>41</v>
      </c>
      <c r="D2864" t="s">
        <v>4722</v>
      </c>
      <c r="E2864" t="s">
        <v>4619</v>
      </c>
      <c r="F2864" t="s">
        <v>4172</v>
      </c>
      <c r="G2864">
        <v>32767</v>
      </c>
      <c r="H2864" t="s">
        <v>4180</v>
      </c>
      <c r="I2864">
        <v>9600000</v>
      </c>
      <c r="J2864" t="s">
        <v>10586</v>
      </c>
      <c r="K2864">
        <v>9100000</v>
      </c>
      <c r="L2864">
        <v>10000000</v>
      </c>
      <c r="M2864" t="s">
        <v>4175</v>
      </c>
      <c r="N2864" t="s">
        <v>4402</v>
      </c>
      <c r="O2864">
        <v>92.4</v>
      </c>
      <c r="P2864" t="s">
        <v>10657</v>
      </c>
    </row>
    <row r="2865" spans="1:16" x14ac:dyDescent="0.3">
      <c r="A2865" t="s">
        <v>10168</v>
      </c>
      <c r="B2865">
        <v>2025</v>
      </c>
      <c r="C2865" t="s">
        <v>24</v>
      </c>
      <c r="D2865" t="s">
        <v>5847</v>
      </c>
      <c r="E2865" t="s">
        <v>8773</v>
      </c>
      <c r="F2865" t="s">
        <v>4172</v>
      </c>
      <c r="G2865">
        <v>43000</v>
      </c>
      <c r="H2865" t="s">
        <v>4180</v>
      </c>
      <c r="I2865">
        <v>37800000</v>
      </c>
      <c r="J2865" t="s">
        <v>10586</v>
      </c>
      <c r="K2865">
        <v>36500000</v>
      </c>
      <c r="L2865">
        <v>39200000</v>
      </c>
      <c r="M2865">
        <v>4</v>
      </c>
      <c r="N2865" t="s">
        <v>4407</v>
      </c>
      <c r="O2865">
        <v>81.900000000000006</v>
      </c>
      <c r="P2865" t="s">
        <v>10697</v>
      </c>
    </row>
    <row r="2866" spans="1:16" x14ac:dyDescent="0.3">
      <c r="A2866" t="s">
        <v>10686</v>
      </c>
      <c r="B2866">
        <v>2025</v>
      </c>
      <c r="C2866" t="s">
        <v>4184</v>
      </c>
      <c r="D2866" t="s">
        <v>4365</v>
      </c>
      <c r="E2866" t="s">
        <v>6182</v>
      </c>
      <c r="F2866" t="s">
        <v>4172</v>
      </c>
      <c r="G2866">
        <v>10654</v>
      </c>
      <c r="H2866" t="s">
        <v>4173</v>
      </c>
      <c r="I2866">
        <v>10400000</v>
      </c>
      <c r="J2866" t="s">
        <v>10586</v>
      </c>
      <c r="K2866">
        <v>10000000</v>
      </c>
      <c r="L2866">
        <v>10800000</v>
      </c>
      <c r="M2866">
        <v>3</v>
      </c>
      <c r="N2866" t="s">
        <v>4245</v>
      </c>
      <c r="O2866">
        <v>89.7</v>
      </c>
      <c r="P2866" t="s">
        <v>10687</v>
      </c>
    </row>
    <row r="2867" spans="1:16" x14ac:dyDescent="0.3">
      <c r="A2867" t="s">
        <v>6579</v>
      </c>
      <c r="B2867">
        <v>2025</v>
      </c>
      <c r="C2867" t="s">
        <v>62</v>
      </c>
      <c r="D2867" t="s">
        <v>4390</v>
      </c>
      <c r="E2867" t="s">
        <v>4391</v>
      </c>
      <c r="F2867" t="s">
        <v>4172</v>
      </c>
      <c r="G2867">
        <v>29635</v>
      </c>
      <c r="H2867" t="s">
        <v>4180</v>
      </c>
      <c r="I2867">
        <v>25800000</v>
      </c>
      <c r="J2867" t="s">
        <v>10586</v>
      </c>
      <c r="K2867">
        <v>24900000</v>
      </c>
      <c r="L2867">
        <v>26700000</v>
      </c>
      <c r="M2867">
        <v>5</v>
      </c>
      <c r="N2867" t="s">
        <v>4347</v>
      </c>
      <c r="O2867">
        <v>74.8</v>
      </c>
      <c r="P2867" t="s">
        <v>10791</v>
      </c>
    </row>
    <row r="2868" spans="1:16" x14ac:dyDescent="0.3">
      <c r="A2868" t="s">
        <v>10161</v>
      </c>
      <c r="B2868">
        <v>2025</v>
      </c>
      <c r="C2868" t="s">
        <v>201</v>
      </c>
      <c r="D2868" t="s">
        <v>4669</v>
      </c>
      <c r="E2868" t="s">
        <v>4670</v>
      </c>
      <c r="F2868" t="s">
        <v>4172</v>
      </c>
      <c r="G2868">
        <v>11000</v>
      </c>
      <c r="H2868" t="s">
        <v>4180</v>
      </c>
      <c r="I2868">
        <v>12100000</v>
      </c>
      <c r="J2868" t="s">
        <v>10586</v>
      </c>
      <c r="K2868">
        <v>11600000</v>
      </c>
      <c r="L2868">
        <v>12600000</v>
      </c>
      <c r="M2868">
        <v>14</v>
      </c>
      <c r="N2868" t="s">
        <v>4649</v>
      </c>
      <c r="O2868">
        <v>86.5</v>
      </c>
      <c r="P2868" t="s">
        <v>10701</v>
      </c>
    </row>
    <row r="2869" spans="1:16" x14ac:dyDescent="0.3">
      <c r="A2869" t="s">
        <v>10166</v>
      </c>
      <c r="B2869">
        <v>2026</v>
      </c>
      <c r="C2869" t="s">
        <v>4641</v>
      </c>
      <c r="D2869" t="s">
        <v>7801</v>
      </c>
      <c r="E2869" t="s">
        <v>10177</v>
      </c>
      <c r="F2869" t="s">
        <v>4172</v>
      </c>
      <c r="G2869">
        <v>4000</v>
      </c>
      <c r="H2869" t="s">
        <v>4180</v>
      </c>
      <c r="I2869">
        <v>18000000</v>
      </c>
      <c r="J2869" t="s">
        <v>10586</v>
      </c>
      <c r="K2869">
        <v>17300000</v>
      </c>
      <c r="L2869">
        <v>18800000</v>
      </c>
      <c r="M2869">
        <v>4</v>
      </c>
      <c r="N2869" t="s">
        <v>4552</v>
      </c>
      <c r="O2869">
        <v>95</v>
      </c>
      <c r="P2869" t="s">
        <v>10700</v>
      </c>
    </row>
    <row r="2870" spans="1:16" x14ac:dyDescent="0.3">
      <c r="A2870" t="s">
        <v>10792</v>
      </c>
      <c r="B2870">
        <v>2026</v>
      </c>
      <c r="C2870" t="s">
        <v>4184</v>
      </c>
      <c r="D2870" t="s">
        <v>5939</v>
      </c>
      <c r="E2870" t="s">
        <v>7202</v>
      </c>
      <c r="F2870" t="s">
        <v>4172</v>
      </c>
      <c r="G2870">
        <v>100</v>
      </c>
      <c r="H2870" t="s">
        <v>4180</v>
      </c>
      <c r="I2870">
        <v>19300000</v>
      </c>
      <c r="J2870" t="s">
        <v>10586</v>
      </c>
      <c r="K2870">
        <v>18600000</v>
      </c>
      <c r="L2870">
        <v>19900000</v>
      </c>
      <c r="M2870" t="s">
        <v>4175</v>
      </c>
      <c r="N2870" t="s">
        <v>4245</v>
      </c>
      <c r="O2870">
        <v>91.9</v>
      </c>
      <c r="P2870" t="s">
        <v>10793</v>
      </c>
    </row>
    <row r="2871" spans="1:16" x14ac:dyDescent="0.3">
      <c r="A2871" t="s">
        <v>10792</v>
      </c>
      <c r="B2871">
        <v>2026</v>
      </c>
      <c r="C2871" t="s">
        <v>4184</v>
      </c>
      <c r="D2871" t="s">
        <v>5939</v>
      </c>
      <c r="E2871" t="s">
        <v>7202</v>
      </c>
      <c r="F2871" t="s">
        <v>4172</v>
      </c>
      <c r="G2871">
        <v>10000</v>
      </c>
      <c r="H2871" t="s">
        <v>4180</v>
      </c>
      <c r="I2871">
        <v>18800000</v>
      </c>
      <c r="J2871" t="s">
        <v>10586</v>
      </c>
      <c r="K2871">
        <v>18100000</v>
      </c>
      <c r="L2871">
        <v>19400000</v>
      </c>
      <c r="M2871" t="s">
        <v>4175</v>
      </c>
      <c r="N2871" t="s">
        <v>4245</v>
      </c>
      <c r="O2871">
        <v>89.6</v>
      </c>
      <c r="P2871" t="s">
        <v>10794</v>
      </c>
    </row>
    <row r="2872" spans="1:16" x14ac:dyDescent="0.3">
      <c r="A2872" t="s">
        <v>10660</v>
      </c>
      <c r="B2872">
        <v>2026</v>
      </c>
      <c r="C2872" t="s">
        <v>24</v>
      </c>
      <c r="D2872" t="s">
        <v>4190</v>
      </c>
      <c r="E2872" t="s">
        <v>4191</v>
      </c>
      <c r="F2872" t="s">
        <v>4172</v>
      </c>
      <c r="G2872">
        <v>12700</v>
      </c>
      <c r="H2872" t="s">
        <v>4180</v>
      </c>
      <c r="I2872">
        <v>18900000</v>
      </c>
      <c r="J2872" t="s">
        <v>10586</v>
      </c>
      <c r="K2872">
        <v>18300000</v>
      </c>
      <c r="L2872">
        <v>19600000</v>
      </c>
      <c r="M2872">
        <v>8</v>
      </c>
      <c r="N2872" t="s">
        <v>4187</v>
      </c>
      <c r="O2872">
        <v>90</v>
      </c>
      <c r="P2872" t="s">
        <v>10661</v>
      </c>
    </row>
    <row r="2873" spans="1:16" x14ac:dyDescent="0.3">
      <c r="A2873" t="s">
        <v>10734</v>
      </c>
      <c r="B2873">
        <v>2018</v>
      </c>
      <c r="C2873" t="s">
        <v>131</v>
      </c>
      <c r="D2873" t="s">
        <v>8003</v>
      </c>
      <c r="E2873" t="s">
        <v>10735</v>
      </c>
      <c r="F2873" t="s">
        <v>161</v>
      </c>
      <c r="G2873">
        <v>80000</v>
      </c>
      <c r="H2873" t="s">
        <v>5852</v>
      </c>
      <c r="I2873">
        <v>13600000</v>
      </c>
      <c r="J2873" t="s">
        <v>10736</v>
      </c>
      <c r="K2873">
        <v>13100000</v>
      </c>
      <c r="L2873">
        <v>14100000</v>
      </c>
      <c r="M2873">
        <v>24</v>
      </c>
      <c r="N2873" t="s">
        <v>4192</v>
      </c>
      <c r="O2873">
        <v>88.3</v>
      </c>
      <c r="P2873" t="s">
        <v>10737</v>
      </c>
    </row>
    <row r="2874" spans="1:16" x14ac:dyDescent="0.3">
      <c r="A2874" t="s">
        <v>4172</v>
      </c>
      <c r="B2874">
        <v>2025</v>
      </c>
      <c r="C2874" t="s">
        <v>230</v>
      </c>
      <c r="D2874" t="s">
        <v>4351</v>
      </c>
      <c r="E2874" t="s">
        <v>10743</v>
      </c>
      <c r="F2874" t="s">
        <v>4172</v>
      </c>
      <c r="G2874">
        <v>15600</v>
      </c>
      <c r="H2874" t="s">
        <v>4180</v>
      </c>
      <c r="I2874">
        <v>23600000</v>
      </c>
      <c r="J2874" t="s">
        <v>10736</v>
      </c>
      <c r="K2874">
        <v>21700000</v>
      </c>
      <c r="L2874">
        <v>25500000</v>
      </c>
      <c r="M2874">
        <v>2</v>
      </c>
      <c r="N2874" t="s">
        <v>4796</v>
      </c>
      <c r="O2874">
        <v>70.7</v>
      </c>
      <c r="P2874" t="s">
        <v>10744</v>
      </c>
    </row>
    <row r="2875" spans="1:16" x14ac:dyDescent="0.3">
      <c r="A2875" t="s">
        <v>4172</v>
      </c>
      <c r="B2875">
        <v>2026</v>
      </c>
      <c r="C2875" t="s">
        <v>154</v>
      </c>
      <c r="D2875" t="s">
        <v>4170</v>
      </c>
      <c r="E2875" t="s">
        <v>4171</v>
      </c>
      <c r="F2875" t="s">
        <v>4172</v>
      </c>
      <c r="G2875">
        <v>2200</v>
      </c>
      <c r="H2875" t="s">
        <v>5852</v>
      </c>
      <c r="I2875">
        <v>13600000</v>
      </c>
      <c r="J2875" t="s">
        <v>10736</v>
      </c>
      <c r="K2875">
        <v>13100000</v>
      </c>
      <c r="L2875">
        <v>14000000</v>
      </c>
      <c r="M2875">
        <v>4</v>
      </c>
      <c r="N2875" t="s">
        <v>4176</v>
      </c>
      <c r="O2875">
        <v>91.7</v>
      </c>
      <c r="P2875" t="s">
        <v>10745</v>
      </c>
    </row>
    <row r="2876" spans="1:16" x14ac:dyDescent="0.3">
      <c r="A2876" t="s">
        <v>4172</v>
      </c>
      <c r="B2876">
        <v>2026</v>
      </c>
      <c r="C2876" t="s">
        <v>4097</v>
      </c>
      <c r="D2876" t="s">
        <v>10746</v>
      </c>
      <c r="E2876" t="s">
        <v>10747</v>
      </c>
      <c r="F2876" t="s">
        <v>4172</v>
      </c>
      <c r="G2876">
        <v>10000</v>
      </c>
      <c r="H2876" t="s">
        <v>4180</v>
      </c>
      <c r="I2876">
        <v>10700000</v>
      </c>
      <c r="J2876" t="s">
        <v>10736</v>
      </c>
      <c r="K2876">
        <v>10300000</v>
      </c>
      <c r="L2876">
        <v>11200000</v>
      </c>
      <c r="M2876">
        <v>4</v>
      </c>
      <c r="N2876" t="s">
        <v>4280</v>
      </c>
      <c r="O2876">
        <v>76.5</v>
      </c>
      <c r="P2876" t="s">
        <v>10748</v>
      </c>
    </row>
    <row r="2877" spans="1:16" x14ac:dyDescent="0.3">
      <c r="A2877" t="s">
        <v>4172</v>
      </c>
      <c r="B2877">
        <v>2026</v>
      </c>
      <c r="C2877" t="s">
        <v>131</v>
      </c>
      <c r="D2877" t="s">
        <v>5041</v>
      </c>
      <c r="E2877" t="s">
        <v>9503</v>
      </c>
      <c r="F2877" t="s">
        <v>4172</v>
      </c>
      <c r="G2877">
        <v>4648</v>
      </c>
      <c r="H2877" t="s">
        <v>4173</v>
      </c>
      <c r="I2877">
        <v>33100000</v>
      </c>
      <c r="J2877" t="s">
        <v>10736</v>
      </c>
      <c r="K2877">
        <v>32000000</v>
      </c>
      <c r="L2877">
        <v>34200000</v>
      </c>
      <c r="M2877">
        <v>5</v>
      </c>
      <c r="N2877" t="s">
        <v>4978</v>
      </c>
      <c r="O2877">
        <v>89.5</v>
      </c>
      <c r="P2877" t="s">
        <v>10749</v>
      </c>
    </row>
    <row r="2878" spans="1:16" x14ac:dyDescent="0.3">
      <c r="A2878" t="s">
        <v>4993</v>
      </c>
      <c r="B2878">
        <v>2021</v>
      </c>
      <c r="C2878" t="s">
        <v>131</v>
      </c>
      <c r="D2878" t="s">
        <v>4994</v>
      </c>
      <c r="E2878" t="s">
        <v>4995</v>
      </c>
      <c r="F2878" t="s">
        <v>43</v>
      </c>
      <c r="G2878">
        <v>93000</v>
      </c>
      <c r="H2878" t="s">
        <v>4180</v>
      </c>
      <c r="I2878">
        <v>15800000</v>
      </c>
      <c r="J2878" t="s">
        <v>10736</v>
      </c>
      <c r="K2878">
        <v>15200000</v>
      </c>
      <c r="L2878">
        <v>16400000</v>
      </c>
      <c r="M2878">
        <v>2</v>
      </c>
      <c r="N2878" t="s">
        <v>4439</v>
      </c>
      <c r="O2878">
        <v>77.099999999999994</v>
      </c>
      <c r="P2878" t="s">
        <v>10750</v>
      </c>
    </row>
    <row r="2879" spans="1:16" x14ac:dyDescent="0.3">
      <c r="A2879" t="s">
        <v>5523</v>
      </c>
      <c r="B2879">
        <v>2022</v>
      </c>
      <c r="C2879" t="s">
        <v>36</v>
      </c>
      <c r="D2879" t="s">
        <v>4427</v>
      </c>
      <c r="E2879" t="s">
        <v>4507</v>
      </c>
      <c r="F2879" t="s">
        <v>60</v>
      </c>
      <c r="G2879">
        <v>53000</v>
      </c>
      <c r="H2879" t="s">
        <v>4180</v>
      </c>
      <c r="I2879">
        <v>7230000</v>
      </c>
      <c r="J2879" t="s">
        <v>10736</v>
      </c>
      <c r="K2879">
        <v>6970000</v>
      </c>
      <c r="L2879">
        <v>7500000</v>
      </c>
      <c r="M2879">
        <v>71</v>
      </c>
      <c r="N2879" t="s">
        <v>4425</v>
      </c>
      <c r="O2879">
        <v>80.400000000000006</v>
      </c>
      <c r="P2879" t="s">
        <v>10766</v>
      </c>
    </row>
    <row r="2880" spans="1:16" x14ac:dyDescent="0.3">
      <c r="A2880" t="s">
        <v>9278</v>
      </c>
      <c r="B2880">
        <v>2023</v>
      </c>
      <c r="C2880" t="s">
        <v>62</v>
      </c>
      <c r="D2880" t="s">
        <v>4207</v>
      </c>
      <c r="E2880" t="s">
        <v>9279</v>
      </c>
      <c r="F2880" t="s">
        <v>143</v>
      </c>
      <c r="G2880">
        <v>40000</v>
      </c>
      <c r="H2880" t="s">
        <v>4180</v>
      </c>
      <c r="I2880">
        <v>20200000</v>
      </c>
      <c r="J2880" t="s">
        <v>10736</v>
      </c>
      <c r="K2880">
        <v>19500000</v>
      </c>
      <c r="L2880">
        <v>20800000</v>
      </c>
      <c r="M2880">
        <v>14</v>
      </c>
      <c r="N2880" t="s">
        <v>4388</v>
      </c>
      <c r="O2880">
        <v>63.9</v>
      </c>
      <c r="P2880" t="s">
        <v>10778</v>
      </c>
    </row>
    <row r="2881" spans="1:16" x14ac:dyDescent="0.3">
      <c r="A2881" t="s">
        <v>10707</v>
      </c>
      <c r="B2881">
        <v>2024</v>
      </c>
      <c r="C2881" t="s">
        <v>392</v>
      </c>
      <c r="D2881" t="s">
        <v>10779</v>
      </c>
      <c r="E2881" t="s">
        <v>4906</v>
      </c>
      <c r="F2881" t="s">
        <v>143</v>
      </c>
      <c r="G2881">
        <v>15100</v>
      </c>
      <c r="H2881" t="s">
        <v>4180</v>
      </c>
      <c r="I2881">
        <v>19700000</v>
      </c>
      <c r="J2881" t="s">
        <v>10736</v>
      </c>
      <c r="K2881">
        <v>19000000</v>
      </c>
      <c r="L2881">
        <v>20400000</v>
      </c>
      <c r="M2881" t="s">
        <v>4175</v>
      </c>
      <c r="N2881" t="s">
        <v>5666</v>
      </c>
      <c r="O2881">
        <v>61.6</v>
      </c>
      <c r="P2881" t="s">
        <v>10780</v>
      </c>
    </row>
    <row r="2882" spans="1:16" x14ac:dyDescent="0.3">
      <c r="A2882" t="s">
        <v>4152</v>
      </c>
      <c r="B2882">
        <v>2024</v>
      </c>
      <c r="C2882" t="s">
        <v>62</v>
      </c>
      <c r="D2882" t="s">
        <v>4250</v>
      </c>
      <c r="E2882" t="s">
        <v>4279</v>
      </c>
      <c r="F2882" t="s">
        <v>43</v>
      </c>
      <c r="G2882">
        <v>5000</v>
      </c>
      <c r="H2882" t="s">
        <v>4180</v>
      </c>
      <c r="I2882">
        <v>20100000</v>
      </c>
      <c r="J2882" t="s">
        <v>10736</v>
      </c>
      <c r="K2882">
        <v>19400000</v>
      </c>
      <c r="L2882">
        <v>20800000</v>
      </c>
      <c r="M2882">
        <v>18</v>
      </c>
      <c r="N2882" t="s">
        <v>4290</v>
      </c>
      <c r="O2882">
        <v>62.8</v>
      </c>
      <c r="P2882" t="s">
        <v>10785</v>
      </c>
    </row>
    <row r="2883" spans="1:16" x14ac:dyDescent="0.3">
      <c r="A2883" t="s">
        <v>8770</v>
      </c>
      <c r="B2883">
        <v>2024</v>
      </c>
      <c r="C2883" t="s">
        <v>137</v>
      </c>
      <c r="D2883" t="s">
        <v>5109</v>
      </c>
      <c r="E2883" t="s">
        <v>4598</v>
      </c>
      <c r="F2883" t="s">
        <v>161</v>
      </c>
      <c r="G2883">
        <v>15000</v>
      </c>
      <c r="H2883" t="s">
        <v>4180</v>
      </c>
      <c r="I2883">
        <v>21100000</v>
      </c>
      <c r="J2883" t="s">
        <v>10736</v>
      </c>
      <c r="K2883">
        <v>20300000</v>
      </c>
      <c r="L2883">
        <v>21800000</v>
      </c>
      <c r="M2883">
        <v>32</v>
      </c>
      <c r="N2883" t="s">
        <v>4388</v>
      </c>
      <c r="O2883">
        <v>89.5</v>
      </c>
      <c r="P2883" t="s">
        <v>10787</v>
      </c>
    </row>
    <row r="2884" spans="1:16" x14ac:dyDescent="0.3">
      <c r="A2884" t="s">
        <v>10132</v>
      </c>
      <c r="B2884">
        <v>2025</v>
      </c>
      <c r="C2884" t="s">
        <v>4184</v>
      </c>
      <c r="D2884" t="s">
        <v>4932</v>
      </c>
      <c r="E2884" t="s">
        <v>4933</v>
      </c>
      <c r="F2884" t="s">
        <v>4172</v>
      </c>
      <c r="G2884">
        <v>21500</v>
      </c>
      <c r="H2884" t="s">
        <v>4180</v>
      </c>
      <c r="I2884">
        <v>14600000</v>
      </c>
      <c r="J2884" t="s">
        <v>10736</v>
      </c>
      <c r="K2884">
        <v>14100000</v>
      </c>
      <c r="L2884">
        <v>15100000</v>
      </c>
      <c r="M2884" t="s">
        <v>4175</v>
      </c>
      <c r="N2884" t="s">
        <v>4213</v>
      </c>
      <c r="O2884">
        <v>91.3</v>
      </c>
      <c r="P2884" t="s">
        <v>10790</v>
      </c>
    </row>
    <row r="2885" spans="1:16" x14ac:dyDescent="0.3">
      <c r="A2885" t="s">
        <v>10795</v>
      </c>
      <c r="B2885">
        <v>2026</v>
      </c>
      <c r="C2885" t="s">
        <v>154</v>
      </c>
      <c r="D2885" t="s">
        <v>5688</v>
      </c>
      <c r="E2885" t="s">
        <v>10796</v>
      </c>
      <c r="F2885" t="s">
        <v>4172</v>
      </c>
      <c r="G2885">
        <v>3000</v>
      </c>
      <c r="H2885" t="s">
        <v>4180</v>
      </c>
      <c r="I2885">
        <v>29800000</v>
      </c>
      <c r="J2885" t="s">
        <v>10736</v>
      </c>
      <c r="K2885">
        <v>28700000</v>
      </c>
      <c r="L2885">
        <v>30900000</v>
      </c>
      <c r="M2885" t="s">
        <v>4175</v>
      </c>
      <c r="N2885" t="s">
        <v>4388</v>
      </c>
      <c r="O2885">
        <v>85.2</v>
      </c>
      <c r="P2885" t="s">
        <v>10797</v>
      </c>
    </row>
    <row r="2886" spans="1:16" x14ac:dyDescent="0.3">
      <c r="A2886" t="s">
        <v>10641</v>
      </c>
      <c r="B2886">
        <v>2025</v>
      </c>
      <c r="C2886" t="s">
        <v>230</v>
      </c>
      <c r="D2886" t="s">
        <v>10122</v>
      </c>
      <c r="E2886" t="s">
        <v>5805</v>
      </c>
      <c r="F2886" t="s">
        <v>4172</v>
      </c>
      <c r="G2886">
        <v>12000</v>
      </c>
      <c r="H2886" t="s">
        <v>4180</v>
      </c>
      <c r="I2886">
        <v>15800000</v>
      </c>
      <c r="J2886" t="s">
        <v>10788</v>
      </c>
      <c r="K2886">
        <v>15300000</v>
      </c>
      <c r="L2886">
        <v>16300000</v>
      </c>
      <c r="M2886">
        <v>18</v>
      </c>
      <c r="N2886" t="s">
        <v>4213</v>
      </c>
      <c r="O2886">
        <v>80.7</v>
      </c>
      <c r="P2886" t="s">
        <v>10789</v>
      </c>
    </row>
    <row r="2887" spans="1:16" x14ac:dyDescent="0.3">
      <c r="A2887" t="s">
        <v>6410</v>
      </c>
      <c r="B2887">
        <v>2026</v>
      </c>
      <c r="C2887" t="s">
        <v>24</v>
      </c>
      <c r="D2887" t="s">
        <v>4854</v>
      </c>
      <c r="E2887" t="s">
        <v>7941</v>
      </c>
      <c r="F2887" t="s">
        <v>4172</v>
      </c>
      <c r="G2887">
        <v>1000</v>
      </c>
      <c r="H2887" t="s">
        <v>4180</v>
      </c>
      <c r="I2887">
        <v>16400000</v>
      </c>
      <c r="J2887" t="s">
        <v>10788</v>
      </c>
      <c r="K2887">
        <v>15800000</v>
      </c>
      <c r="L2887">
        <v>16900000</v>
      </c>
      <c r="M2887">
        <v>10</v>
      </c>
      <c r="N2887" t="s">
        <v>4275</v>
      </c>
      <c r="O2887">
        <v>94.7</v>
      </c>
      <c r="P2887" t="s">
        <v>10798</v>
      </c>
    </row>
  </sheetData>
  <autoFilter ref="A1:P1" xr:uid="{2C965F51-18E0-480C-9966-381E077CB484}">
    <sortState xmlns:xlrd2="http://schemas.microsoft.com/office/spreadsheetml/2017/richdata2" ref="A2:P2887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tabSelected="1" topLeftCell="F1" zoomScale="86" workbookViewId="0">
      <pane ySplit="1" topLeftCell="A198" activePane="bottomLeft" state="frozen"/>
      <selection pane="bottomLeft" activeCell="R200" sqref="R200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1116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566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</row>
    <row r="4" spans="1:18" ht="15" customHeight="1" x14ac:dyDescent="0.3">
      <c r="A4" t="s">
        <v>440</v>
      </c>
      <c r="B4" t="s">
        <v>4019</v>
      </c>
      <c r="C4" t="s">
        <v>5348</v>
      </c>
      <c r="D4" t="s">
        <v>62</v>
      </c>
      <c r="E4" t="s">
        <v>8586</v>
      </c>
      <c r="F4">
        <v>2026</v>
      </c>
      <c r="G4">
        <v>2700</v>
      </c>
      <c r="H4" t="s">
        <v>26</v>
      </c>
      <c r="I4" t="s">
        <v>347</v>
      </c>
      <c r="J4">
        <v>236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665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587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5830</v>
      </c>
      <c r="B7" t="s">
        <v>4019</v>
      </c>
      <c r="C7" t="s">
        <v>30</v>
      </c>
      <c r="D7" t="s">
        <v>62</v>
      </c>
      <c r="E7" t="s">
        <v>8598</v>
      </c>
      <c r="F7">
        <v>2024</v>
      </c>
      <c r="G7">
        <v>45647</v>
      </c>
      <c r="H7" t="s">
        <v>343</v>
      </c>
      <c r="I7" t="s">
        <v>357</v>
      </c>
      <c r="J7">
        <v>1001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339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347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263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263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8508</v>
      </c>
      <c r="B12" t="s">
        <v>4019</v>
      </c>
      <c r="C12" t="s">
        <v>35</v>
      </c>
      <c r="D12" t="s">
        <v>62</v>
      </c>
      <c r="E12" t="s">
        <v>8565</v>
      </c>
      <c r="F12">
        <v>2026</v>
      </c>
      <c r="G12">
        <v>941</v>
      </c>
      <c r="H12" t="s">
        <v>343</v>
      </c>
      <c r="I12" t="s">
        <v>347</v>
      </c>
      <c r="J12">
        <v>112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  <c r="R12" s="8"/>
    </row>
    <row r="13" spans="1:18" ht="15" customHeight="1" x14ac:dyDescent="0.3">
      <c r="A13" t="s">
        <v>8524</v>
      </c>
      <c r="B13" t="s">
        <v>4019</v>
      </c>
      <c r="C13" t="s">
        <v>35</v>
      </c>
      <c r="D13" t="s">
        <v>230</v>
      </c>
      <c r="E13" t="s">
        <v>8563</v>
      </c>
      <c r="F13">
        <v>2026</v>
      </c>
      <c r="G13">
        <v>2705</v>
      </c>
      <c r="H13" t="s">
        <v>343</v>
      </c>
      <c r="I13" t="s">
        <v>8564</v>
      </c>
      <c r="J13">
        <v>112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  <c r="R13" s="8"/>
    </row>
    <row r="14" spans="1:18" ht="15" customHeight="1" x14ac:dyDescent="0.3">
      <c r="A14" t="s">
        <v>8666</v>
      </c>
      <c r="B14" t="s">
        <v>341</v>
      </c>
      <c r="C14" t="s">
        <v>5323</v>
      </c>
      <c r="D14" t="s">
        <v>191</v>
      </c>
      <c r="E14" t="s">
        <v>8667</v>
      </c>
      <c r="F14">
        <v>2008</v>
      </c>
      <c r="G14">
        <v>0</v>
      </c>
      <c r="H14" t="s">
        <v>343</v>
      </c>
      <c r="I14" t="s">
        <v>161</v>
      </c>
      <c r="J14">
        <v>3437</v>
      </c>
      <c r="K14" t="s">
        <v>8623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8608</v>
      </c>
      <c r="B15" t="s">
        <v>341</v>
      </c>
      <c r="C15" t="s">
        <v>386</v>
      </c>
      <c r="D15" t="s">
        <v>58</v>
      </c>
      <c r="E15" t="s">
        <v>8609</v>
      </c>
      <c r="F15">
        <v>2009</v>
      </c>
      <c r="G15">
        <v>0</v>
      </c>
      <c r="H15" t="s">
        <v>26</v>
      </c>
      <c r="I15" t="s">
        <v>8610</v>
      </c>
      <c r="J15">
        <v>3440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8662</v>
      </c>
      <c r="B16" t="s">
        <v>341</v>
      </c>
      <c r="C16" t="s">
        <v>293</v>
      </c>
      <c r="D16" t="s">
        <v>58</v>
      </c>
      <c r="E16" t="s">
        <v>8652</v>
      </c>
      <c r="F16">
        <v>2016</v>
      </c>
      <c r="G16">
        <v>0</v>
      </c>
      <c r="H16" t="s">
        <v>343</v>
      </c>
      <c r="I16" t="s">
        <v>110</v>
      </c>
      <c r="J16">
        <v>3861</v>
      </c>
      <c r="K16" t="s">
        <v>8635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8604</v>
      </c>
      <c r="B17" t="s">
        <v>341</v>
      </c>
      <c r="C17" t="s">
        <v>8605</v>
      </c>
      <c r="D17" t="s">
        <v>191</v>
      </c>
      <c r="E17" t="s">
        <v>8606</v>
      </c>
      <c r="F17">
        <v>2020</v>
      </c>
      <c r="G17">
        <v>0</v>
      </c>
      <c r="H17" t="s">
        <v>26</v>
      </c>
      <c r="I17" t="s">
        <v>43</v>
      </c>
      <c r="J17">
        <v>2343</v>
      </c>
      <c r="K17" t="s">
        <v>8607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8601</v>
      </c>
      <c r="B18" t="s">
        <v>341</v>
      </c>
      <c r="C18" t="s">
        <v>391</v>
      </c>
      <c r="D18" t="s">
        <v>131</v>
      </c>
      <c r="E18" t="s">
        <v>8602</v>
      </c>
      <c r="F18">
        <v>2019</v>
      </c>
      <c r="G18">
        <v>6400</v>
      </c>
      <c r="H18" t="s">
        <v>343</v>
      </c>
      <c r="I18" t="s">
        <v>8603</v>
      </c>
      <c r="J18">
        <v>1361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8676</v>
      </c>
      <c r="B19" t="s">
        <v>341</v>
      </c>
      <c r="C19" t="s">
        <v>5340</v>
      </c>
      <c r="D19" t="s">
        <v>50</v>
      </c>
      <c r="E19" t="s">
        <v>8677</v>
      </c>
      <c r="F19">
        <v>2019</v>
      </c>
      <c r="G19">
        <v>0</v>
      </c>
      <c r="H19" t="s">
        <v>343</v>
      </c>
      <c r="I19" t="s">
        <v>43</v>
      </c>
      <c r="J19">
        <v>2699</v>
      </c>
      <c r="K19" t="s">
        <v>8635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8668</v>
      </c>
      <c r="B20" t="s">
        <v>341</v>
      </c>
      <c r="C20" t="s">
        <v>386</v>
      </c>
      <c r="D20" t="s">
        <v>50</v>
      </c>
      <c r="E20" t="s">
        <v>8661</v>
      </c>
      <c r="F20">
        <v>2019</v>
      </c>
      <c r="G20">
        <v>0</v>
      </c>
      <c r="H20" t="s">
        <v>343</v>
      </c>
      <c r="I20" t="s">
        <v>43</v>
      </c>
      <c r="J20">
        <v>2593</v>
      </c>
      <c r="K20" t="s">
        <v>8635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8678</v>
      </c>
      <c r="B21" t="s">
        <v>341</v>
      </c>
      <c r="C21" t="s">
        <v>8605</v>
      </c>
      <c r="D21" t="s">
        <v>50</v>
      </c>
      <c r="E21" t="s">
        <v>8661</v>
      </c>
      <c r="F21">
        <v>2019</v>
      </c>
      <c r="G21">
        <v>0</v>
      </c>
      <c r="H21" t="s">
        <v>343</v>
      </c>
      <c r="I21" t="s">
        <v>43</v>
      </c>
      <c r="J21">
        <v>2593</v>
      </c>
      <c r="K21" t="s">
        <v>8635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8660</v>
      </c>
      <c r="B22" t="s">
        <v>341</v>
      </c>
      <c r="C22" t="s">
        <v>386</v>
      </c>
      <c r="D22" t="s">
        <v>50</v>
      </c>
      <c r="E22" t="s">
        <v>8661</v>
      </c>
      <c r="F22">
        <v>2019</v>
      </c>
      <c r="G22">
        <v>0</v>
      </c>
      <c r="H22" t="s">
        <v>343</v>
      </c>
      <c r="I22" t="s">
        <v>43</v>
      </c>
      <c r="J22">
        <v>2593</v>
      </c>
      <c r="K22" t="s">
        <v>8635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8664</v>
      </c>
      <c r="B23" t="s">
        <v>341</v>
      </c>
      <c r="C23" t="s">
        <v>4006</v>
      </c>
      <c r="D23" t="s">
        <v>62</v>
      </c>
      <c r="E23" t="s">
        <v>8665</v>
      </c>
      <c r="F23">
        <v>2022</v>
      </c>
      <c r="G23">
        <v>0</v>
      </c>
      <c r="H23" t="s">
        <v>343</v>
      </c>
      <c r="I23" t="s">
        <v>347</v>
      </c>
      <c r="J23">
        <v>1488</v>
      </c>
      <c r="K23" t="s">
        <v>8635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8671</v>
      </c>
      <c r="B24" t="s">
        <v>341</v>
      </c>
      <c r="C24" t="s">
        <v>386</v>
      </c>
      <c r="D24" t="s">
        <v>50</v>
      </c>
      <c r="E24" t="s">
        <v>8672</v>
      </c>
      <c r="F24">
        <v>2023</v>
      </c>
      <c r="G24">
        <v>0</v>
      </c>
      <c r="H24" t="s">
        <v>343</v>
      </c>
      <c r="I24" t="s">
        <v>43</v>
      </c>
      <c r="J24">
        <v>1315</v>
      </c>
      <c r="K24" t="s">
        <v>8635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1090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124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648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525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H29" t="s">
        <v>343</v>
      </c>
      <c r="I29" t="s">
        <v>357</v>
      </c>
      <c r="J29">
        <v>493</v>
      </c>
      <c r="K29" t="s">
        <v>344</v>
      </c>
      <c r="L29">
        <v>18519784</v>
      </c>
      <c r="M29">
        <v>2080236</v>
      </c>
      <c r="N29">
        <v>20600020</v>
      </c>
      <c r="O29">
        <v>14490000</v>
      </c>
      <c r="P29">
        <v>-6110020</v>
      </c>
      <c r="Q29">
        <v>-4217</v>
      </c>
      <c r="R29" s="8"/>
    </row>
    <row r="30" spans="1:18" ht="15" customHeight="1" x14ac:dyDescent="0.3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H30" t="s">
        <v>26</v>
      </c>
      <c r="I30" t="s">
        <v>5341</v>
      </c>
      <c r="J30">
        <v>298</v>
      </c>
      <c r="K30" t="s">
        <v>52</v>
      </c>
      <c r="L30">
        <v>32900000</v>
      </c>
      <c r="M30">
        <v>0</v>
      </c>
      <c r="N30">
        <v>32900000</v>
      </c>
      <c r="O30">
        <v>39151000</v>
      </c>
      <c r="P30">
        <v>6251000</v>
      </c>
      <c r="Q30">
        <v>1597</v>
      </c>
      <c r="R30" s="8"/>
    </row>
    <row r="31" spans="1:18" ht="15" customHeight="1" x14ac:dyDescent="0.3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H31" t="s">
        <v>343</v>
      </c>
      <c r="I31" t="s">
        <v>4123</v>
      </c>
      <c r="J31">
        <v>223</v>
      </c>
      <c r="K31" t="s">
        <v>344</v>
      </c>
      <c r="L31">
        <v>21489916</v>
      </c>
      <c r="M31">
        <v>2992473</v>
      </c>
      <c r="N31">
        <v>24482389</v>
      </c>
      <c r="O31">
        <v>22764706</v>
      </c>
      <c r="P31">
        <v>-1717683</v>
      </c>
      <c r="Q31">
        <v>-755</v>
      </c>
      <c r="R31" s="8"/>
    </row>
    <row r="32" spans="1:18" ht="15" customHeight="1" x14ac:dyDescent="0.3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H32" t="s">
        <v>26</v>
      </c>
      <c r="I32" t="s">
        <v>94</v>
      </c>
      <c r="J32">
        <v>149</v>
      </c>
      <c r="K32" t="s">
        <v>52</v>
      </c>
      <c r="L32">
        <v>25000000</v>
      </c>
      <c r="M32">
        <v>0</v>
      </c>
      <c r="N32">
        <v>25000000</v>
      </c>
      <c r="O32">
        <v>32990000</v>
      </c>
      <c r="P32">
        <v>7990000</v>
      </c>
      <c r="Q32">
        <v>2422</v>
      </c>
    </row>
    <row r="33" spans="1:18" ht="15" customHeight="1" x14ac:dyDescent="0.3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H33" t="s">
        <v>26</v>
      </c>
      <c r="I33" t="s">
        <v>43</v>
      </c>
      <c r="J33">
        <v>291</v>
      </c>
      <c r="K33" t="s">
        <v>8562</v>
      </c>
      <c r="L33">
        <v>39290000</v>
      </c>
      <c r="M33">
        <v>0</v>
      </c>
      <c r="N33">
        <v>39290000</v>
      </c>
      <c r="O33">
        <v>46755100</v>
      </c>
      <c r="P33">
        <v>7465100</v>
      </c>
      <c r="Q33">
        <v>1597</v>
      </c>
    </row>
    <row r="34" spans="1:18" ht="15" customHeight="1" x14ac:dyDescent="0.3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H34" t="s">
        <v>26</v>
      </c>
      <c r="I34" t="s">
        <v>5345</v>
      </c>
      <c r="J34">
        <v>153</v>
      </c>
      <c r="K34" t="s">
        <v>52</v>
      </c>
      <c r="L34">
        <v>11082000</v>
      </c>
      <c r="M34">
        <v>0</v>
      </c>
      <c r="N34">
        <v>11082000</v>
      </c>
      <c r="O34">
        <v>11082000</v>
      </c>
      <c r="P34">
        <v>0</v>
      </c>
      <c r="Q34">
        <v>0</v>
      </c>
    </row>
    <row r="35" spans="1:18" ht="15" customHeight="1" x14ac:dyDescent="0.3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H35" t="s">
        <v>26</v>
      </c>
      <c r="I35" t="s">
        <v>32</v>
      </c>
      <c r="J35">
        <v>250</v>
      </c>
      <c r="K35" t="s">
        <v>33</v>
      </c>
      <c r="L35">
        <v>43000000</v>
      </c>
      <c r="M35">
        <v>0</v>
      </c>
      <c r="N35">
        <v>43000000</v>
      </c>
      <c r="O35">
        <v>38990000</v>
      </c>
      <c r="P35">
        <v>-4010000</v>
      </c>
      <c r="Q35">
        <v>-1028</v>
      </c>
      <c r="R35" s="8"/>
    </row>
    <row r="36" spans="1:18" ht="15" customHeight="1" x14ac:dyDescent="0.3">
      <c r="A36" t="s">
        <v>8582</v>
      </c>
      <c r="B36" t="s">
        <v>341</v>
      </c>
      <c r="C36" t="s">
        <v>35</v>
      </c>
      <c r="D36" t="s">
        <v>24</v>
      </c>
      <c r="E36" t="s">
        <v>8583</v>
      </c>
      <c r="F36">
        <v>2024</v>
      </c>
      <c r="G36">
        <v>0</v>
      </c>
      <c r="H36" t="s">
        <v>26</v>
      </c>
      <c r="I36" t="s">
        <v>5292</v>
      </c>
      <c r="J36">
        <v>167</v>
      </c>
      <c r="K36" t="s">
        <v>8581</v>
      </c>
      <c r="L36">
        <v>49771695</v>
      </c>
      <c r="M36">
        <v>0</v>
      </c>
      <c r="N36">
        <v>49771695</v>
      </c>
      <c r="O36">
        <v>49771695</v>
      </c>
      <c r="P36">
        <v>0</v>
      </c>
      <c r="Q36">
        <v>0</v>
      </c>
      <c r="R36" s="8"/>
    </row>
    <row r="37" spans="1:18" ht="15" customHeight="1" x14ac:dyDescent="0.3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H37" t="s">
        <v>343</v>
      </c>
      <c r="I37" t="s">
        <v>152</v>
      </c>
      <c r="J37">
        <v>173</v>
      </c>
      <c r="K37" t="s">
        <v>344</v>
      </c>
      <c r="L37">
        <v>16746050</v>
      </c>
      <c r="M37">
        <v>1501605</v>
      </c>
      <c r="N37">
        <v>18247655</v>
      </c>
      <c r="O37">
        <v>13890000</v>
      </c>
      <c r="P37">
        <v>-4357655</v>
      </c>
      <c r="Q37">
        <v>-3137</v>
      </c>
      <c r="R37" s="8"/>
    </row>
    <row r="38" spans="1:18" ht="15" customHeight="1" x14ac:dyDescent="0.3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H38" t="s">
        <v>343</v>
      </c>
      <c r="I38" t="s">
        <v>273</v>
      </c>
      <c r="J38">
        <v>558</v>
      </c>
      <c r="K38" t="s">
        <v>344</v>
      </c>
      <c r="L38">
        <v>16733445</v>
      </c>
      <c r="M38">
        <v>1434077</v>
      </c>
      <c r="N38">
        <v>18167522</v>
      </c>
      <c r="O38">
        <v>13890000</v>
      </c>
      <c r="P38">
        <v>-4277522</v>
      </c>
      <c r="Q38">
        <v>-308</v>
      </c>
      <c r="R38" s="8"/>
    </row>
    <row r="39" spans="1:18" ht="15" customHeight="1" x14ac:dyDescent="0.3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H39" t="s">
        <v>26</v>
      </c>
      <c r="I39" t="s">
        <v>4039</v>
      </c>
      <c r="J39">
        <v>248</v>
      </c>
      <c r="K39" t="s">
        <v>8581</v>
      </c>
      <c r="L39">
        <v>23490000</v>
      </c>
      <c r="M39">
        <v>0</v>
      </c>
      <c r="N39">
        <v>23490000</v>
      </c>
      <c r="O39">
        <v>24990000</v>
      </c>
      <c r="P39">
        <v>1500000</v>
      </c>
      <c r="Q39">
        <v>6</v>
      </c>
      <c r="R39" s="8"/>
    </row>
    <row r="40" spans="1:18" ht="15" customHeight="1" x14ac:dyDescent="0.3">
      <c r="A40" t="s">
        <v>6273</v>
      </c>
      <c r="B40" t="s">
        <v>341</v>
      </c>
      <c r="C40" t="s">
        <v>10519</v>
      </c>
      <c r="D40" t="s">
        <v>24</v>
      </c>
      <c r="E40" t="s">
        <v>10521</v>
      </c>
      <c r="F40">
        <v>2024</v>
      </c>
      <c r="G40">
        <v>33641</v>
      </c>
      <c r="H40" t="s">
        <v>343</v>
      </c>
      <c r="I40" t="s">
        <v>4039</v>
      </c>
      <c r="J40">
        <v>27</v>
      </c>
      <c r="K40" t="s">
        <v>8581</v>
      </c>
      <c r="L40">
        <v>23490000</v>
      </c>
      <c r="M40">
        <v>0</v>
      </c>
      <c r="N40">
        <v>23490000</v>
      </c>
      <c r="O40">
        <v>24990000</v>
      </c>
      <c r="P40">
        <v>1500000</v>
      </c>
      <c r="Q40">
        <v>6</v>
      </c>
      <c r="R40" s="8"/>
    </row>
    <row r="41" spans="1:18" ht="15" customHeight="1" x14ac:dyDescent="0.3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H41" t="s">
        <v>343</v>
      </c>
      <c r="I41" t="s">
        <v>175</v>
      </c>
      <c r="J41">
        <v>493</v>
      </c>
      <c r="K41" t="s">
        <v>344</v>
      </c>
      <c r="L41">
        <v>18511597</v>
      </c>
      <c r="M41">
        <v>814310</v>
      </c>
      <c r="N41">
        <v>19325907</v>
      </c>
      <c r="O41">
        <v>15790000</v>
      </c>
      <c r="P41">
        <v>-3535907</v>
      </c>
      <c r="Q41">
        <v>-2239</v>
      </c>
    </row>
    <row r="42" spans="1:18" ht="15" customHeight="1" x14ac:dyDescent="0.3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H42" t="s">
        <v>343</v>
      </c>
      <c r="I42" t="s">
        <v>64</v>
      </c>
      <c r="J42">
        <v>537</v>
      </c>
      <c r="K42" t="s">
        <v>344</v>
      </c>
      <c r="L42">
        <v>19610840</v>
      </c>
      <c r="M42">
        <v>977921</v>
      </c>
      <c r="N42">
        <v>20588761</v>
      </c>
      <c r="O42">
        <v>16590000</v>
      </c>
      <c r="P42">
        <v>-3998761</v>
      </c>
      <c r="Q42">
        <v>-241</v>
      </c>
      <c r="R42" s="8"/>
    </row>
    <row r="43" spans="1:18" ht="15" customHeight="1" x14ac:dyDescent="0.3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H43" t="s">
        <v>343</v>
      </c>
      <c r="I43" t="s">
        <v>64</v>
      </c>
      <c r="J43">
        <v>483</v>
      </c>
      <c r="K43" t="s">
        <v>344</v>
      </c>
      <c r="L43">
        <v>38661008</v>
      </c>
      <c r="M43">
        <v>876679</v>
      </c>
      <c r="N43">
        <v>39537687</v>
      </c>
      <c r="O43">
        <v>30590000</v>
      </c>
      <c r="P43">
        <v>-8947687</v>
      </c>
      <c r="Q43">
        <v>-2925</v>
      </c>
      <c r="R43" s="8"/>
    </row>
    <row r="44" spans="1:18" ht="15" customHeight="1" x14ac:dyDescent="0.3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H44" t="s">
        <v>343</v>
      </c>
      <c r="I44" t="s">
        <v>64</v>
      </c>
      <c r="J44">
        <v>488</v>
      </c>
      <c r="K44" t="s">
        <v>344</v>
      </c>
      <c r="L44">
        <v>25856134</v>
      </c>
      <c r="M44">
        <v>1237071</v>
      </c>
      <c r="N44">
        <v>27093205</v>
      </c>
      <c r="O44">
        <v>25990000</v>
      </c>
      <c r="P44">
        <v>-1103205</v>
      </c>
      <c r="Q44">
        <v>-424</v>
      </c>
      <c r="R44" s="8"/>
    </row>
    <row r="45" spans="1:18" ht="15" customHeight="1" x14ac:dyDescent="0.3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H45" t="s">
        <v>343</v>
      </c>
      <c r="I45" t="s">
        <v>72</v>
      </c>
      <c r="J45">
        <v>455</v>
      </c>
      <c r="K45" t="s">
        <v>344</v>
      </c>
      <c r="L45">
        <v>27816817</v>
      </c>
      <c r="M45">
        <v>748769</v>
      </c>
      <c r="N45">
        <v>28565586</v>
      </c>
      <c r="O45">
        <v>21990000</v>
      </c>
      <c r="P45">
        <v>-6575586</v>
      </c>
      <c r="Q45">
        <v>-299</v>
      </c>
      <c r="R45" s="8"/>
    </row>
    <row r="46" spans="1:18" ht="15" customHeight="1" x14ac:dyDescent="0.3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H46" t="s">
        <v>26</v>
      </c>
      <c r="I46" t="s">
        <v>43</v>
      </c>
      <c r="J46">
        <v>343</v>
      </c>
      <c r="K46" t="s">
        <v>52</v>
      </c>
      <c r="L46">
        <v>26953052</v>
      </c>
      <c r="M46">
        <v>0</v>
      </c>
      <c r="N46">
        <v>26953052</v>
      </c>
      <c r="O46">
        <v>26953052</v>
      </c>
      <c r="P46">
        <v>0</v>
      </c>
      <c r="Q46">
        <v>0</v>
      </c>
      <c r="R46" s="8"/>
    </row>
    <row r="47" spans="1:18" ht="15" customHeight="1" x14ac:dyDescent="0.3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H47" t="s">
        <v>26</v>
      </c>
      <c r="I47" t="s">
        <v>5336</v>
      </c>
      <c r="J47">
        <v>426</v>
      </c>
      <c r="K47" t="s">
        <v>52</v>
      </c>
      <c r="L47">
        <v>48090000</v>
      </c>
      <c r="M47">
        <v>0</v>
      </c>
      <c r="N47">
        <v>48090000</v>
      </c>
      <c r="O47">
        <v>61000000</v>
      </c>
      <c r="P47">
        <v>12910000</v>
      </c>
      <c r="Q47">
        <v>2116</v>
      </c>
      <c r="R47" s="8"/>
    </row>
    <row r="48" spans="1:18" ht="15" customHeight="1" x14ac:dyDescent="0.3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H48" t="s">
        <v>343</v>
      </c>
      <c r="I48" t="s">
        <v>152</v>
      </c>
      <c r="J48">
        <v>173</v>
      </c>
      <c r="K48" t="s">
        <v>344</v>
      </c>
      <c r="L48">
        <v>25392269</v>
      </c>
      <c r="M48">
        <v>1639523</v>
      </c>
      <c r="N48">
        <v>27031792</v>
      </c>
      <c r="O48">
        <v>26990000</v>
      </c>
      <c r="P48">
        <v>-41792</v>
      </c>
      <c r="Q48">
        <v>-15</v>
      </c>
      <c r="R48" s="8"/>
    </row>
    <row r="49" spans="1:18" ht="15" customHeight="1" x14ac:dyDescent="0.3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H49" t="s">
        <v>343</v>
      </c>
      <c r="I49" t="s">
        <v>357</v>
      </c>
      <c r="J49">
        <v>242</v>
      </c>
      <c r="K49" t="s">
        <v>344</v>
      </c>
      <c r="L49">
        <v>19593950</v>
      </c>
      <c r="M49">
        <v>1241319</v>
      </c>
      <c r="N49">
        <v>20835269</v>
      </c>
      <c r="O49">
        <v>17890000</v>
      </c>
      <c r="P49">
        <v>-2945269</v>
      </c>
      <c r="Q49">
        <v>-1646</v>
      </c>
      <c r="R49" s="8"/>
    </row>
    <row r="50" spans="1:18" ht="15" customHeight="1" x14ac:dyDescent="0.3">
      <c r="A50" t="s">
        <v>8558</v>
      </c>
      <c r="B50" t="s">
        <v>341</v>
      </c>
      <c r="C50" t="s">
        <v>5291</v>
      </c>
      <c r="D50" t="s">
        <v>62</v>
      </c>
      <c r="E50" t="s">
        <v>8559</v>
      </c>
      <c r="F50">
        <v>2025</v>
      </c>
      <c r="G50">
        <v>0</v>
      </c>
      <c r="H50" t="s">
        <v>343</v>
      </c>
      <c r="I50" t="s">
        <v>152</v>
      </c>
      <c r="J50">
        <v>94</v>
      </c>
      <c r="K50" t="s">
        <v>344</v>
      </c>
      <c r="L50">
        <v>12945210</v>
      </c>
      <c r="M50">
        <v>923669</v>
      </c>
      <c r="N50">
        <v>13868879</v>
      </c>
      <c r="O50">
        <v>14025210</v>
      </c>
      <c r="P50">
        <v>156331</v>
      </c>
      <c r="Q50">
        <v>111</v>
      </c>
      <c r="R50" s="8"/>
    </row>
    <row r="51" spans="1:18" ht="15" customHeight="1" x14ac:dyDescent="0.3">
      <c r="A51" t="s">
        <v>8513</v>
      </c>
      <c r="B51" t="s">
        <v>341</v>
      </c>
      <c r="C51" t="s">
        <v>35</v>
      </c>
      <c r="D51" t="s">
        <v>230</v>
      </c>
      <c r="E51" t="s">
        <v>8572</v>
      </c>
      <c r="F51">
        <v>2025</v>
      </c>
      <c r="G51">
        <v>40200</v>
      </c>
      <c r="H51" t="s">
        <v>343</v>
      </c>
      <c r="I51" t="s">
        <v>347</v>
      </c>
      <c r="J51">
        <v>124</v>
      </c>
      <c r="K51" t="s">
        <v>344</v>
      </c>
      <c r="L51">
        <v>17140917</v>
      </c>
      <c r="M51">
        <v>641547</v>
      </c>
      <c r="N51">
        <v>17782464</v>
      </c>
      <c r="O51">
        <v>16290000</v>
      </c>
      <c r="P51">
        <v>-1492464</v>
      </c>
      <c r="Q51">
        <v>-916</v>
      </c>
      <c r="R51" s="8"/>
    </row>
    <row r="52" spans="1:18" ht="15" customHeight="1" x14ac:dyDescent="0.3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H52" t="s">
        <v>343</v>
      </c>
      <c r="I52" t="s">
        <v>4109</v>
      </c>
      <c r="J52">
        <v>294</v>
      </c>
      <c r="K52" t="s">
        <v>344</v>
      </c>
      <c r="L52">
        <v>13444790</v>
      </c>
      <c r="M52">
        <v>1226095</v>
      </c>
      <c r="N52">
        <v>14670885</v>
      </c>
      <c r="O52">
        <v>17490000</v>
      </c>
      <c r="P52">
        <v>2819115</v>
      </c>
      <c r="Q52">
        <v>1612</v>
      </c>
      <c r="R52" s="8"/>
    </row>
    <row r="53" spans="1:18" ht="15" customHeight="1" x14ac:dyDescent="0.3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H53" t="s">
        <v>343</v>
      </c>
      <c r="I53" t="s">
        <v>354</v>
      </c>
      <c r="J53">
        <v>112</v>
      </c>
      <c r="K53" t="s">
        <v>344</v>
      </c>
      <c r="L53">
        <v>25546891</v>
      </c>
      <c r="M53">
        <v>1916780</v>
      </c>
      <c r="N53">
        <v>27463671</v>
      </c>
      <c r="O53">
        <v>24290000</v>
      </c>
      <c r="P53">
        <v>-3173671</v>
      </c>
      <c r="Q53">
        <v>-1307</v>
      </c>
      <c r="R53" s="8"/>
    </row>
    <row r="54" spans="1:18" ht="15" customHeight="1" x14ac:dyDescent="0.3">
      <c r="A54" t="s">
        <v>10641</v>
      </c>
      <c r="B54" t="s">
        <v>341</v>
      </c>
      <c r="C54" t="s">
        <v>391</v>
      </c>
      <c r="D54" t="s">
        <v>230</v>
      </c>
      <c r="E54" t="s">
        <v>10642</v>
      </c>
      <c r="F54">
        <v>2026</v>
      </c>
      <c r="G54">
        <v>0</v>
      </c>
      <c r="H54" t="s">
        <v>343</v>
      </c>
      <c r="I54" t="s">
        <v>152</v>
      </c>
      <c r="J54">
        <v>493</v>
      </c>
      <c r="K54" t="s">
        <v>10532</v>
      </c>
      <c r="L54">
        <v>17738487</v>
      </c>
      <c r="M54">
        <v>1366271</v>
      </c>
      <c r="N54">
        <v>19104758</v>
      </c>
      <c r="O54">
        <v>19235294</v>
      </c>
      <c r="P54">
        <v>130536</v>
      </c>
      <c r="Q54">
        <v>68</v>
      </c>
      <c r="R54" s="8"/>
    </row>
    <row r="55" spans="1:18" ht="15" customHeight="1" x14ac:dyDescent="0.3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H55" t="s">
        <v>343</v>
      </c>
      <c r="I55" t="s">
        <v>273</v>
      </c>
      <c r="J55">
        <v>256</v>
      </c>
      <c r="K55" t="s">
        <v>344</v>
      </c>
      <c r="L55">
        <v>12713277</v>
      </c>
      <c r="M55">
        <v>905340</v>
      </c>
      <c r="N55">
        <v>13618617</v>
      </c>
      <c r="O55">
        <v>13990000</v>
      </c>
      <c r="P55">
        <v>371383</v>
      </c>
      <c r="Q55">
        <v>265</v>
      </c>
      <c r="R55" s="8"/>
    </row>
    <row r="56" spans="1:18" ht="15" customHeight="1" x14ac:dyDescent="0.3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H56" t="s">
        <v>343</v>
      </c>
      <c r="I56" t="s">
        <v>152</v>
      </c>
      <c r="J56">
        <v>112</v>
      </c>
      <c r="K56" t="s">
        <v>344</v>
      </c>
      <c r="L56">
        <v>25546891</v>
      </c>
      <c r="M56">
        <v>2425655</v>
      </c>
      <c r="N56">
        <v>27972546</v>
      </c>
      <c r="O56">
        <v>27722689</v>
      </c>
      <c r="P56">
        <v>-249857</v>
      </c>
      <c r="Q56">
        <v>-9</v>
      </c>
      <c r="R56" s="8"/>
    </row>
    <row r="57" spans="1:18" ht="15" customHeight="1" x14ac:dyDescent="0.3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H57" t="s">
        <v>343</v>
      </c>
      <c r="I57" t="s">
        <v>357</v>
      </c>
      <c r="J57">
        <v>494</v>
      </c>
      <c r="K57" t="s">
        <v>8623</v>
      </c>
      <c r="L57">
        <v>21062857</v>
      </c>
      <c r="M57">
        <v>1471645</v>
      </c>
      <c r="N57">
        <v>22534502</v>
      </c>
      <c r="O57">
        <v>18990000</v>
      </c>
      <c r="P57">
        <v>-3544502</v>
      </c>
      <c r="Q57">
        <v>-1867</v>
      </c>
      <c r="R57" s="8"/>
    </row>
    <row r="58" spans="1:18" ht="15" customHeight="1" x14ac:dyDescent="0.3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H58" t="s">
        <v>26</v>
      </c>
      <c r="I58" t="s">
        <v>5341</v>
      </c>
      <c r="J58">
        <v>151</v>
      </c>
      <c r="K58" t="s">
        <v>8581</v>
      </c>
      <c r="L58">
        <v>37000000</v>
      </c>
      <c r="M58">
        <v>0</v>
      </c>
      <c r="N58">
        <v>37000000</v>
      </c>
      <c r="O58">
        <v>32990000</v>
      </c>
      <c r="P58">
        <v>-4010000</v>
      </c>
      <c r="Q58">
        <v>-1216</v>
      </c>
      <c r="R58" s="8"/>
    </row>
    <row r="59" spans="1:18" ht="15" customHeight="1" x14ac:dyDescent="0.3">
      <c r="A59" t="s">
        <v>8673</v>
      </c>
      <c r="B59" t="s">
        <v>341</v>
      </c>
      <c r="C59" t="s">
        <v>386</v>
      </c>
      <c r="D59" t="s">
        <v>24</v>
      </c>
      <c r="E59" t="s">
        <v>8674</v>
      </c>
      <c r="F59">
        <v>2025</v>
      </c>
      <c r="G59">
        <v>0</v>
      </c>
      <c r="H59" t="s">
        <v>26</v>
      </c>
      <c r="I59" t="s">
        <v>8675</v>
      </c>
      <c r="J59">
        <v>69</v>
      </c>
      <c r="K59" t="s">
        <v>52</v>
      </c>
      <c r="L59">
        <v>58536100</v>
      </c>
      <c r="M59">
        <v>0</v>
      </c>
      <c r="N59">
        <v>58536100</v>
      </c>
      <c r="O59">
        <v>58536100</v>
      </c>
      <c r="P59">
        <v>0</v>
      </c>
      <c r="Q59">
        <v>0</v>
      </c>
      <c r="R59" s="8"/>
    </row>
    <row r="60" spans="1:18" ht="15" customHeight="1" x14ac:dyDescent="0.3">
      <c r="A60" t="s">
        <v>10511</v>
      </c>
      <c r="B60" t="s">
        <v>341</v>
      </c>
      <c r="C60" t="s">
        <v>386</v>
      </c>
      <c r="D60" t="s">
        <v>24</v>
      </c>
      <c r="E60" t="s">
        <v>10709</v>
      </c>
      <c r="F60">
        <v>2026</v>
      </c>
      <c r="G60">
        <v>0</v>
      </c>
      <c r="H60" t="s">
        <v>343</v>
      </c>
      <c r="I60" t="s">
        <v>43</v>
      </c>
      <c r="J60">
        <v>17</v>
      </c>
      <c r="K60" t="s">
        <v>33</v>
      </c>
      <c r="L60">
        <v>27190000</v>
      </c>
      <c r="M60">
        <v>0</v>
      </c>
      <c r="N60">
        <v>27190000</v>
      </c>
      <c r="O60">
        <v>33310000</v>
      </c>
      <c r="P60">
        <v>6120000</v>
      </c>
      <c r="Q60">
        <v>1837</v>
      </c>
      <c r="R60" s="8"/>
    </row>
    <row r="61" spans="1:18" ht="15" customHeight="1" x14ac:dyDescent="0.3">
      <c r="A61" t="s">
        <v>9193</v>
      </c>
      <c r="B61" t="s">
        <v>341</v>
      </c>
      <c r="C61" t="s">
        <v>386</v>
      </c>
      <c r="D61" t="s">
        <v>58</v>
      </c>
      <c r="E61" t="s">
        <v>10720</v>
      </c>
      <c r="F61">
        <v>2025</v>
      </c>
      <c r="G61">
        <v>0</v>
      </c>
      <c r="H61" t="s">
        <v>343</v>
      </c>
      <c r="I61" t="s">
        <v>110</v>
      </c>
      <c r="J61">
        <v>14</v>
      </c>
      <c r="K61" t="s">
        <v>33</v>
      </c>
      <c r="L61">
        <v>17322689</v>
      </c>
      <c r="M61">
        <v>0</v>
      </c>
      <c r="N61">
        <v>17322689</v>
      </c>
      <c r="O61">
        <v>18899160</v>
      </c>
      <c r="P61">
        <v>1576471</v>
      </c>
      <c r="Q61">
        <v>834</v>
      </c>
      <c r="R61" s="8"/>
    </row>
    <row r="62" spans="1:18" ht="15" customHeight="1" x14ac:dyDescent="0.3">
      <c r="A62" t="s">
        <v>5535</v>
      </c>
      <c r="B62" t="s">
        <v>341</v>
      </c>
      <c r="C62" t="s">
        <v>293</v>
      </c>
      <c r="D62" t="s">
        <v>24</v>
      </c>
      <c r="E62" t="s">
        <v>8561</v>
      </c>
      <c r="F62">
        <v>2026</v>
      </c>
      <c r="G62">
        <v>5964</v>
      </c>
      <c r="H62" t="s">
        <v>26</v>
      </c>
      <c r="I62" t="s">
        <v>225</v>
      </c>
      <c r="J62">
        <v>105</v>
      </c>
      <c r="K62" t="s">
        <v>52</v>
      </c>
      <c r="L62">
        <v>33921345</v>
      </c>
      <c r="M62">
        <v>0</v>
      </c>
      <c r="N62">
        <v>33921345</v>
      </c>
      <c r="O62">
        <v>29990000</v>
      </c>
      <c r="P62">
        <v>-3931345</v>
      </c>
      <c r="Q62">
        <v>-1311</v>
      </c>
      <c r="R62" s="8"/>
    </row>
    <row r="63" spans="1:18" ht="15" customHeight="1" x14ac:dyDescent="0.3">
      <c r="A63" t="s">
        <v>7182</v>
      </c>
      <c r="B63" t="s">
        <v>341</v>
      </c>
      <c r="C63" t="s">
        <v>35</v>
      </c>
      <c r="D63" t="s">
        <v>58</v>
      </c>
      <c r="E63" t="s">
        <v>8575</v>
      </c>
      <c r="F63">
        <v>2026</v>
      </c>
      <c r="G63">
        <v>3756</v>
      </c>
      <c r="H63" t="s">
        <v>343</v>
      </c>
      <c r="I63" t="s">
        <v>8576</v>
      </c>
      <c r="J63">
        <v>130</v>
      </c>
      <c r="K63" t="s">
        <v>344</v>
      </c>
      <c r="L63">
        <v>14110588</v>
      </c>
      <c r="M63">
        <v>731651</v>
      </c>
      <c r="N63">
        <v>14842239</v>
      </c>
      <c r="O63">
        <v>16798319</v>
      </c>
      <c r="P63">
        <v>1956080</v>
      </c>
      <c r="Q63">
        <v>1164</v>
      </c>
      <c r="R63" s="8"/>
    </row>
    <row r="64" spans="1:18" ht="15" customHeight="1" x14ac:dyDescent="0.3">
      <c r="A64" t="s">
        <v>7195</v>
      </c>
      <c r="B64" t="s">
        <v>341</v>
      </c>
      <c r="C64" t="s">
        <v>35</v>
      </c>
      <c r="D64" t="s">
        <v>58</v>
      </c>
      <c r="E64" t="s">
        <v>8574</v>
      </c>
      <c r="F64">
        <v>2026</v>
      </c>
      <c r="G64">
        <v>3478</v>
      </c>
      <c r="H64" t="s">
        <v>343</v>
      </c>
      <c r="I64" t="s">
        <v>284</v>
      </c>
      <c r="J64">
        <v>130</v>
      </c>
      <c r="K64" t="s">
        <v>344</v>
      </c>
      <c r="L64">
        <v>33169412</v>
      </c>
      <c r="M64">
        <v>2080269</v>
      </c>
      <c r="N64">
        <v>35249681</v>
      </c>
      <c r="O64">
        <v>39487395</v>
      </c>
      <c r="P64">
        <v>4237714</v>
      </c>
      <c r="Q64">
        <v>1073</v>
      </c>
      <c r="R64" s="8"/>
    </row>
    <row r="65" spans="1:18" ht="15" customHeight="1" x14ac:dyDescent="0.3">
      <c r="A65" t="s">
        <v>10518</v>
      </c>
      <c r="B65" t="s">
        <v>341</v>
      </c>
      <c r="C65" t="s">
        <v>386</v>
      </c>
      <c r="D65" t="s">
        <v>24</v>
      </c>
      <c r="E65" t="s">
        <v>10520</v>
      </c>
      <c r="F65">
        <v>2026</v>
      </c>
      <c r="G65">
        <v>0</v>
      </c>
      <c r="H65" t="s">
        <v>343</v>
      </c>
      <c r="I65" t="s">
        <v>10529</v>
      </c>
      <c r="J65">
        <v>221</v>
      </c>
      <c r="K65" t="s">
        <v>10532</v>
      </c>
      <c r="L65">
        <v>24100168</v>
      </c>
      <c r="M65">
        <v>703323</v>
      </c>
      <c r="N65">
        <v>24803491</v>
      </c>
      <c r="O65">
        <v>27386555</v>
      </c>
      <c r="P65">
        <v>2583064</v>
      </c>
      <c r="Q65">
        <v>943</v>
      </c>
      <c r="R65" s="8"/>
    </row>
    <row r="66" spans="1:18" ht="15" customHeight="1" x14ac:dyDescent="0.3">
      <c r="A66" t="s">
        <v>8669</v>
      </c>
      <c r="B66" t="s">
        <v>341</v>
      </c>
      <c r="C66" t="s">
        <v>391</v>
      </c>
      <c r="D66" t="s">
        <v>3991</v>
      </c>
      <c r="E66" t="s">
        <v>8670</v>
      </c>
      <c r="F66">
        <v>2026</v>
      </c>
      <c r="G66">
        <v>0</v>
      </c>
      <c r="H66" t="s">
        <v>343</v>
      </c>
      <c r="I66" t="s">
        <v>4636</v>
      </c>
      <c r="J66">
        <v>178</v>
      </c>
      <c r="K66" t="s">
        <v>8623</v>
      </c>
      <c r="L66">
        <v>21210924</v>
      </c>
      <c r="M66">
        <v>976055</v>
      </c>
      <c r="N66">
        <v>22186979</v>
      </c>
      <c r="O66">
        <v>23521008</v>
      </c>
      <c r="P66">
        <v>1334029</v>
      </c>
      <c r="Q66">
        <v>567</v>
      </c>
      <c r="R66" s="8"/>
    </row>
    <row r="67" spans="1:18" ht="15" customHeight="1" x14ac:dyDescent="0.3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H67" t="s">
        <v>343</v>
      </c>
      <c r="I67" t="s">
        <v>216</v>
      </c>
      <c r="J67">
        <v>97</v>
      </c>
      <c r="K67" t="s">
        <v>8562</v>
      </c>
      <c r="L67">
        <v>39737899</v>
      </c>
      <c r="M67">
        <v>0</v>
      </c>
      <c r="N67">
        <v>39737899</v>
      </c>
      <c r="O67">
        <v>47288100</v>
      </c>
      <c r="P67">
        <v>7550201</v>
      </c>
      <c r="Q67">
        <v>1597</v>
      </c>
      <c r="R67" s="8"/>
    </row>
    <row r="68" spans="1:18" ht="15" customHeight="1" x14ac:dyDescent="0.3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H68" t="s">
        <v>26</v>
      </c>
      <c r="I68" t="s">
        <v>38</v>
      </c>
      <c r="J68">
        <v>1510</v>
      </c>
      <c r="K68" t="s">
        <v>28</v>
      </c>
      <c r="L68">
        <v>13800000</v>
      </c>
      <c r="M68">
        <v>513046</v>
      </c>
      <c r="N68">
        <v>14313046</v>
      </c>
      <c r="O68">
        <v>11490000</v>
      </c>
      <c r="P68">
        <v>-2823046</v>
      </c>
      <c r="Q68">
        <v>-2457</v>
      </c>
      <c r="R68" s="8"/>
    </row>
    <row r="69" spans="1:18" ht="15" customHeight="1" x14ac:dyDescent="0.3">
      <c r="A69" t="s">
        <v>116</v>
      </c>
      <c r="B69" t="s">
        <v>22</v>
      </c>
      <c r="C69" t="s">
        <v>35</v>
      </c>
      <c r="D69" t="s">
        <v>58</v>
      </c>
      <c r="E69" t="s">
        <v>8621</v>
      </c>
      <c r="F69">
        <v>2014</v>
      </c>
      <c r="G69">
        <v>83000</v>
      </c>
      <c r="H69" t="s">
        <v>26</v>
      </c>
      <c r="I69" t="s">
        <v>8622</v>
      </c>
      <c r="J69">
        <v>2320</v>
      </c>
      <c r="K69" t="s">
        <v>8623</v>
      </c>
      <c r="L69">
        <v>0</v>
      </c>
      <c r="M69">
        <v>2523835</v>
      </c>
      <c r="N69">
        <v>2523835</v>
      </c>
      <c r="O69">
        <v>8490000</v>
      </c>
      <c r="P69">
        <v>5966165</v>
      </c>
      <c r="Q69">
        <v>7027</v>
      </c>
      <c r="R69" s="8"/>
    </row>
    <row r="70" spans="1:18" ht="15" customHeight="1" x14ac:dyDescent="0.3">
      <c r="A70" t="s">
        <v>8656</v>
      </c>
      <c r="B70" t="s">
        <v>22</v>
      </c>
      <c r="C70" t="s">
        <v>8651</v>
      </c>
      <c r="D70" t="s">
        <v>58</v>
      </c>
      <c r="E70" t="s">
        <v>8657</v>
      </c>
      <c r="F70">
        <v>2014</v>
      </c>
      <c r="G70">
        <v>50000</v>
      </c>
      <c r="H70" t="s">
        <v>26</v>
      </c>
      <c r="I70" t="s">
        <v>8658</v>
      </c>
      <c r="J70">
        <v>2904</v>
      </c>
      <c r="K70" t="s">
        <v>8653</v>
      </c>
      <c r="L70">
        <v>0</v>
      </c>
      <c r="M70">
        <v>1812732</v>
      </c>
      <c r="N70">
        <v>1812732</v>
      </c>
      <c r="O70">
        <v>4390000</v>
      </c>
      <c r="P70">
        <v>2577268</v>
      </c>
      <c r="Q70">
        <v>5871</v>
      </c>
      <c r="R70" s="8"/>
    </row>
    <row r="71" spans="1:18" ht="15" customHeight="1" x14ac:dyDescent="0.3">
      <c r="A71" t="s">
        <v>8633</v>
      </c>
      <c r="B71" t="s">
        <v>22</v>
      </c>
      <c r="C71" t="s">
        <v>293</v>
      </c>
      <c r="D71" t="s">
        <v>50</v>
      </c>
      <c r="E71" t="s">
        <v>8634</v>
      </c>
      <c r="F71">
        <v>2014</v>
      </c>
      <c r="G71">
        <v>0</v>
      </c>
      <c r="H71" t="s">
        <v>26</v>
      </c>
      <c r="I71" t="s">
        <v>43</v>
      </c>
      <c r="J71">
        <v>4429</v>
      </c>
      <c r="K71" t="s">
        <v>8635</v>
      </c>
      <c r="L71">
        <v>108561</v>
      </c>
      <c r="M71">
        <v>3090141</v>
      </c>
      <c r="N71">
        <v>3198702</v>
      </c>
      <c r="O71">
        <v>4867100</v>
      </c>
      <c r="P71">
        <v>1668398</v>
      </c>
      <c r="Q71">
        <v>3428</v>
      </c>
      <c r="R71" s="8"/>
    </row>
    <row r="72" spans="1:18" ht="15" customHeight="1" x14ac:dyDescent="0.3">
      <c r="A72" t="s">
        <v>8640</v>
      </c>
      <c r="B72" t="s">
        <v>22</v>
      </c>
      <c r="C72" t="s">
        <v>35</v>
      </c>
      <c r="D72" t="s">
        <v>50</v>
      </c>
      <c r="E72" t="s">
        <v>8634</v>
      </c>
      <c r="F72">
        <v>2014</v>
      </c>
      <c r="G72">
        <v>0</v>
      </c>
      <c r="H72" t="s">
        <v>26</v>
      </c>
      <c r="I72" t="s">
        <v>43</v>
      </c>
      <c r="J72">
        <v>4436</v>
      </c>
      <c r="K72" t="s">
        <v>8635</v>
      </c>
      <c r="L72">
        <v>82597</v>
      </c>
      <c r="M72">
        <v>4016851</v>
      </c>
      <c r="N72">
        <v>4099448</v>
      </c>
      <c r="O72">
        <v>3490000</v>
      </c>
      <c r="P72">
        <v>-609448</v>
      </c>
      <c r="Q72">
        <v>-1746</v>
      </c>
      <c r="R72" s="8"/>
    </row>
    <row r="73" spans="1:18" ht="15" customHeight="1" x14ac:dyDescent="0.3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H73" t="s">
        <v>26</v>
      </c>
      <c r="I73" t="s">
        <v>94</v>
      </c>
      <c r="J73">
        <v>1595</v>
      </c>
      <c r="K73" t="s">
        <v>28</v>
      </c>
      <c r="L73">
        <v>10500000</v>
      </c>
      <c r="M73">
        <v>461694</v>
      </c>
      <c r="N73">
        <v>10961694</v>
      </c>
      <c r="O73">
        <v>8490000</v>
      </c>
      <c r="P73">
        <v>-2471694</v>
      </c>
      <c r="Q73">
        <v>-2911</v>
      </c>
      <c r="R73" s="8"/>
    </row>
    <row r="74" spans="1:18" ht="15" customHeight="1" x14ac:dyDescent="0.3">
      <c r="A74" t="s">
        <v>8650</v>
      </c>
      <c r="B74" t="s">
        <v>22</v>
      </c>
      <c r="C74" t="s">
        <v>8651</v>
      </c>
      <c r="D74" t="s">
        <v>58</v>
      </c>
      <c r="E74" t="s">
        <v>8652</v>
      </c>
      <c r="F74">
        <v>2016</v>
      </c>
      <c r="G74">
        <v>0</v>
      </c>
      <c r="H74" t="s">
        <v>26</v>
      </c>
      <c r="I74" t="s">
        <v>110</v>
      </c>
      <c r="J74">
        <v>3913</v>
      </c>
      <c r="K74" t="s">
        <v>8653</v>
      </c>
      <c r="L74">
        <v>323597</v>
      </c>
      <c r="M74">
        <v>3165631</v>
      </c>
      <c r="N74">
        <v>3489228</v>
      </c>
      <c r="O74">
        <v>14800000</v>
      </c>
      <c r="P74">
        <v>11310772</v>
      </c>
      <c r="Q74">
        <v>7642</v>
      </c>
      <c r="R74" s="8"/>
    </row>
    <row r="75" spans="1:18" ht="15" customHeight="1" x14ac:dyDescent="0.3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H75" t="s">
        <v>26</v>
      </c>
      <c r="I75" t="s">
        <v>94</v>
      </c>
      <c r="J75">
        <v>334</v>
      </c>
      <c r="K75" t="s">
        <v>52</v>
      </c>
      <c r="L75">
        <v>7300000</v>
      </c>
      <c r="M75">
        <v>235530</v>
      </c>
      <c r="N75">
        <v>7535530</v>
      </c>
      <c r="O75">
        <v>9590000</v>
      </c>
      <c r="P75">
        <v>2054470</v>
      </c>
      <c r="Q75">
        <v>2142</v>
      </c>
      <c r="R75" s="8"/>
    </row>
    <row r="76" spans="1:18" ht="15" customHeight="1" x14ac:dyDescent="0.3">
      <c r="A76" t="s">
        <v>6638</v>
      </c>
      <c r="B76" t="s">
        <v>22</v>
      </c>
      <c r="C76" t="s">
        <v>54</v>
      </c>
      <c r="D76" t="s">
        <v>24</v>
      </c>
      <c r="E76" t="s">
        <v>10631</v>
      </c>
      <c r="F76">
        <v>2018</v>
      </c>
      <c r="G76">
        <v>66252</v>
      </c>
      <c r="H76" t="s">
        <v>26</v>
      </c>
      <c r="I76" t="s">
        <v>322</v>
      </c>
      <c r="J76">
        <v>58</v>
      </c>
      <c r="K76" t="s">
        <v>121</v>
      </c>
      <c r="L76">
        <v>8600000</v>
      </c>
      <c r="M76">
        <v>258240</v>
      </c>
      <c r="N76">
        <v>8858240</v>
      </c>
      <c r="O76">
        <v>10490000</v>
      </c>
      <c r="P76">
        <v>1631760</v>
      </c>
      <c r="Q76">
        <v>1556</v>
      </c>
      <c r="R76" s="8"/>
    </row>
    <row r="77" spans="1:18" ht="15" customHeight="1" x14ac:dyDescent="0.3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H77" t="s">
        <v>26</v>
      </c>
      <c r="I77" t="s">
        <v>67</v>
      </c>
      <c r="J77">
        <v>1621</v>
      </c>
      <c r="K77" t="s">
        <v>52</v>
      </c>
      <c r="L77">
        <v>17650000</v>
      </c>
      <c r="M77">
        <v>753678</v>
      </c>
      <c r="N77">
        <v>18403678</v>
      </c>
      <c r="O77">
        <v>14390000</v>
      </c>
      <c r="P77">
        <v>-4013678</v>
      </c>
      <c r="Q77">
        <v>-2789</v>
      </c>
      <c r="R77" s="8"/>
    </row>
    <row r="78" spans="1:18" ht="15" customHeight="1" x14ac:dyDescent="0.3">
      <c r="A78" t="s">
        <v>10710</v>
      </c>
      <c r="B78" t="s">
        <v>22</v>
      </c>
      <c r="C78" t="s">
        <v>54</v>
      </c>
      <c r="D78" t="s">
        <v>188</v>
      </c>
      <c r="E78" t="s">
        <v>10711</v>
      </c>
      <c r="F78">
        <v>2018</v>
      </c>
      <c r="G78">
        <v>68000</v>
      </c>
      <c r="H78" t="s">
        <v>26</v>
      </c>
      <c r="I78" t="s">
        <v>43</v>
      </c>
      <c r="J78">
        <v>5</v>
      </c>
      <c r="K78" t="s">
        <v>39</v>
      </c>
      <c r="L78">
        <v>9200000</v>
      </c>
      <c r="M78">
        <v>0</v>
      </c>
      <c r="N78">
        <v>9200000</v>
      </c>
      <c r="O78">
        <v>11990000</v>
      </c>
      <c r="P78">
        <v>2790000</v>
      </c>
      <c r="Q78">
        <v>2327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206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8956</v>
      </c>
      <c r="B80" t="s">
        <v>22</v>
      </c>
      <c r="C80" t="s">
        <v>5291</v>
      </c>
      <c r="D80" t="s">
        <v>154</v>
      </c>
      <c r="E80" t="s">
        <v>10523</v>
      </c>
      <c r="F80">
        <v>2019</v>
      </c>
      <c r="G80">
        <v>44500</v>
      </c>
      <c r="H80" t="s">
        <v>26</v>
      </c>
      <c r="I80" t="s">
        <v>161</v>
      </c>
      <c r="J80">
        <v>30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8630</v>
      </c>
      <c r="B81" t="s">
        <v>22</v>
      </c>
      <c r="C81" t="s">
        <v>5291</v>
      </c>
      <c r="D81" t="s">
        <v>36</v>
      </c>
      <c r="E81" t="s">
        <v>8631</v>
      </c>
      <c r="F81">
        <v>2019</v>
      </c>
      <c r="G81">
        <v>66000</v>
      </c>
      <c r="H81" t="s">
        <v>26</v>
      </c>
      <c r="I81" t="s">
        <v>123</v>
      </c>
      <c r="J81">
        <v>49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6539</v>
      </c>
      <c r="B82" t="s">
        <v>22</v>
      </c>
      <c r="C82" t="s">
        <v>5291</v>
      </c>
      <c r="D82" t="s">
        <v>4097</v>
      </c>
      <c r="E82" t="s">
        <v>8549</v>
      </c>
      <c r="F82">
        <v>2019</v>
      </c>
      <c r="G82">
        <v>95000</v>
      </c>
      <c r="H82" t="s">
        <v>26</v>
      </c>
      <c r="I82" t="s">
        <v>8550</v>
      </c>
      <c r="J82">
        <v>88</v>
      </c>
      <c r="K82" t="s">
        <v>52</v>
      </c>
      <c r="L82">
        <v>5800000</v>
      </c>
      <c r="M82">
        <v>216240</v>
      </c>
      <c r="N82">
        <v>6016240</v>
      </c>
      <c r="O82">
        <v>7690000</v>
      </c>
      <c r="P82">
        <v>1673760</v>
      </c>
      <c r="Q82">
        <v>2177</v>
      </c>
      <c r="R82" s="8"/>
    </row>
    <row r="83" spans="1:18" ht="15" customHeight="1" x14ac:dyDescent="0.3">
      <c r="A83" t="s">
        <v>253</v>
      </c>
      <c r="B83" t="s">
        <v>22</v>
      </c>
      <c r="C83" t="s">
        <v>35</v>
      </c>
      <c r="D83" t="s">
        <v>199</v>
      </c>
      <c r="E83" t="s">
        <v>8636</v>
      </c>
      <c r="F83">
        <v>2019</v>
      </c>
      <c r="G83">
        <v>72580</v>
      </c>
      <c r="H83" t="s">
        <v>26</v>
      </c>
      <c r="I83" t="s">
        <v>8637</v>
      </c>
      <c r="J83">
        <v>84</v>
      </c>
      <c r="K83" t="s">
        <v>52</v>
      </c>
      <c r="L83">
        <v>8300000</v>
      </c>
      <c r="M83">
        <v>253740</v>
      </c>
      <c r="N83">
        <v>8553740</v>
      </c>
      <c r="O83">
        <v>9290000</v>
      </c>
      <c r="P83">
        <v>736260</v>
      </c>
      <c r="Q83">
        <v>793</v>
      </c>
    </row>
    <row r="84" spans="1:18" ht="15" customHeight="1" x14ac:dyDescent="0.3">
      <c r="A84" t="s">
        <v>5376</v>
      </c>
      <c r="B84" t="s">
        <v>22</v>
      </c>
      <c r="C84" t="s">
        <v>35</v>
      </c>
      <c r="D84" t="s">
        <v>24</v>
      </c>
      <c r="E84" t="s">
        <v>8579</v>
      </c>
      <c r="F84">
        <v>2020</v>
      </c>
      <c r="G84">
        <v>84600</v>
      </c>
      <c r="H84" t="s">
        <v>26</v>
      </c>
      <c r="I84" t="s">
        <v>8580</v>
      </c>
      <c r="J84">
        <v>149</v>
      </c>
      <c r="K84" t="s">
        <v>52</v>
      </c>
      <c r="L84">
        <v>17000000</v>
      </c>
      <c r="M84">
        <v>381030</v>
      </c>
      <c r="N84">
        <v>17381030</v>
      </c>
      <c r="O84">
        <v>22990000</v>
      </c>
      <c r="P84">
        <v>5608970</v>
      </c>
      <c r="Q84">
        <v>244</v>
      </c>
    </row>
    <row r="85" spans="1:18" ht="15" customHeight="1" x14ac:dyDescent="0.3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H85" t="s">
        <v>26</v>
      </c>
      <c r="I85" t="s">
        <v>64</v>
      </c>
      <c r="J85">
        <v>1547</v>
      </c>
      <c r="K85" t="s">
        <v>52</v>
      </c>
      <c r="L85">
        <v>20000000</v>
      </c>
      <c r="M85">
        <v>1051072</v>
      </c>
      <c r="N85">
        <v>21051072</v>
      </c>
      <c r="O85">
        <v>14990000</v>
      </c>
      <c r="P85">
        <v>-6061072</v>
      </c>
      <c r="Q85">
        <v>-4043</v>
      </c>
      <c r="R85" s="8"/>
    </row>
    <row r="86" spans="1:18" ht="15" customHeight="1" x14ac:dyDescent="0.3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H86" t="s">
        <v>26</v>
      </c>
      <c r="I86" t="s">
        <v>27</v>
      </c>
      <c r="J86">
        <v>270</v>
      </c>
      <c r="K86" t="s">
        <v>121</v>
      </c>
      <c r="L86">
        <v>34200000</v>
      </c>
      <c r="M86">
        <v>639030</v>
      </c>
      <c r="N86">
        <v>34839030</v>
      </c>
      <c r="O86">
        <v>45990000</v>
      </c>
      <c r="P86">
        <v>11150970</v>
      </c>
      <c r="Q86">
        <v>2425</v>
      </c>
      <c r="R86" s="8"/>
    </row>
    <row r="87" spans="1:18" ht="15" customHeight="1" x14ac:dyDescent="0.3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H87" t="s">
        <v>26</v>
      </c>
      <c r="I87" t="s">
        <v>43</v>
      </c>
      <c r="J87">
        <v>574</v>
      </c>
      <c r="K87" t="s">
        <v>52</v>
      </c>
      <c r="L87">
        <v>14190000</v>
      </c>
      <c r="M87">
        <v>338880</v>
      </c>
      <c r="N87">
        <v>14528880</v>
      </c>
      <c r="O87">
        <v>13990000</v>
      </c>
      <c r="P87">
        <v>-538880</v>
      </c>
      <c r="Q87">
        <v>-385</v>
      </c>
      <c r="R87" s="8"/>
    </row>
    <row r="88" spans="1:18" ht="15" customHeight="1" x14ac:dyDescent="0.3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H88" t="s">
        <v>26</v>
      </c>
      <c r="I88" t="s">
        <v>120</v>
      </c>
      <c r="J88">
        <v>270</v>
      </c>
      <c r="K88" t="s">
        <v>33</v>
      </c>
      <c r="L88">
        <v>37200000</v>
      </c>
      <c r="M88">
        <v>684030</v>
      </c>
      <c r="N88">
        <v>37884030</v>
      </c>
      <c r="O88">
        <v>45990000</v>
      </c>
      <c r="P88">
        <v>8105970</v>
      </c>
      <c r="Q88">
        <v>1763</v>
      </c>
      <c r="R88" s="8"/>
    </row>
    <row r="89" spans="1:18" ht="15" customHeight="1" x14ac:dyDescent="0.3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H89" t="s">
        <v>26</v>
      </c>
      <c r="I89" t="s">
        <v>114</v>
      </c>
      <c r="J89">
        <v>1231</v>
      </c>
      <c r="K89" t="s">
        <v>52</v>
      </c>
      <c r="L89">
        <v>18000000</v>
      </c>
      <c r="M89">
        <v>673380</v>
      </c>
      <c r="N89">
        <v>18673380</v>
      </c>
      <c r="O89">
        <v>18490000</v>
      </c>
      <c r="P89">
        <v>-183380</v>
      </c>
      <c r="Q89">
        <v>-99</v>
      </c>
    </row>
    <row r="90" spans="1:18" ht="15" customHeight="1" x14ac:dyDescent="0.3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H90" t="s">
        <v>26</v>
      </c>
      <c r="I90" t="s">
        <v>46</v>
      </c>
      <c r="J90">
        <v>173</v>
      </c>
      <c r="K90" t="s">
        <v>33</v>
      </c>
      <c r="L90">
        <v>8500000</v>
      </c>
      <c r="M90">
        <v>253530</v>
      </c>
      <c r="N90">
        <v>8753530</v>
      </c>
      <c r="O90">
        <v>10990000</v>
      </c>
      <c r="P90">
        <v>2236470</v>
      </c>
      <c r="Q90">
        <v>2035</v>
      </c>
      <c r="R90" s="8"/>
    </row>
    <row r="91" spans="1:18" ht="15" customHeight="1" x14ac:dyDescent="0.3">
      <c r="A91" t="s">
        <v>6051</v>
      </c>
      <c r="B91" t="s">
        <v>22</v>
      </c>
      <c r="C91" t="s">
        <v>54</v>
      </c>
      <c r="D91" t="s">
        <v>92</v>
      </c>
      <c r="E91" t="s">
        <v>8569</v>
      </c>
      <c r="F91">
        <v>2020</v>
      </c>
      <c r="G91">
        <v>85300</v>
      </c>
      <c r="H91" t="s">
        <v>26</v>
      </c>
      <c r="I91" t="s">
        <v>114</v>
      </c>
      <c r="J91">
        <v>117</v>
      </c>
      <c r="K91" t="s">
        <v>33</v>
      </c>
      <c r="L91">
        <v>24500000</v>
      </c>
      <c r="M91">
        <v>496740</v>
      </c>
      <c r="N91">
        <v>24996740</v>
      </c>
      <c r="O91">
        <v>28990000</v>
      </c>
      <c r="P91">
        <v>3993260</v>
      </c>
      <c r="Q91">
        <v>1377</v>
      </c>
      <c r="R91" s="8"/>
    </row>
    <row r="92" spans="1:18" ht="15" customHeight="1" x14ac:dyDescent="0.3">
      <c r="A92" t="s">
        <v>10539</v>
      </c>
      <c r="B92" t="s">
        <v>22</v>
      </c>
      <c r="C92" t="s">
        <v>5291</v>
      </c>
      <c r="D92" t="s">
        <v>62</v>
      </c>
      <c r="E92" t="s">
        <v>10712</v>
      </c>
      <c r="F92">
        <v>2020</v>
      </c>
      <c r="G92">
        <v>55000</v>
      </c>
      <c r="H92" t="s">
        <v>26</v>
      </c>
      <c r="I92" t="s">
        <v>4004</v>
      </c>
      <c r="J92">
        <v>13</v>
      </c>
      <c r="K92" t="s">
        <v>39</v>
      </c>
      <c r="L92">
        <v>12600000</v>
      </c>
      <c r="M92">
        <v>0</v>
      </c>
      <c r="N92">
        <v>12600000</v>
      </c>
      <c r="O92">
        <v>15990000</v>
      </c>
      <c r="P92">
        <v>3390000</v>
      </c>
      <c r="Q92">
        <v>212</v>
      </c>
      <c r="R92" s="8"/>
    </row>
    <row r="93" spans="1:18" ht="15" customHeight="1" x14ac:dyDescent="0.3">
      <c r="A93" t="s">
        <v>212</v>
      </c>
      <c r="B93" t="s">
        <v>22</v>
      </c>
      <c r="C93" t="s">
        <v>54</v>
      </c>
      <c r="D93" t="s">
        <v>24</v>
      </c>
      <c r="E93" t="s">
        <v>213</v>
      </c>
      <c r="F93">
        <v>2021</v>
      </c>
      <c r="G93">
        <v>26963</v>
      </c>
      <c r="H93" t="s">
        <v>26</v>
      </c>
      <c r="I93" t="s">
        <v>60</v>
      </c>
      <c r="J93">
        <v>1277</v>
      </c>
      <c r="K93" t="s">
        <v>52</v>
      </c>
      <c r="L93">
        <v>15500000</v>
      </c>
      <c r="M93">
        <v>899467</v>
      </c>
      <c r="N93">
        <v>16399467</v>
      </c>
      <c r="O93">
        <v>12990000</v>
      </c>
      <c r="P93">
        <v>-3409467</v>
      </c>
      <c r="Q93">
        <v>-2625</v>
      </c>
      <c r="R93" s="8"/>
    </row>
    <row r="94" spans="1:18" ht="15" customHeight="1" x14ac:dyDescent="0.3">
      <c r="A94" t="s">
        <v>316</v>
      </c>
      <c r="B94" t="s">
        <v>22</v>
      </c>
      <c r="C94" t="s">
        <v>5291</v>
      </c>
      <c r="D94" t="s">
        <v>182</v>
      </c>
      <c r="E94" t="s">
        <v>317</v>
      </c>
      <c r="F94">
        <v>2021</v>
      </c>
      <c r="G94">
        <v>75000</v>
      </c>
      <c r="H94" t="s">
        <v>26</v>
      </c>
      <c r="I94" t="s">
        <v>43</v>
      </c>
      <c r="J94">
        <v>377</v>
      </c>
      <c r="K94" t="s">
        <v>52</v>
      </c>
      <c r="L94">
        <v>11000000</v>
      </c>
      <c r="M94">
        <v>443877</v>
      </c>
      <c r="N94">
        <v>11443877</v>
      </c>
      <c r="O94">
        <v>12990000</v>
      </c>
      <c r="P94">
        <v>1546123</v>
      </c>
      <c r="Q94">
        <v>119</v>
      </c>
      <c r="R94" s="8"/>
    </row>
    <row r="95" spans="1:18" ht="15" customHeight="1" x14ac:dyDescent="0.3">
      <c r="A95" t="s">
        <v>6361</v>
      </c>
      <c r="B95" t="s">
        <v>22</v>
      </c>
      <c r="C95" t="s">
        <v>54</v>
      </c>
      <c r="D95" t="s">
        <v>92</v>
      </c>
      <c r="E95" t="s">
        <v>10305</v>
      </c>
      <c r="F95">
        <v>2021</v>
      </c>
      <c r="G95">
        <v>83079</v>
      </c>
      <c r="H95" t="s">
        <v>26</v>
      </c>
      <c r="I95" t="s">
        <v>10306</v>
      </c>
      <c r="J95">
        <v>88</v>
      </c>
      <c r="K95" t="s">
        <v>33</v>
      </c>
      <c r="L95">
        <v>7100000</v>
      </c>
      <c r="M95">
        <v>235740</v>
      </c>
      <c r="N95">
        <v>7335740</v>
      </c>
      <c r="O95">
        <v>8990000</v>
      </c>
      <c r="P95">
        <v>1654260</v>
      </c>
      <c r="Q95">
        <v>184</v>
      </c>
      <c r="R95" s="8"/>
    </row>
    <row r="96" spans="1:18" ht="15" customHeight="1" x14ac:dyDescent="0.3">
      <c r="A96" t="s">
        <v>4977</v>
      </c>
      <c r="B96" t="s">
        <v>22</v>
      </c>
      <c r="C96" t="s">
        <v>54</v>
      </c>
      <c r="D96" t="s">
        <v>24</v>
      </c>
      <c r="E96" t="s">
        <v>8566</v>
      </c>
      <c r="F96">
        <v>2021</v>
      </c>
      <c r="G96">
        <v>47500</v>
      </c>
      <c r="H96" t="s">
        <v>26</v>
      </c>
      <c r="I96" t="s">
        <v>5306</v>
      </c>
      <c r="J96">
        <v>112</v>
      </c>
      <c r="K96" t="s">
        <v>52</v>
      </c>
      <c r="L96">
        <v>20000000</v>
      </c>
      <c r="M96">
        <v>429240</v>
      </c>
      <c r="N96">
        <v>20429240</v>
      </c>
      <c r="O96">
        <v>31990000</v>
      </c>
      <c r="P96">
        <v>11560760</v>
      </c>
      <c r="Q96">
        <v>3614</v>
      </c>
      <c r="R96" s="8"/>
    </row>
    <row r="97" spans="1:18" ht="15" customHeight="1" x14ac:dyDescent="0.3">
      <c r="A97" t="s">
        <v>10501</v>
      </c>
      <c r="B97" t="s">
        <v>22</v>
      </c>
      <c r="C97" t="s">
        <v>54</v>
      </c>
      <c r="D97" t="s">
        <v>230</v>
      </c>
      <c r="E97" t="s">
        <v>10632</v>
      </c>
      <c r="F97">
        <v>2021</v>
      </c>
      <c r="G97">
        <v>46000</v>
      </c>
      <c r="H97" t="s">
        <v>26</v>
      </c>
      <c r="I97" t="s">
        <v>10633</v>
      </c>
      <c r="J97">
        <v>24</v>
      </c>
      <c r="K97" t="s">
        <v>52</v>
      </c>
      <c r="L97">
        <v>5000000</v>
      </c>
      <c r="M97">
        <v>204240</v>
      </c>
      <c r="N97">
        <v>5204240</v>
      </c>
      <c r="O97">
        <v>8490000</v>
      </c>
      <c r="P97">
        <v>3285760</v>
      </c>
      <c r="Q97">
        <v>387</v>
      </c>
      <c r="R97" s="8"/>
    </row>
    <row r="98" spans="1:18" ht="15" customHeight="1" x14ac:dyDescent="0.3">
      <c r="A98" t="s">
        <v>4759</v>
      </c>
      <c r="B98" t="s">
        <v>22</v>
      </c>
      <c r="C98" t="s">
        <v>5291</v>
      </c>
      <c r="D98" t="s">
        <v>62</v>
      </c>
      <c r="E98" t="s">
        <v>218</v>
      </c>
      <c r="F98">
        <v>2021</v>
      </c>
      <c r="G98">
        <v>77000</v>
      </c>
      <c r="H98" t="s">
        <v>26</v>
      </c>
      <c r="I98" t="s">
        <v>125</v>
      </c>
      <c r="J98">
        <v>119</v>
      </c>
      <c r="K98" t="s">
        <v>33</v>
      </c>
      <c r="L98">
        <v>14600000</v>
      </c>
      <c r="M98">
        <v>348240</v>
      </c>
      <c r="N98">
        <v>14948240</v>
      </c>
      <c r="O98">
        <v>16490000</v>
      </c>
      <c r="P98">
        <v>1541760</v>
      </c>
      <c r="Q98">
        <v>935</v>
      </c>
      <c r="R98" s="8"/>
    </row>
    <row r="99" spans="1:18" ht="15" customHeight="1" x14ac:dyDescent="0.3">
      <c r="A99" t="s">
        <v>159</v>
      </c>
      <c r="B99" t="s">
        <v>22</v>
      </c>
      <c r="C99" t="s">
        <v>35</v>
      </c>
      <c r="D99" t="s">
        <v>137</v>
      </c>
      <c r="E99" t="s">
        <v>160</v>
      </c>
      <c r="F99">
        <v>2021</v>
      </c>
      <c r="G99">
        <v>85390</v>
      </c>
      <c r="H99" t="s">
        <v>26</v>
      </c>
      <c r="I99" t="s">
        <v>161</v>
      </c>
      <c r="J99">
        <v>367</v>
      </c>
      <c r="K99" t="s">
        <v>52</v>
      </c>
      <c r="L99">
        <v>7700000</v>
      </c>
      <c r="M99">
        <v>241530</v>
      </c>
      <c r="N99">
        <v>7941530</v>
      </c>
      <c r="O99">
        <v>9790000</v>
      </c>
      <c r="P99">
        <v>1848470</v>
      </c>
      <c r="Q99">
        <v>1888</v>
      </c>
      <c r="R99" s="8"/>
    </row>
    <row r="100" spans="1:18" ht="15" customHeight="1" x14ac:dyDescent="0.3">
      <c r="A100" t="s">
        <v>324</v>
      </c>
      <c r="B100" t="s">
        <v>22</v>
      </c>
      <c r="C100" t="s">
        <v>5291</v>
      </c>
      <c r="D100" t="s">
        <v>36</v>
      </c>
      <c r="E100" t="s">
        <v>325</v>
      </c>
      <c r="F100">
        <v>2021</v>
      </c>
      <c r="G100">
        <v>40095</v>
      </c>
      <c r="H100" t="s">
        <v>26</v>
      </c>
      <c r="I100" t="s">
        <v>106</v>
      </c>
      <c r="J100">
        <v>278</v>
      </c>
      <c r="K100" t="s">
        <v>211</v>
      </c>
      <c r="L100">
        <v>6200000</v>
      </c>
      <c r="M100">
        <v>219030</v>
      </c>
      <c r="N100">
        <v>6419030</v>
      </c>
      <c r="O100">
        <v>8190000</v>
      </c>
      <c r="P100">
        <v>1770970</v>
      </c>
      <c r="Q100">
        <v>2162</v>
      </c>
      <c r="R100" s="8"/>
    </row>
    <row r="101" spans="1:18" ht="15" customHeight="1" x14ac:dyDescent="0.3">
      <c r="A101" t="s">
        <v>6489</v>
      </c>
      <c r="B101" t="s">
        <v>22</v>
      </c>
      <c r="C101" t="s">
        <v>54</v>
      </c>
      <c r="D101" t="s">
        <v>7790</v>
      </c>
      <c r="E101" t="s">
        <v>8557</v>
      </c>
      <c r="F101">
        <v>2022</v>
      </c>
      <c r="G101">
        <v>58000</v>
      </c>
      <c r="H101" t="s">
        <v>26</v>
      </c>
      <c r="I101" t="s">
        <v>109</v>
      </c>
      <c r="J101">
        <v>90</v>
      </c>
      <c r="K101" t="s">
        <v>33</v>
      </c>
      <c r="L101">
        <v>8900000</v>
      </c>
      <c r="M101">
        <v>262740</v>
      </c>
      <c r="N101">
        <v>9162740</v>
      </c>
      <c r="O101">
        <v>9990000</v>
      </c>
      <c r="P101">
        <v>827260</v>
      </c>
      <c r="Q101">
        <v>828</v>
      </c>
      <c r="R101" s="8"/>
    </row>
    <row r="102" spans="1:18" ht="15" customHeight="1" x14ac:dyDescent="0.3">
      <c r="A102" t="s">
        <v>9502</v>
      </c>
      <c r="B102" t="s">
        <v>22</v>
      </c>
      <c r="C102" t="s">
        <v>54</v>
      </c>
      <c r="D102" t="s">
        <v>131</v>
      </c>
      <c r="E102" t="s">
        <v>10526</v>
      </c>
      <c r="F102">
        <v>2022</v>
      </c>
      <c r="G102">
        <v>82000</v>
      </c>
      <c r="H102" t="s">
        <v>26</v>
      </c>
      <c r="I102" t="s">
        <v>10531</v>
      </c>
      <c r="J102">
        <v>30</v>
      </c>
      <c r="K102" t="s">
        <v>52</v>
      </c>
      <c r="L102">
        <v>19200000</v>
      </c>
      <c r="M102">
        <v>417240</v>
      </c>
      <c r="N102">
        <v>19617240</v>
      </c>
      <c r="O102">
        <v>23290000</v>
      </c>
      <c r="P102">
        <v>3672760</v>
      </c>
      <c r="Q102">
        <v>1577</v>
      </c>
      <c r="R102" s="8"/>
    </row>
    <row r="103" spans="1:18" ht="15" customHeight="1" x14ac:dyDescent="0.3">
      <c r="A103" t="s">
        <v>149</v>
      </c>
      <c r="B103" t="s">
        <v>22</v>
      </c>
      <c r="C103" t="s">
        <v>5291</v>
      </c>
      <c r="D103" t="s">
        <v>145</v>
      </c>
      <c r="E103" t="s">
        <v>150</v>
      </c>
      <c r="F103">
        <v>2022</v>
      </c>
      <c r="G103">
        <v>0</v>
      </c>
      <c r="H103" t="s">
        <v>26</v>
      </c>
      <c r="I103" t="s">
        <v>43</v>
      </c>
      <c r="J103">
        <v>209</v>
      </c>
      <c r="K103" t="s">
        <v>52</v>
      </c>
      <c r="L103">
        <v>8137896</v>
      </c>
      <c r="M103">
        <v>248098</v>
      </c>
      <c r="N103">
        <v>8385994</v>
      </c>
      <c r="O103">
        <v>6390000</v>
      </c>
      <c r="P103">
        <v>-1995994</v>
      </c>
      <c r="Q103">
        <v>-3124</v>
      </c>
      <c r="R103" s="8"/>
    </row>
    <row r="104" spans="1:18" ht="15" customHeight="1" x14ac:dyDescent="0.3">
      <c r="A104" t="s">
        <v>790</v>
      </c>
      <c r="B104" t="s">
        <v>22</v>
      </c>
      <c r="C104" t="s">
        <v>54</v>
      </c>
      <c r="D104" t="s">
        <v>62</v>
      </c>
      <c r="E104" t="s">
        <v>207</v>
      </c>
      <c r="F104">
        <v>2022</v>
      </c>
      <c r="G104">
        <v>49059</v>
      </c>
      <c r="H104" t="s">
        <v>26</v>
      </c>
      <c r="I104" t="s">
        <v>64</v>
      </c>
      <c r="J104">
        <v>14</v>
      </c>
      <c r="K104" t="s">
        <v>47</v>
      </c>
      <c r="L104">
        <v>8500000</v>
      </c>
      <c r="M104">
        <v>256740</v>
      </c>
      <c r="N104">
        <v>8756740</v>
      </c>
      <c r="O104">
        <v>10590000</v>
      </c>
      <c r="P104">
        <v>1833260</v>
      </c>
      <c r="Q104">
        <v>1731</v>
      </c>
      <c r="R104" s="8"/>
    </row>
    <row r="105" spans="1:18" ht="15" customHeight="1" x14ac:dyDescent="0.3">
      <c r="A105" t="s">
        <v>10558</v>
      </c>
      <c r="B105" t="s">
        <v>22</v>
      </c>
      <c r="C105" t="s">
        <v>54</v>
      </c>
      <c r="D105" t="s">
        <v>108</v>
      </c>
      <c r="E105" t="s">
        <v>10713</v>
      </c>
      <c r="F105">
        <v>2021</v>
      </c>
      <c r="G105">
        <v>90000</v>
      </c>
      <c r="H105" t="s">
        <v>26</v>
      </c>
      <c r="I105" t="s">
        <v>109</v>
      </c>
      <c r="J105">
        <v>14</v>
      </c>
      <c r="K105" t="s">
        <v>52</v>
      </c>
      <c r="L105">
        <v>5200000</v>
      </c>
      <c r="M105">
        <v>0</v>
      </c>
      <c r="N105">
        <v>5200000</v>
      </c>
      <c r="O105">
        <v>7290000</v>
      </c>
      <c r="P105">
        <v>2090000</v>
      </c>
      <c r="Q105">
        <v>2867</v>
      </c>
    </row>
    <row r="106" spans="1:18" ht="15" customHeight="1" x14ac:dyDescent="0.3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H106" t="s">
        <v>26</v>
      </c>
      <c r="I106" t="s">
        <v>310</v>
      </c>
      <c r="J106">
        <v>454</v>
      </c>
      <c r="K106" t="s">
        <v>52</v>
      </c>
      <c r="L106">
        <v>10300000</v>
      </c>
      <c r="M106">
        <v>280530</v>
      </c>
      <c r="N106">
        <v>10580530</v>
      </c>
      <c r="O106">
        <v>10490000</v>
      </c>
      <c r="P106">
        <v>-90530</v>
      </c>
      <c r="Q106">
        <v>-86</v>
      </c>
      <c r="R106" s="8"/>
    </row>
    <row r="107" spans="1:18" ht="15" customHeight="1" x14ac:dyDescent="0.3">
      <c r="A107" t="s">
        <v>6491</v>
      </c>
      <c r="B107" t="s">
        <v>22</v>
      </c>
      <c r="C107" t="s">
        <v>5291</v>
      </c>
      <c r="D107" t="s">
        <v>4031</v>
      </c>
      <c r="E107" t="s">
        <v>8551</v>
      </c>
      <c r="F107">
        <v>2022</v>
      </c>
      <c r="G107">
        <v>58239</v>
      </c>
      <c r="H107" t="s">
        <v>26</v>
      </c>
      <c r="I107" t="s">
        <v>60</v>
      </c>
      <c r="J107">
        <v>88</v>
      </c>
      <c r="K107" t="s">
        <v>33</v>
      </c>
      <c r="L107">
        <v>10100000</v>
      </c>
      <c r="M107">
        <v>280740</v>
      </c>
      <c r="N107">
        <v>10380740</v>
      </c>
      <c r="O107">
        <v>12490000</v>
      </c>
      <c r="P107">
        <v>2109260</v>
      </c>
      <c r="Q107">
        <v>1689</v>
      </c>
      <c r="R107" s="8"/>
    </row>
    <row r="108" spans="1:18" ht="15" customHeight="1" x14ac:dyDescent="0.3">
      <c r="A108" t="s">
        <v>5500</v>
      </c>
      <c r="B108" t="s">
        <v>22</v>
      </c>
      <c r="C108" t="s">
        <v>30</v>
      </c>
      <c r="D108" t="s">
        <v>62</v>
      </c>
      <c r="E108" t="s">
        <v>8613</v>
      </c>
      <c r="F108">
        <v>2022</v>
      </c>
      <c r="G108">
        <v>63400</v>
      </c>
      <c r="H108" t="s">
        <v>26</v>
      </c>
      <c r="I108" t="s">
        <v>64</v>
      </c>
      <c r="J108">
        <v>41</v>
      </c>
      <c r="K108" t="s">
        <v>47</v>
      </c>
      <c r="L108">
        <v>9700000</v>
      </c>
      <c r="M108">
        <v>274740</v>
      </c>
      <c r="N108">
        <v>9974740</v>
      </c>
      <c r="O108">
        <v>12190000</v>
      </c>
      <c r="P108">
        <v>2215260</v>
      </c>
      <c r="Q108">
        <v>1817</v>
      </c>
      <c r="R108" s="8"/>
    </row>
    <row r="109" spans="1:18" ht="15" customHeight="1" x14ac:dyDescent="0.3">
      <c r="A109" t="s">
        <v>5354</v>
      </c>
      <c r="B109" t="s">
        <v>22</v>
      </c>
      <c r="C109" t="s">
        <v>54</v>
      </c>
      <c r="D109" t="s">
        <v>24</v>
      </c>
      <c r="E109" t="s">
        <v>8578</v>
      </c>
      <c r="F109">
        <v>2023</v>
      </c>
      <c r="G109">
        <v>70000</v>
      </c>
      <c r="H109" t="s">
        <v>26</v>
      </c>
      <c r="I109" t="s">
        <v>43</v>
      </c>
      <c r="J109">
        <v>131</v>
      </c>
      <c r="K109" t="s">
        <v>33</v>
      </c>
      <c r="L109">
        <v>14500000</v>
      </c>
      <c r="M109">
        <v>343530</v>
      </c>
      <c r="N109">
        <v>14843530</v>
      </c>
      <c r="O109">
        <v>16990000</v>
      </c>
      <c r="P109">
        <v>2146470</v>
      </c>
      <c r="Q109">
        <v>1263</v>
      </c>
      <c r="R109" s="8"/>
    </row>
    <row r="110" spans="1:18" ht="15" customHeight="1" x14ac:dyDescent="0.3">
      <c r="A110" t="s">
        <v>5383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H110" t="s">
        <v>26</v>
      </c>
      <c r="I110" t="s">
        <v>8584</v>
      </c>
      <c r="J110">
        <v>173</v>
      </c>
      <c r="K110" t="s">
        <v>52</v>
      </c>
      <c r="L110">
        <v>10000000</v>
      </c>
      <c r="M110">
        <v>276030</v>
      </c>
      <c r="N110">
        <v>10276030</v>
      </c>
      <c r="O110">
        <v>11990000</v>
      </c>
      <c r="P110">
        <v>1713970</v>
      </c>
      <c r="Q110">
        <v>1429</v>
      </c>
      <c r="R110" s="8"/>
    </row>
    <row r="111" spans="1:18" ht="15" customHeight="1" x14ac:dyDescent="0.3">
      <c r="A111" t="s">
        <v>8645</v>
      </c>
      <c r="B111" t="s">
        <v>22</v>
      </c>
      <c r="C111" t="s">
        <v>5291</v>
      </c>
      <c r="D111" t="s">
        <v>108</v>
      </c>
      <c r="E111" t="s">
        <v>8646</v>
      </c>
      <c r="F111">
        <v>2022</v>
      </c>
      <c r="G111">
        <v>75000</v>
      </c>
      <c r="H111" t="s">
        <v>26</v>
      </c>
      <c r="I111" t="s">
        <v>43</v>
      </c>
      <c r="J111">
        <v>56</v>
      </c>
      <c r="K111" t="s">
        <v>33</v>
      </c>
      <c r="L111">
        <v>7100000</v>
      </c>
      <c r="M111">
        <v>235740</v>
      </c>
      <c r="N111">
        <v>7335740</v>
      </c>
      <c r="O111">
        <v>9490000</v>
      </c>
      <c r="P111">
        <v>2154260</v>
      </c>
      <c r="Q111">
        <v>227</v>
      </c>
      <c r="R111" s="8"/>
    </row>
    <row r="112" spans="1:18" ht="15" customHeight="1" x14ac:dyDescent="0.3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H112" t="s">
        <v>26</v>
      </c>
      <c r="I112" t="s">
        <v>43</v>
      </c>
      <c r="J112">
        <v>328</v>
      </c>
      <c r="K112" t="s">
        <v>33</v>
      </c>
      <c r="L112">
        <v>20000000</v>
      </c>
      <c r="M112">
        <v>426030</v>
      </c>
      <c r="N112">
        <v>20426030</v>
      </c>
      <c r="O112">
        <v>21500000</v>
      </c>
      <c r="P112">
        <v>1073970</v>
      </c>
      <c r="Q112">
        <v>5</v>
      </c>
      <c r="R112" s="8"/>
    </row>
    <row r="113" spans="1:18" ht="15" customHeight="1" x14ac:dyDescent="0.3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H113" t="s">
        <v>26</v>
      </c>
      <c r="I113" t="s">
        <v>5302</v>
      </c>
      <c r="J113">
        <v>159</v>
      </c>
      <c r="K113" t="s">
        <v>33</v>
      </c>
      <c r="L113">
        <v>30400000</v>
      </c>
      <c r="M113">
        <v>582030</v>
      </c>
      <c r="N113">
        <v>30982030</v>
      </c>
      <c r="O113">
        <v>35990000</v>
      </c>
      <c r="P113">
        <v>5007970</v>
      </c>
      <c r="Q113">
        <v>1391</v>
      </c>
      <c r="R113" s="8"/>
    </row>
    <row r="114" spans="1:18" ht="15" customHeight="1" x14ac:dyDescent="0.3">
      <c r="A114" t="s">
        <v>10561</v>
      </c>
      <c r="B114" t="s">
        <v>22</v>
      </c>
      <c r="C114" t="s">
        <v>54</v>
      </c>
      <c r="D114" t="s">
        <v>41</v>
      </c>
      <c r="E114" t="s">
        <v>10634</v>
      </c>
      <c r="F114">
        <v>2022</v>
      </c>
      <c r="G114">
        <v>48094</v>
      </c>
      <c r="H114" t="s">
        <v>26</v>
      </c>
      <c r="I114" t="s">
        <v>43</v>
      </c>
      <c r="J114">
        <v>24</v>
      </c>
      <c r="K114" t="s">
        <v>39</v>
      </c>
      <c r="L114">
        <v>6000000</v>
      </c>
      <c r="M114">
        <v>219240</v>
      </c>
      <c r="N114">
        <v>6219240</v>
      </c>
      <c r="O114">
        <v>8290000</v>
      </c>
      <c r="P114">
        <v>2070760</v>
      </c>
      <c r="Q114">
        <v>2498</v>
      </c>
      <c r="R114" s="8"/>
    </row>
    <row r="115" spans="1:18" ht="15" customHeight="1" x14ac:dyDescent="0.3">
      <c r="A115" t="s">
        <v>4067</v>
      </c>
      <c r="B115" t="s">
        <v>22</v>
      </c>
      <c r="C115" t="s">
        <v>5291</v>
      </c>
      <c r="D115" t="s">
        <v>24</v>
      </c>
      <c r="E115" t="s">
        <v>4100</v>
      </c>
      <c r="F115">
        <v>2023</v>
      </c>
      <c r="G115">
        <v>45000</v>
      </c>
      <c r="H115" t="s">
        <v>26</v>
      </c>
      <c r="I115" t="s">
        <v>32</v>
      </c>
      <c r="J115">
        <v>180</v>
      </c>
      <c r="K115" t="s">
        <v>33</v>
      </c>
      <c r="L115">
        <v>17500000</v>
      </c>
      <c r="M115">
        <v>388530</v>
      </c>
      <c r="N115">
        <v>17888530</v>
      </c>
      <c r="O115">
        <v>19990000</v>
      </c>
      <c r="P115">
        <v>2101470</v>
      </c>
      <c r="Q115">
        <v>1051</v>
      </c>
      <c r="R115" s="8"/>
    </row>
    <row r="116" spans="1:18" ht="15" customHeight="1" x14ac:dyDescent="0.3">
      <c r="A116" t="s">
        <v>10348</v>
      </c>
      <c r="B116" t="s">
        <v>22</v>
      </c>
      <c r="C116" t="s">
        <v>5291</v>
      </c>
      <c r="D116" t="s">
        <v>41</v>
      </c>
      <c r="E116" t="s">
        <v>10634</v>
      </c>
      <c r="F116">
        <v>2023</v>
      </c>
      <c r="G116">
        <v>29000</v>
      </c>
      <c r="H116" t="s">
        <v>26</v>
      </c>
      <c r="I116" t="s">
        <v>43</v>
      </c>
      <c r="J116">
        <v>25</v>
      </c>
      <c r="K116" t="s">
        <v>33</v>
      </c>
      <c r="L116">
        <v>7200000</v>
      </c>
      <c r="M116">
        <v>237240</v>
      </c>
      <c r="N116">
        <v>7437240</v>
      </c>
      <c r="O116">
        <v>8790000</v>
      </c>
      <c r="P116">
        <v>1352760</v>
      </c>
      <c r="Q116">
        <v>1539</v>
      </c>
      <c r="R116" s="8"/>
    </row>
    <row r="117" spans="1:18" ht="15" customHeight="1" x14ac:dyDescent="0.3">
      <c r="A117" t="s">
        <v>10714</v>
      </c>
      <c r="B117" t="s">
        <v>22</v>
      </c>
      <c r="C117" t="s">
        <v>5291</v>
      </c>
      <c r="D117" t="s">
        <v>5297</v>
      </c>
      <c r="E117" t="s">
        <v>10715</v>
      </c>
      <c r="F117">
        <v>2022</v>
      </c>
      <c r="G117">
        <v>23796</v>
      </c>
      <c r="H117" t="s">
        <v>26</v>
      </c>
      <c r="I117" t="s">
        <v>60</v>
      </c>
      <c r="J117">
        <v>12</v>
      </c>
      <c r="K117" t="s">
        <v>47</v>
      </c>
      <c r="L117">
        <v>6400000</v>
      </c>
      <c r="M117">
        <v>225240</v>
      </c>
      <c r="N117">
        <v>6625240</v>
      </c>
      <c r="O117">
        <v>8290000</v>
      </c>
      <c r="P117">
        <v>1664760</v>
      </c>
      <c r="Q117">
        <v>2008</v>
      </c>
      <c r="R117" s="8"/>
    </row>
    <row r="118" spans="1:18" ht="15" customHeight="1" x14ac:dyDescent="0.3">
      <c r="A118" t="s">
        <v>117</v>
      </c>
      <c r="B118" t="s">
        <v>22</v>
      </c>
      <c r="C118" t="s">
        <v>30</v>
      </c>
      <c r="D118" t="s">
        <v>62</v>
      </c>
      <c r="E118" t="s">
        <v>80</v>
      </c>
      <c r="F118">
        <v>2023</v>
      </c>
      <c r="G118">
        <v>45360</v>
      </c>
      <c r="H118" t="s">
        <v>26</v>
      </c>
      <c r="I118" t="s">
        <v>64</v>
      </c>
      <c r="J118">
        <v>300</v>
      </c>
      <c r="K118" t="s">
        <v>33</v>
      </c>
      <c r="L118">
        <v>12100000</v>
      </c>
      <c r="M118">
        <v>307530</v>
      </c>
      <c r="N118">
        <v>12407530</v>
      </c>
      <c r="O118">
        <v>13990000</v>
      </c>
      <c r="P118">
        <v>1582470</v>
      </c>
      <c r="Q118">
        <v>1131</v>
      </c>
      <c r="R118" s="8"/>
    </row>
    <row r="119" spans="1:18" ht="15" customHeight="1" x14ac:dyDescent="0.3">
      <c r="A119" t="s">
        <v>315</v>
      </c>
      <c r="B119" t="s">
        <v>22</v>
      </c>
      <c r="C119" t="s">
        <v>5291</v>
      </c>
      <c r="D119" t="s">
        <v>62</v>
      </c>
      <c r="E119" t="s">
        <v>218</v>
      </c>
      <c r="F119">
        <v>2023</v>
      </c>
      <c r="G119">
        <v>66999</v>
      </c>
      <c r="H119" t="s">
        <v>26</v>
      </c>
      <c r="I119" t="s">
        <v>64</v>
      </c>
      <c r="J119">
        <v>256</v>
      </c>
      <c r="K119" t="s">
        <v>33</v>
      </c>
      <c r="L119">
        <v>19800000</v>
      </c>
      <c r="M119">
        <v>423030</v>
      </c>
      <c r="N119">
        <v>20223030</v>
      </c>
      <c r="O119">
        <v>22690000</v>
      </c>
      <c r="P119">
        <v>2466970</v>
      </c>
      <c r="Q119">
        <v>1087</v>
      </c>
      <c r="R119" s="8"/>
    </row>
    <row r="120" spans="1:18" ht="15" customHeight="1" x14ac:dyDescent="0.3">
      <c r="A120" t="s">
        <v>297</v>
      </c>
      <c r="B120" t="s">
        <v>22</v>
      </c>
      <c r="C120" t="s">
        <v>5291</v>
      </c>
      <c r="D120" t="s">
        <v>137</v>
      </c>
      <c r="E120" t="s">
        <v>235</v>
      </c>
      <c r="F120">
        <v>2023</v>
      </c>
      <c r="G120">
        <v>45000</v>
      </c>
      <c r="H120" t="s">
        <v>26</v>
      </c>
      <c r="I120" t="s">
        <v>46</v>
      </c>
      <c r="J120">
        <v>241</v>
      </c>
      <c r="K120" t="s">
        <v>33</v>
      </c>
      <c r="L120">
        <v>15400000</v>
      </c>
      <c r="M120">
        <v>566967</v>
      </c>
      <c r="N120">
        <v>15966967</v>
      </c>
      <c r="O120">
        <v>17390000</v>
      </c>
      <c r="P120">
        <v>1423033</v>
      </c>
      <c r="Q120">
        <v>818</v>
      </c>
      <c r="R120" s="8"/>
    </row>
    <row r="121" spans="1:18" ht="15" customHeight="1" x14ac:dyDescent="0.3">
      <c r="A121" t="s">
        <v>4070</v>
      </c>
      <c r="B121" t="s">
        <v>22</v>
      </c>
      <c r="C121" t="s">
        <v>30</v>
      </c>
      <c r="D121" t="s">
        <v>24</v>
      </c>
      <c r="E121" t="s">
        <v>5304</v>
      </c>
      <c r="F121">
        <v>2023</v>
      </c>
      <c r="G121">
        <v>114000</v>
      </c>
      <c r="H121" t="s">
        <v>26</v>
      </c>
      <c r="I121" t="s">
        <v>322</v>
      </c>
      <c r="J121">
        <v>154</v>
      </c>
      <c r="K121" t="s">
        <v>33</v>
      </c>
      <c r="L121">
        <v>26500000</v>
      </c>
      <c r="M121">
        <v>523530</v>
      </c>
      <c r="N121">
        <v>27023530</v>
      </c>
      <c r="O121">
        <v>30290000</v>
      </c>
      <c r="P121">
        <v>3266470</v>
      </c>
      <c r="Q121">
        <v>1078</v>
      </c>
      <c r="R121" s="8"/>
    </row>
    <row r="122" spans="1:18" ht="15" customHeight="1" x14ac:dyDescent="0.3">
      <c r="A122" t="s">
        <v>75</v>
      </c>
      <c r="B122" t="s">
        <v>22</v>
      </c>
      <c r="C122" t="s">
        <v>5291</v>
      </c>
      <c r="D122" t="s">
        <v>62</v>
      </c>
      <c r="E122" t="s">
        <v>76</v>
      </c>
      <c r="F122">
        <v>2023</v>
      </c>
      <c r="G122">
        <v>67000</v>
      </c>
      <c r="H122" t="s">
        <v>26</v>
      </c>
      <c r="I122" t="s">
        <v>43</v>
      </c>
      <c r="J122">
        <v>333</v>
      </c>
      <c r="K122" t="s">
        <v>211</v>
      </c>
      <c r="L122">
        <v>14000000</v>
      </c>
      <c r="M122">
        <v>336030</v>
      </c>
      <c r="N122">
        <v>14336030</v>
      </c>
      <c r="O122">
        <v>13750000</v>
      </c>
      <c r="P122">
        <v>-586030</v>
      </c>
      <c r="Q122">
        <v>-426</v>
      </c>
      <c r="R122" s="8"/>
    </row>
    <row r="123" spans="1:18" ht="15" customHeight="1" x14ac:dyDescent="0.3">
      <c r="A123" t="s">
        <v>193</v>
      </c>
      <c r="B123" t="s">
        <v>22</v>
      </c>
      <c r="C123" t="s">
        <v>54</v>
      </c>
      <c r="D123" t="s">
        <v>194</v>
      </c>
      <c r="E123" t="s">
        <v>195</v>
      </c>
      <c r="F123">
        <v>2023</v>
      </c>
      <c r="G123">
        <v>33892</v>
      </c>
      <c r="H123" t="s">
        <v>26</v>
      </c>
      <c r="I123" t="s">
        <v>43</v>
      </c>
      <c r="J123">
        <v>216</v>
      </c>
      <c r="K123" t="s">
        <v>33</v>
      </c>
      <c r="L123">
        <v>26200000</v>
      </c>
      <c r="M123">
        <v>519030</v>
      </c>
      <c r="N123">
        <v>26719030</v>
      </c>
      <c r="O123">
        <v>29490000</v>
      </c>
      <c r="P123">
        <v>2770970</v>
      </c>
      <c r="Q123">
        <v>94</v>
      </c>
      <c r="R123" s="8"/>
    </row>
    <row r="124" spans="1:18" ht="15" customHeight="1" x14ac:dyDescent="0.3">
      <c r="A124" t="s">
        <v>126</v>
      </c>
      <c r="B124" t="s">
        <v>22</v>
      </c>
      <c r="C124" t="s">
        <v>54</v>
      </c>
      <c r="D124" t="s">
        <v>92</v>
      </c>
      <c r="E124" t="s">
        <v>127</v>
      </c>
      <c r="F124">
        <v>2023</v>
      </c>
      <c r="G124">
        <v>44495</v>
      </c>
      <c r="H124" t="s">
        <v>26</v>
      </c>
      <c r="I124" t="s">
        <v>94</v>
      </c>
      <c r="J124">
        <v>277</v>
      </c>
      <c r="K124" t="s">
        <v>33</v>
      </c>
      <c r="L124">
        <v>48000000</v>
      </c>
      <c r="M124">
        <v>846030</v>
      </c>
      <c r="N124">
        <v>48846030</v>
      </c>
      <c r="O124">
        <v>49990000</v>
      </c>
      <c r="P124">
        <v>1143970</v>
      </c>
      <c r="Q124">
        <v>229</v>
      </c>
    </row>
    <row r="125" spans="1:18" ht="15" customHeight="1" x14ac:dyDescent="0.3">
      <c r="A125" t="s">
        <v>4063</v>
      </c>
      <c r="B125" t="s">
        <v>22</v>
      </c>
      <c r="C125" t="s">
        <v>35</v>
      </c>
      <c r="D125" t="s">
        <v>62</v>
      </c>
      <c r="E125" t="s">
        <v>129</v>
      </c>
      <c r="F125">
        <v>2023</v>
      </c>
      <c r="G125">
        <v>76000</v>
      </c>
      <c r="H125" t="s">
        <v>26</v>
      </c>
      <c r="I125" t="s">
        <v>152</v>
      </c>
      <c r="J125">
        <v>172</v>
      </c>
      <c r="K125" t="s">
        <v>33</v>
      </c>
      <c r="L125">
        <v>16500000</v>
      </c>
      <c r="M125">
        <v>373530</v>
      </c>
      <c r="N125">
        <v>16873530</v>
      </c>
      <c r="O125">
        <v>19290000</v>
      </c>
      <c r="P125">
        <v>2416470</v>
      </c>
      <c r="Q125">
        <v>1253</v>
      </c>
      <c r="R125" s="8"/>
    </row>
    <row r="126" spans="1:18" ht="15" customHeight="1" x14ac:dyDescent="0.3">
      <c r="A126" t="s">
        <v>9771</v>
      </c>
      <c r="B126" t="s">
        <v>22</v>
      </c>
      <c r="C126" t="s">
        <v>54</v>
      </c>
      <c r="D126" t="s">
        <v>24</v>
      </c>
      <c r="E126" t="s">
        <v>10527</v>
      </c>
      <c r="F126">
        <v>2023</v>
      </c>
      <c r="G126">
        <v>101000</v>
      </c>
      <c r="H126" t="s">
        <v>26</v>
      </c>
      <c r="I126" t="s">
        <v>216</v>
      </c>
      <c r="J126">
        <v>30</v>
      </c>
      <c r="K126" t="s">
        <v>33</v>
      </c>
      <c r="L126">
        <v>19700000</v>
      </c>
      <c r="M126">
        <v>424740</v>
      </c>
      <c r="N126">
        <v>20124740</v>
      </c>
      <c r="O126">
        <v>24990000</v>
      </c>
      <c r="P126">
        <v>4865260</v>
      </c>
      <c r="Q126">
        <v>1947</v>
      </c>
      <c r="R126" s="8"/>
    </row>
    <row r="127" spans="1:18" ht="15" customHeight="1" x14ac:dyDescent="0.3">
      <c r="A127" t="s">
        <v>10716</v>
      </c>
      <c r="B127" t="s">
        <v>22</v>
      </c>
      <c r="C127" t="s">
        <v>54</v>
      </c>
      <c r="D127" t="s">
        <v>92</v>
      </c>
      <c r="E127" t="s">
        <v>10717</v>
      </c>
      <c r="F127">
        <v>2023</v>
      </c>
      <c r="G127">
        <v>52000</v>
      </c>
      <c r="H127" t="s">
        <v>26</v>
      </c>
      <c r="I127" t="s">
        <v>43</v>
      </c>
      <c r="J127">
        <v>5</v>
      </c>
      <c r="K127" t="s">
        <v>39</v>
      </c>
      <c r="L127">
        <v>8100000</v>
      </c>
      <c r="M127">
        <v>0</v>
      </c>
      <c r="N127">
        <v>8100000</v>
      </c>
      <c r="O127">
        <v>9890000</v>
      </c>
      <c r="P127">
        <v>1790000</v>
      </c>
      <c r="Q127">
        <v>181</v>
      </c>
      <c r="R127" s="8"/>
    </row>
    <row r="128" spans="1:18" ht="15" customHeight="1" x14ac:dyDescent="0.3">
      <c r="A128" t="s">
        <v>5300</v>
      </c>
      <c r="B128" t="s">
        <v>22</v>
      </c>
      <c r="C128" t="s">
        <v>54</v>
      </c>
      <c r="D128" t="s">
        <v>24</v>
      </c>
      <c r="E128" t="s">
        <v>4100</v>
      </c>
      <c r="F128">
        <v>2023</v>
      </c>
      <c r="G128">
        <v>80000</v>
      </c>
      <c r="H128" t="s">
        <v>26</v>
      </c>
      <c r="I128" t="s">
        <v>143</v>
      </c>
      <c r="J128">
        <v>159</v>
      </c>
      <c r="K128" t="s">
        <v>33</v>
      </c>
      <c r="L128">
        <v>15400000</v>
      </c>
      <c r="M128">
        <v>357030</v>
      </c>
      <c r="N128">
        <v>15757030</v>
      </c>
      <c r="O128">
        <v>19290000</v>
      </c>
      <c r="P128">
        <v>3532970</v>
      </c>
      <c r="Q128">
        <v>1832</v>
      </c>
      <c r="R128" s="8"/>
    </row>
    <row r="129" spans="1:18" ht="15" customHeight="1" x14ac:dyDescent="0.3">
      <c r="A129" t="s">
        <v>9734</v>
      </c>
      <c r="B129" t="s">
        <v>22</v>
      </c>
      <c r="C129" t="s">
        <v>54</v>
      </c>
      <c r="D129" t="s">
        <v>137</v>
      </c>
      <c r="E129" t="s">
        <v>262</v>
      </c>
      <c r="F129">
        <v>2023</v>
      </c>
      <c r="G129">
        <v>74175</v>
      </c>
      <c r="H129" t="s">
        <v>26</v>
      </c>
      <c r="I129" t="s">
        <v>46</v>
      </c>
      <c r="J129">
        <v>33</v>
      </c>
      <c r="K129" t="s">
        <v>52</v>
      </c>
      <c r="L129">
        <v>13500000</v>
      </c>
      <c r="M129">
        <v>331740</v>
      </c>
      <c r="N129">
        <v>13831740</v>
      </c>
      <c r="O129">
        <v>16990000</v>
      </c>
      <c r="P129">
        <v>3158260</v>
      </c>
      <c r="Q129">
        <v>1859</v>
      </c>
      <c r="R129" s="8"/>
    </row>
    <row r="130" spans="1:18" ht="15" customHeight="1" x14ac:dyDescent="0.3">
      <c r="A130" t="s">
        <v>5313</v>
      </c>
      <c r="B130" t="s">
        <v>22</v>
      </c>
      <c r="C130" t="s">
        <v>5291</v>
      </c>
      <c r="D130" t="s">
        <v>191</v>
      </c>
      <c r="E130" t="s">
        <v>5314</v>
      </c>
      <c r="F130">
        <v>2023</v>
      </c>
      <c r="G130">
        <v>44000</v>
      </c>
      <c r="H130" t="s">
        <v>26</v>
      </c>
      <c r="I130" t="s">
        <v>184</v>
      </c>
      <c r="J130">
        <v>131</v>
      </c>
      <c r="K130" t="s">
        <v>47</v>
      </c>
      <c r="L130">
        <v>15200000</v>
      </c>
      <c r="M130">
        <v>354030</v>
      </c>
      <c r="N130">
        <v>15554030</v>
      </c>
      <c r="O130">
        <v>18190000</v>
      </c>
      <c r="P130">
        <v>2635970</v>
      </c>
      <c r="Q130">
        <v>1449</v>
      </c>
      <c r="R130" s="8"/>
    </row>
    <row r="131" spans="1:18" ht="15" customHeight="1" x14ac:dyDescent="0.3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H131" t="s">
        <v>26</v>
      </c>
      <c r="I131" t="s">
        <v>247</v>
      </c>
      <c r="J131">
        <v>240</v>
      </c>
      <c r="K131" t="s">
        <v>33</v>
      </c>
      <c r="L131">
        <v>16000000</v>
      </c>
      <c r="M131">
        <v>366030</v>
      </c>
      <c r="N131">
        <v>16366030</v>
      </c>
      <c r="O131">
        <v>16990000</v>
      </c>
      <c r="P131">
        <v>623970</v>
      </c>
      <c r="Q131">
        <v>367</v>
      </c>
      <c r="R131" s="8"/>
    </row>
    <row r="132" spans="1:18" ht="15" customHeight="1" x14ac:dyDescent="0.3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H132" t="s">
        <v>26</v>
      </c>
      <c r="I132" t="s">
        <v>87</v>
      </c>
      <c r="J132">
        <v>818</v>
      </c>
      <c r="K132" t="s">
        <v>28</v>
      </c>
      <c r="L132">
        <v>28500000</v>
      </c>
      <c r="M132">
        <v>1097663</v>
      </c>
      <c r="N132">
        <v>29597663</v>
      </c>
      <c r="O132">
        <v>33190000</v>
      </c>
      <c r="P132">
        <v>3592337</v>
      </c>
      <c r="Q132">
        <v>1082</v>
      </c>
      <c r="R132" s="8"/>
    </row>
    <row r="133" spans="1:18" ht="15" customHeight="1" x14ac:dyDescent="0.3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H133" t="s">
        <v>26</v>
      </c>
      <c r="I133" t="s">
        <v>125</v>
      </c>
      <c r="J133">
        <v>363</v>
      </c>
      <c r="K133" t="s">
        <v>33</v>
      </c>
      <c r="L133">
        <v>20600000</v>
      </c>
      <c r="M133">
        <v>435030</v>
      </c>
      <c r="N133">
        <v>21035030</v>
      </c>
      <c r="O133">
        <v>19990000</v>
      </c>
      <c r="P133">
        <v>-1045030</v>
      </c>
      <c r="Q133">
        <v>-523</v>
      </c>
      <c r="R133" s="8"/>
    </row>
    <row r="134" spans="1:18" ht="15" customHeight="1" x14ac:dyDescent="0.3">
      <c r="A134" t="s">
        <v>10170</v>
      </c>
      <c r="B134" t="s">
        <v>22</v>
      </c>
      <c r="C134" t="s">
        <v>54</v>
      </c>
      <c r="D134" t="s">
        <v>137</v>
      </c>
      <c r="E134" t="s">
        <v>10381</v>
      </c>
      <c r="F134">
        <v>2023</v>
      </c>
      <c r="G134">
        <v>41000</v>
      </c>
      <c r="H134" t="s">
        <v>26</v>
      </c>
      <c r="I134" t="s">
        <v>143</v>
      </c>
      <c r="J134">
        <v>26</v>
      </c>
      <c r="K134" t="s">
        <v>47</v>
      </c>
      <c r="L134">
        <v>11000000</v>
      </c>
      <c r="M134">
        <v>294240</v>
      </c>
      <c r="N134">
        <v>11294240</v>
      </c>
      <c r="O134">
        <v>12990000</v>
      </c>
      <c r="P134">
        <v>1695760</v>
      </c>
      <c r="Q134">
        <v>1305</v>
      </c>
      <c r="R134" s="8"/>
    </row>
    <row r="135" spans="1:18" ht="15" customHeight="1" x14ac:dyDescent="0.3">
      <c r="A135" t="s">
        <v>9626</v>
      </c>
      <c r="B135" t="s">
        <v>22</v>
      </c>
      <c r="C135" t="s">
        <v>5291</v>
      </c>
      <c r="D135" t="s">
        <v>62</v>
      </c>
      <c r="E135" t="s">
        <v>10528</v>
      </c>
      <c r="F135">
        <v>2023</v>
      </c>
      <c r="G135">
        <v>26000</v>
      </c>
      <c r="H135" t="s">
        <v>26</v>
      </c>
      <c r="I135" t="s">
        <v>64</v>
      </c>
      <c r="J135">
        <v>30</v>
      </c>
      <c r="K135" t="s">
        <v>47</v>
      </c>
      <c r="L135">
        <v>7150000</v>
      </c>
      <c r="M135">
        <v>236490</v>
      </c>
      <c r="N135">
        <v>7386490</v>
      </c>
      <c r="O135">
        <v>8990000</v>
      </c>
      <c r="P135">
        <v>1603510</v>
      </c>
      <c r="Q135">
        <v>1784</v>
      </c>
      <c r="R135" s="8"/>
    </row>
    <row r="136" spans="1:18" ht="15" customHeight="1" x14ac:dyDescent="0.3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H136" t="s">
        <v>26</v>
      </c>
      <c r="I136" t="s">
        <v>143</v>
      </c>
      <c r="J136">
        <v>318</v>
      </c>
      <c r="K136" t="s">
        <v>52</v>
      </c>
      <c r="L136">
        <v>10600000</v>
      </c>
      <c r="M136">
        <v>285030</v>
      </c>
      <c r="N136">
        <v>10885030</v>
      </c>
      <c r="O136">
        <v>12790000</v>
      </c>
      <c r="P136">
        <v>1904970</v>
      </c>
      <c r="Q136">
        <v>1489</v>
      </c>
      <c r="R136" s="8"/>
    </row>
    <row r="137" spans="1:18" ht="15" customHeight="1" x14ac:dyDescent="0.3">
      <c r="A137" t="s">
        <v>6216</v>
      </c>
      <c r="B137" t="s">
        <v>22</v>
      </c>
      <c r="C137" t="s">
        <v>5291</v>
      </c>
      <c r="D137" t="s">
        <v>137</v>
      </c>
      <c r="E137" t="s">
        <v>8648</v>
      </c>
      <c r="F137">
        <v>2023</v>
      </c>
      <c r="G137">
        <v>71248</v>
      </c>
      <c r="H137" t="s">
        <v>26</v>
      </c>
      <c r="I137" t="s">
        <v>43</v>
      </c>
      <c r="J137">
        <v>58</v>
      </c>
      <c r="K137" t="s">
        <v>33</v>
      </c>
      <c r="L137">
        <v>15500000</v>
      </c>
      <c r="M137">
        <v>361740</v>
      </c>
      <c r="N137">
        <v>15861740</v>
      </c>
      <c r="O137">
        <v>19990000</v>
      </c>
      <c r="P137">
        <v>4128260</v>
      </c>
      <c r="Q137">
        <v>2065</v>
      </c>
      <c r="R137" s="8"/>
    </row>
    <row r="138" spans="1:18" ht="15" customHeight="1" x14ac:dyDescent="0.3">
      <c r="A138" t="s">
        <v>10564</v>
      </c>
      <c r="B138" t="s">
        <v>22</v>
      </c>
      <c r="C138" t="s">
        <v>54</v>
      </c>
      <c r="D138" t="s">
        <v>62</v>
      </c>
      <c r="E138" t="s">
        <v>218</v>
      </c>
      <c r="F138">
        <v>2023</v>
      </c>
      <c r="G138">
        <v>47000</v>
      </c>
      <c r="H138" t="s">
        <v>26</v>
      </c>
      <c r="I138" t="s">
        <v>152</v>
      </c>
      <c r="J138">
        <v>14</v>
      </c>
      <c r="K138" t="s">
        <v>39</v>
      </c>
      <c r="L138">
        <v>18000000</v>
      </c>
      <c r="M138">
        <v>0</v>
      </c>
      <c r="N138">
        <v>18000000</v>
      </c>
      <c r="O138">
        <v>21390000</v>
      </c>
      <c r="P138">
        <v>3390000</v>
      </c>
      <c r="Q138">
        <v>1585</v>
      </c>
      <c r="R138" s="8"/>
    </row>
    <row r="139" spans="1:18" ht="15" customHeight="1" x14ac:dyDescent="0.3">
      <c r="A139" t="s">
        <v>6293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H139" t="s">
        <v>26</v>
      </c>
      <c r="I139" t="s">
        <v>64</v>
      </c>
      <c r="J139">
        <v>112</v>
      </c>
      <c r="K139" t="s">
        <v>33</v>
      </c>
      <c r="L139">
        <v>14000000</v>
      </c>
      <c r="M139">
        <v>339240</v>
      </c>
      <c r="N139">
        <v>14339240</v>
      </c>
      <c r="O139">
        <v>16490000</v>
      </c>
      <c r="P139">
        <v>2150760</v>
      </c>
      <c r="Q139">
        <v>1304</v>
      </c>
      <c r="R139" s="8"/>
    </row>
    <row r="140" spans="1:18" ht="15" customHeight="1" x14ac:dyDescent="0.3">
      <c r="A140" t="s">
        <v>234</v>
      </c>
      <c r="B140" t="s">
        <v>22</v>
      </c>
      <c r="C140" t="s">
        <v>54</v>
      </c>
      <c r="D140" t="s">
        <v>137</v>
      </c>
      <c r="E140" t="s">
        <v>235</v>
      </c>
      <c r="F140">
        <v>2023</v>
      </c>
      <c r="G140">
        <v>45836</v>
      </c>
      <c r="H140" t="s">
        <v>26</v>
      </c>
      <c r="I140" t="s">
        <v>114</v>
      </c>
      <c r="J140">
        <v>423</v>
      </c>
      <c r="K140" t="s">
        <v>33</v>
      </c>
      <c r="L140">
        <v>17500000</v>
      </c>
      <c r="M140">
        <v>598467</v>
      </c>
      <c r="N140">
        <v>18098467</v>
      </c>
      <c r="O140">
        <v>17290000</v>
      </c>
      <c r="P140">
        <v>-808467</v>
      </c>
      <c r="Q140">
        <v>-468</v>
      </c>
      <c r="R140" s="8"/>
    </row>
    <row r="141" spans="1:18" ht="15" customHeight="1" x14ac:dyDescent="0.3">
      <c r="A141" t="s">
        <v>828</v>
      </c>
      <c r="B141" t="s">
        <v>22</v>
      </c>
      <c r="C141" t="s">
        <v>30</v>
      </c>
      <c r="D141" t="s">
        <v>62</v>
      </c>
      <c r="E141" t="s">
        <v>207</v>
      </c>
      <c r="F141">
        <v>2023</v>
      </c>
      <c r="G141">
        <v>59539</v>
      </c>
      <c r="H141" t="s">
        <v>26</v>
      </c>
      <c r="I141" t="s">
        <v>8629</v>
      </c>
      <c r="J141">
        <v>41</v>
      </c>
      <c r="K141" t="s">
        <v>33</v>
      </c>
      <c r="L141">
        <v>9000000</v>
      </c>
      <c r="M141">
        <v>264240</v>
      </c>
      <c r="N141">
        <v>9264240</v>
      </c>
      <c r="O141">
        <v>11290000</v>
      </c>
      <c r="P141">
        <v>2025760</v>
      </c>
      <c r="Q141">
        <v>1794</v>
      </c>
      <c r="R141" s="8"/>
    </row>
    <row r="142" spans="1:18" ht="15" customHeight="1" x14ac:dyDescent="0.3">
      <c r="A142" t="s">
        <v>241</v>
      </c>
      <c r="B142" t="s">
        <v>22</v>
      </c>
      <c r="C142" t="s">
        <v>5291</v>
      </c>
      <c r="D142" t="s">
        <v>24</v>
      </c>
      <c r="E142" t="s">
        <v>242</v>
      </c>
      <c r="F142">
        <v>2025</v>
      </c>
      <c r="G142">
        <v>34500</v>
      </c>
      <c r="H142" t="s">
        <v>26</v>
      </c>
      <c r="I142" t="s">
        <v>43</v>
      </c>
      <c r="J142">
        <v>220</v>
      </c>
      <c r="K142" t="s">
        <v>33</v>
      </c>
      <c r="L142">
        <v>27000000</v>
      </c>
      <c r="M142">
        <v>531030</v>
      </c>
      <c r="N142">
        <v>27531030</v>
      </c>
      <c r="O142">
        <v>29490000</v>
      </c>
      <c r="P142">
        <v>1958970</v>
      </c>
      <c r="Q142">
        <v>664</v>
      </c>
      <c r="R142" s="8"/>
    </row>
    <row r="143" spans="1:18" ht="15" customHeight="1" x14ac:dyDescent="0.3">
      <c r="A143" t="s">
        <v>5073</v>
      </c>
      <c r="B143" t="s">
        <v>22</v>
      </c>
      <c r="C143" t="s">
        <v>54</v>
      </c>
      <c r="D143" t="s">
        <v>166</v>
      </c>
      <c r="E143" t="s">
        <v>10635</v>
      </c>
      <c r="F143">
        <v>2024</v>
      </c>
      <c r="G143">
        <v>56985</v>
      </c>
      <c r="H143" t="s">
        <v>26</v>
      </c>
      <c r="I143" t="s">
        <v>43</v>
      </c>
      <c r="J143">
        <v>26</v>
      </c>
      <c r="K143" t="s">
        <v>47</v>
      </c>
      <c r="L143">
        <v>17000000</v>
      </c>
      <c r="M143">
        <v>384240</v>
      </c>
      <c r="N143">
        <v>17384240</v>
      </c>
      <c r="O143">
        <v>20290000</v>
      </c>
      <c r="P143">
        <v>2905760</v>
      </c>
      <c r="Q143">
        <v>1432</v>
      </c>
      <c r="R143" s="8"/>
    </row>
    <row r="144" spans="1:18" ht="15" customHeight="1" x14ac:dyDescent="0.3">
      <c r="A144" t="s">
        <v>9758</v>
      </c>
      <c r="B144" t="s">
        <v>22</v>
      </c>
      <c r="C144" t="s">
        <v>54</v>
      </c>
      <c r="D144" t="s">
        <v>24</v>
      </c>
      <c r="E144" t="s">
        <v>10524</v>
      </c>
      <c r="F144">
        <v>2025</v>
      </c>
      <c r="G144">
        <v>31490</v>
      </c>
      <c r="H144" t="s">
        <v>26</v>
      </c>
      <c r="I144" t="s">
        <v>83</v>
      </c>
      <c r="J144">
        <v>30</v>
      </c>
      <c r="K144" t="s">
        <v>39</v>
      </c>
      <c r="L144">
        <v>22500000</v>
      </c>
      <c r="M144">
        <v>466740</v>
      </c>
      <c r="N144">
        <v>22966740</v>
      </c>
      <c r="O144">
        <v>25990000</v>
      </c>
      <c r="P144">
        <v>3023260</v>
      </c>
      <c r="Q144">
        <v>1163</v>
      </c>
      <c r="R144" s="8"/>
    </row>
    <row r="145" spans="1:18" ht="15" customHeight="1" x14ac:dyDescent="0.3">
      <c r="A145" t="s">
        <v>6483</v>
      </c>
      <c r="B145" t="s">
        <v>22</v>
      </c>
      <c r="C145" t="s">
        <v>30</v>
      </c>
      <c r="D145" t="s">
        <v>188</v>
      </c>
      <c r="E145" t="s">
        <v>8560</v>
      </c>
      <c r="F145">
        <v>2024</v>
      </c>
      <c r="G145">
        <v>25840</v>
      </c>
      <c r="H145" t="s">
        <v>26</v>
      </c>
      <c r="I145" t="s">
        <v>94</v>
      </c>
      <c r="J145">
        <v>96</v>
      </c>
      <c r="K145" t="s">
        <v>33</v>
      </c>
      <c r="L145">
        <v>17200000</v>
      </c>
      <c r="M145">
        <v>387240</v>
      </c>
      <c r="N145">
        <v>17587240</v>
      </c>
      <c r="O145">
        <v>19990000</v>
      </c>
      <c r="P145">
        <v>2402760</v>
      </c>
      <c r="Q145">
        <v>1202</v>
      </c>
      <c r="R145" s="8"/>
    </row>
    <row r="146" spans="1:18" ht="15" customHeight="1" x14ac:dyDescent="0.3">
      <c r="A146" t="s">
        <v>8715</v>
      </c>
      <c r="B146" t="s">
        <v>22</v>
      </c>
      <c r="C146" t="s">
        <v>54</v>
      </c>
      <c r="D146" t="s">
        <v>24</v>
      </c>
      <c r="E146" t="s">
        <v>10718</v>
      </c>
      <c r="F146">
        <v>2024</v>
      </c>
      <c r="G146">
        <v>45600</v>
      </c>
      <c r="H146" t="s">
        <v>26</v>
      </c>
      <c r="I146" t="s">
        <v>43</v>
      </c>
      <c r="J146">
        <v>5</v>
      </c>
      <c r="K146" t="s">
        <v>39</v>
      </c>
      <c r="L146">
        <v>16350000</v>
      </c>
      <c r="M146">
        <v>0</v>
      </c>
      <c r="N146">
        <v>16350000</v>
      </c>
      <c r="O146">
        <v>19790000</v>
      </c>
      <c r="P146">
        <v>3440000</v>
      </c>
      <c r="Q146">
        <v>1738</v>
      </c>
      <c r="R146" s="8"/>
    </row>
    <row r="147" spans="1:18" ht="15" customHeight="1" x14ac:dyDescent="0.3">
      <c r="A147" t="s">
        <v>8721</v>
      </c>
      <c r="B147" t="s">
        <v>22</v>
      </c>
      <c r="C147" t="s">
        <v>54</v>
      </c>
      <c r="D147" t="s">
        <v>24</v>
      </c>
      <c r="E147" t="s">
        <v>4034</v>
      </c>
      <c r="F147">
        <v>2024</v>
      </c>
      <c r="G147">
        <v>38300</v>
      </c>
      <c r="H147" t="s">
        <v>26</v>
      </c>
      <c r="I147" t="s">
        <v>43</v>
      </c>
      <c r="J147">
        <v>5</v>
      </c>
      <c r="K147" t="s">
        <v>39</v>
      </c>
      <c r="L147">
        <v>18000000</v>
      </c>
      <c r="M147">
        <v>399240</v>
      </c>
      <c r="N147">
        <v>18399240</v>
      </c>
      <c r="O147">
        <v>21990000</v>
      </c>
      <c r="P147">
        <v>3590760</v>
      </c>
      <c r="Q147">
        <v>1633</v>
      </c>
      <c r="R147" s="8"/>
    </row>
    <row r="148" spans="1:18" ht="15" customHeight="1" x14ac:dyDescent="0.3">
      <c r="A148" t="s">
        <v>6437</v>
      </c>
      <c r="B148" t="s">
        <v>22</v>
      </c>
      <c r="C148" t="s">
        <v>54</v>
      </c>
      <c r="D148" t="s">
        <v>62</v>
      </c>
      <c r="E148" t="s">
        <v>71</v>
      </c>
      <c r="F148">
        <v>2024</v>
      </c>
      <c r="G148">
        <v>81000</v>
      </c>
      <c r="H148" t="s">
        <v>26</v>
      </c>
      <c r="I148" t="s">
        <v>273</v>
      </c>
      <c r="J148">
        <v>90</v>
      </c>
      <c r="K148" t="s">
        <v>33</v>
      </c>
      <c r="L148">
        <v>15500000</v>
      </c>
      <c r="M148">
        <v>361740</v>
      </c>
      <c r="N148">
        <v>15861740</v>
      </c>
      <c r="O148">
        <v>18990000</v>
      </c>
      <c r="P148">
        <v>3128260</v>
      </c>
      <c r="Q148">
        <v>1647</v>
      </c>
      <c r="R148" s="8"/>
    </row>
    <row r="149" spans="1:18" ht="15" customHeight="1" x14ac:dyDescent="0.3">
      <c r="A149" t="s">
        <v>9605</v>
      </c>
      <c r="B149" t="s">
        <v>22</v>
      </c>
      <c r="C149" t="s">
        <v>54</v>
      </c>
      <c r="D149" t="s">
        <v>137</v>
      </c>
      <c r="E149" t="s">
        <v>10522</v>
      </c>
      <c r="F149">
        <v>2024</v>
      </c>
      <c r="G149">
        <v>28600</v>
      </c>
      <c r="H149" t="s">
        <v>26</v>
      </c>
      <c r="I149" t="s">
        <v>10530</v>
      </c>
      <c r="J149">
        <v>30</v>
      </c>
      <c r="K149" t="s">
        <v>33</v>
      </c>
      <c r="L149">
        <v>10000000</v>
      </c>
      <c r="M149">
        <v>279240</v>
      </c>
      <c r="N149">
        <v>10279240</v>
      </c>
      <c r="O149">
        <v>11990000</v>
      </c>
      <c r="P149">
        <v>1710760</v>
      </c>
      <c r="Q149">
        <v>1427</v>
      </c>
      <c r="R149" s="8"/>
    </row>
    <row r="150" spans="1:18" ht="15" customHeight="1" x14ac:dyDescent="0.3">
      <c r="A150" t="s">
        <v>6652</v>
      </c>
      <c r="B150" t="s">
        <v>22</v>
      </c>
      <c r="C150" t="s">
        <v>70</v>
      </c>
      <c r="D150" t="s">
        <v>41</v>
      </c>
      <c r="E150" t="s">
        <v>8638</v>
      </c>
      <c r="F150">
        <v>2024</v>
      </c>
      <c r="G150">
        <v>8249</v>
      </c>
      <c r="H150" t="s">
        <v>26</v>
      </c>
      <c r="I150" t="s">
        <v>60</v>
      </c>
      <c r="J150">
        <v>72</v>
      </c>
      <c r="K150" t="s">
        <v>33</v>
      </c>
      <c r="L150">
        <v>8500000</v>
      </c>
      <c r="M150">
        <v>256740</v>
      </c>
      <c r="N150">
        <v>8756740</v>
      </c>
      <c r="O150">
        <v>10490000</v>
      </c>
      <c r="P150">
        <v>1733260</v>
      </c>
      <c r="Q150">
        <v>1652</v>
      </c>
      <c r="R150" s="8"/>
    </row>
    <row r="151" spans="1:18" ht="15" customHeight="1" x14ac:dyDescent="0.3">
      <c r="A151" t="s">
        <v>5380</v>
      </c>
      <c r="B151" t="s">
        <v>22</v>
      </c>
      <c r="C151" t="s">
        <v>54</v>
      </c>
      <c r="D151" t="s">
        <v>24</v>
      </c>
      <c r="E151" t="s">
        <v>177</v>
      </c>
      <c r="F151">
        <v>2024</v>
      </c>
      <c r="G151">
        <v>30900</v>
      </c>
      <c r="H151" t="s">
        <v>26</v>
      </c>
      <c r="I151" t="s">
        <v>8585</v>
      </c>
      <c r="J151">
        <v>201</v>
      </c>
      <c r="K151" t="s">
        <v>33</v>
      </c>
      <c r="L151">
        <v>39300000</v>
      </c>
      <c r="M151">
        <v>718740</v>
      </c>
      <c r="N151">
        <v>40018740</v>
      </c>
      <c r="O151">
        <v>43990000</v>
      </c>
      <c r="P151">
        <v>3971260</v>
      </c>
      <c r="Q151">
        <v>903</v>
      </c>
    </row>
    <row r="152" spans="1:18" ht="15" customHeight="1" x14ac:dyDescent="0.3">
      <c r="A152" t="s">
        <v>300</v>
      </c>
      <c r="B152" t="s">
        <v>22</v>
      </c>
      <c r="C152" t="s">
        <v>54</v>
      </c>
      <c r="D152" t="s">
        <v>24</v>
      </c>
      <c r="E152" t="s">
        <v>301</v>
      </c>
      <c r="F152">
        <v>2024</v>
      </c>
      <c r="G152">
        <v>5000</v>
      </c>
      <c r="H152" t="s">
        <v>26</v>
      </c>
      <c r="I152" t="s">
        <v>32</v>
      </c>
      <c r="J152">
        <v>802</v>
      </c>
      <c r="K152" t="s">
        <v>33</v>
      </c>
      <c r="L152">
        <v>33990000</v>
      </c>
      <c r="M152">
        <v>709880</v>
      </c>
      <c r="N152">
        <v>34699880</v>
      </c>
      <c r="O152">
        <v>27990000</v>
      </c>
      <c r="P152">
        <v>-6709880</v>
      </c>
      <c r="Q152">
        <v>-2397</v>
      </c>
      <c r="R152" s="8"/>
    </row>
    <row r="153" spans="1:18" ht="15" customHeight="1" x14ac:dyDescent="0.3">
      <c r="A153" t="s">
        <v>6236</v>
      </c>
      <c r="B153" t="s">
        <v>22</v>
      </c>
      <c r="C153" t="s">
        <v>5291</v>
      </c>
      <c r="D153" t="s">
        <v>62</v>
      </c>
      <c r="E153" t="s">
        <v>71</v>
      </c>
      <c r="F153">
        <v>2024</v>
      </c>
      <c r="G153">
        <v>29570</v>
      </c>
      <c r="H153" t="s">
        <v>26</v>
      </c>
      <c r="I153" t="s">
        <v>72</v>
      </c>
      <c r="J153">
        <v>112</v>
      </c>
      <c r="K153" t="s">
        <v>33</v>
      </c>
      <c r="L153">
        <v>16000000</v>
      </c>
      <c r="M153">
        <v>369240</v>
      </c>
      <c r="N153">
        <v>16369240</v>
      </c>
      <c r="O153">
        <v>19990000</v>
      </c>
      <c r="P153">
        <v>3620760</v>
      </c>
      <c r="Q153">
        <v>1811</v>
      </c>
      <c r="R153" s="8"/>
    </row>
    <row r="154" spans="1:18" ht="15" customHeight="1" x14ac:dyDescent="0.3">
      <c r="A154" t="s">
        <v>5554</v>
      </c>
      <c r="B154" t="s">
        <v>22</v>
      </c>
      <c r="C154" t="s">
        <v>54</v>
      </c>
      <c r="D154" t="s">
        <v>392</v>
      </c>
      <c r="E154" t="s">
        <v>8552</v>
      </c>
      <c r="F154">
        <v>2025</v>
      </c>
      <c r="G154">
        <v>20000</v>
      </c>
      <c r="H154" t="s">
        <v>26</v>
      </c>
      <c r="I154" t="s">
        <v>43</v>
      </c>
      <c r="J154">
        <v>112</v>
      </c>
      <c r="K154" t="s">
        <v>33</v>
      </c>
      <c r="L154">
        <v>31627180</v>
      </c>
      <c r="M154">
        <v>603648</v>
      </c>
      <c r="N154">
        <v>32230828</v>
      </c>
      <c r="O154">
        <v>36990000</v>
      </c>
      <c r="P154">
        <v>4759172</v>
      </c>
      <c r="Q154">
        <v>1287</v>
      </c>
      <c r="R154" s="8"/>
    </row>
    <row r="155" spans="1:18" ht="15" customHeight="1" x14ac:dyDescent="0.3">
      <c r="A155" t="s">
        <v>3993</v>
      </c>
      <c r="B155" t="s">
        <v>22</v>
      </c>
      <c r="C155" t="s">
        <v>54</v>
      </c>
      <c r="D155" t="s">
        <v>188</v>
      </c>
      <c r="E155" t="s">
        <v>3994</v>
      </c>
      <c r="F155">
        <v>2024</v>
      </c>
      <c r="G155">
        <v>58500</v>
      </c>
      <c r="H155" t="s">
        <v>26</v>
      </c>
      <c r="I155" t="s">
        <v>109</v>
      </c>
      <c r="J155">
        <v>201</v>
      </c>
      <c r="K155" t="s">
        <v>33</v>
      </c>
      <c r="L155">
        <v>23500000</v>
      </c>
      <c r="M155">
        <v>903834</v>
      </c>
      <c r="N155">
        <v>24403834</v>
      </c>
      <c r="O155">
        <v>26390000</v>
      </c>
      <c r="P155">
        <v>1986166</v>
      </c>
      <c r="Q155">
        <v>753</v>
      </c>
      <c r="R155" s="8"/>
    </row>
    <row r="156" spans="1:18" ht="15" customHeight="1" x14ac:dyDescent="0.3">
      <c r="A156" t="s">
        <v>5301</v>
      </c>
      <c r="B156" t="s">
        <v>22</v>
      </c>
      <c r="C156" t="s">
        <v>54</v>
      </c>
      <c r="D156" t="s">
        <v>58</v>
      </c>
      <c r="E156" t="s">
        <v>283</v>
      </c>
      <c r="F156">
        <v>2024</v>
      </c>
      <c r="G156">
        <v>43000</v>
      </c>
      <c r="H156" t="s">
        <v>26</v>
      </c>
      <c r="I156" t="s">
        <v>110</v>
      </c>
      <c r="J156">
        <v>159</v>
      </c>
      <c r="K156" t="s">
        <v>33</v>
      </c>
      <c r="L156">
        <v>17750000</v>
      </c>
      <c r="M156">
        <v>392280</v>
      </c>
      <c r="N156">
        <v>18142280</v>
      </c>
      <c r="O156">
        <v>19990000</v>
      </c>
      <c r="P156">
        <v>1847720</v>
      </c>
      <c r="Q156">
        <v>924</v>
      </c>
      <c r="R156" s="8"/>
    </row>
    <row r="157" spans="1:18" ht="15" customHeight="1" x14ac:dyDescent="0.3">
      <c r="A157" t="s">
        <v>417</v>
      </c>
      <c r="B157" t="s">
        <v>22</v>
      </c>
      <c r="C157" t="s">
        <v>54</v>
      </c>
      <c r="D157" t="s">
        <v>392</v>
      </c>
      <c r="E157" t="s">
        <v>3996</v>
      </c>
      <c r="F157">
        <v>2024</v>
      </c>
      <c r="G157">
        <v>30000</v>
      </c>
      <c r="H157" t="s">
        <v>26</v>
      </c>
      <c r="I157" t="s">
        <v>60</v>
      </c>
      <c r="J157">
        <v>200</v>
      </c>
      <c r="K157" t="s">
        <v>33</v>
      </c>
      <c r="L157">
        <v>20000000</v>
      </c>
      <c r="M157">
        <v>524003</v>
      </c>
      <c r="N157">
        <v>20524003</v>
      </c>
      <c r="O157">
        <v>20990000</v>
      </c>
      <c r="P157">
        <v>465997</v>
      </c>
      <c r="Q157">
        <v>222</v>
      </c>
      <c r="R157" s="8"/>
    </row>
    <row r="158" spans="1:18" ht="15" customHeight="1" x14ac:dyDescent="0.3">
      <c r="A158" t="s">
        <v>4853</v>
      </c>
      <c r="B158" t="s">
        <v>22</v>
      </c>
      <c r="C158" t="s">
        <v>104</v>
      </c>
      <c r="D158" t="s">
        <v>24</v>
      </c>
      <c r="E158" t="s">
        <v>10382</v>
      </c>
      <c r="F158">
        <v>2024</v>
      </c>
      <c r="G158">
        <v>49885</v>
      </c>
      <c r="H158" t="s">
        <v>26</v>
      </c>
      <c r="I158" t="s">
        <v>310</v>
      </c>
      <c r="J158">
        <v>25</v>
      </c>
      <c r="K158" t="s">
        <v>39</v>
      </c>
      <c r="L158">
        <v>13250000</v>
      </c>
      <c r="M158">
        <v>327990</v>
      </c>
      <c r="N158">
        <v>13577990</v>
      </c>
      <c r="O158">
        <v>15990000</v>
      </c>
      <c r="P158">
        <v>2412010</v>
      </c>
      <c r="Q158">
        <v>1508</v>
      </c>
      <c r="R158" s="8"/>
    </row>
    <row r="159" spans="1:18" ht="15" customHeight="1" x14ac:dyDescent="0.3">
      <c r="A159" t="s">
        <v>10366</v>
      </c>
      <c r="B159" t="s">
        <v>22</v>
      </c>
      <c r="C159" t="s">
        <v>54</v>
      </c>
      <c r="D159" t="s">
        <v>58</v>
      </c>
      <c r="E159" t="s">
        <v>10636</v>
      </c>
      <c r="F159">
        <v>2024</v>
      </c>
      <c r="G159">
        <v>67616</v>
      </c>
      <c r="H159" t="s">
        <v>26</v>
      </c>
      <c r="I159" t="s">
        <v>3988</v>
      </c>
      <c r="J159">
        <v>24</v>
      </c>
      <c r="K159" t="s">
        <v>47</v>
      </c>
      <c r="L159">
        <v>13750000</v>
      </c>
      <c r="M159">
        <v>335490</v>
      </c>
      <c r="N159">
        <v>14085490</v>
      </c>
      <c r="O159">
        <v>16990000</v>
      </c>
      <c r="P159">
        <v>2904510</v>
      </c>
      <c r="Q159">
        <v>171</v>
      </c>
    </row>
    <row r="160" spans="1:18" ht="15" customHeight="1" x14ac:dyDescent="0.3">
      <c r="A160" t="s">
        <v>5469</v>
      </c>
      <c r="B160" t="s">
        <v>22</v>
      </c>
      <c r="C160" t="s">
        <v>54</v>
      </c>
      <c r="D160" t="s">
        <v>24</v>
      </c>
      <c r="E160" t="s">
        <v>4100</v>
      </c>
      <c r="F160">
        <v>2024</v>
      </c>
      <c r="G160">
        <v>52000</v>
      </c>
      <c r="H160" t="s">
        <v>26</v>
      </c>
      <c r="I160" t="s">
        <v>8612</v>
      </c>
      <c r="J160">
        <v>82</v>
      </c>
      <c r="K160" t="s">
        <v>33</v>
      </c>
      <c r="L160">
        <v>18900000</v>
      </c>
      <c r="M160">
        <v>412740</v>
      </c>
      <c r="N160">
        <v>19312740</v>
      </c>
      <c r="O160">
        <v>23590000</v>
      </c>
      <c r="P160">
        <v>4277260</v>
      </c>
      <c r="Q160">
        <v>1813</v>
      </c>
      <c r="R160" s="8"/>
    </row>
    <row r="161" spans="1:18" ht="15" customHeight="1" x14ac:dyDescent="0.3">
      <c r="A161" t="s">
        <v>10158</v>
      </c>
      <c r="B161" t="s">
        <v>22</v>
      </c>
      <c r="C161" t="s">
        <v>54</v>
      </c>
      <c r="D161" t="s">
        <v>24</v>
      </c>
      <c r="E161" t="s">
        <v>10382</v>
      </c>
      <c r="F161">
        <v>2024</v>
      </c>
      <c r="G161">
        <v>36000</v>
      </c>
      <c r="H161" t="s">
        <v>26</v>
      </c>
      <c r="I161" t="s">
        <v>310</v>
      </c>
      <c r="J161">
        <v>35</v>
      </c>
      <c r="K161" t="s">
        <v>47</v>
      </c>
      <c r="L161">
        <v>12200000</v>
      </c>
      <c r="M161">
        <v>312240</v>
      </c>
      <c r="N161">
        <v>12512240</v>
      </c>
      <c r="O161">
        <v>14490000</v>
      </c>
      <c r="P161">
        <v>1977760</v>
      </c>
      <c r="Q161">
        <v>1365</v>
      </c>
      <c r="R161" s="8"/>
    </row>
    <row r="162" spans="1:18" ht="15" customHeight="1" x14ac:dyDescent="0.3">
      <c r="A162" t="s">
        <v>214</v>
      </c>
      <c r="B162" t="s">
        <v>22</v>
      </c>
      <c r="C162" t="s">
        <v>54</v>
      </c>
      <c r="D162" t="s">
        <v>24</v>
      </c>
      <c r="E162" t="s">
        <v>215</v>
      </c>
      <c r="F162">
        <v>2024</v>
      </c>
      <c r="G162">
        <v>69690</v>
      </c>
      <c r="H162" t="s">
        <v>26</v>
      </c>
      <c r="I162" t="s">
        <v>216</v>
      </c>
      <c r="J162">
        <v>306</v>
      </c>
      <c r="K162" t="s">
        <v>33</v>
      </c>
      <c r="L162">
        <v>34000000</v>
      </c>
      <c r="M162">
        <v>1178778</v>
      </c>
      <c r="N162">
        <v>35178778</v>
      </c>
      <c r="O162">
        <v>34990000</v>
      </c>
      <c r="P162">
        <v>-188778</v>
      </c>
      <c r="Q162">
        <v>-54</v>
      </c>
      <c r="R162" s="8"/>
    </row>
    <row r="163" spans="1:18" ht="15" customHeight="1" x14ac:dyDescent="0.3">
      <c r="A163" t="s">
        <v>8614</v>
      </c>
      <c r="B163" t="s">
        <v>22</v>
      </c>
      <c r="C163" t="s">
        <v>54</v>
      </c>
      <c r="D163" t="s">
        <v>137</v>
      </c>
      <c r="E163" t="s">
        <v>8615</v>
      </c>
      <c r="F163">
        <v>2024</v>
      </c>
      <c r="G163">
        <v>35000</v>
      </c>
      <c r="H163" t="s">
        <v>26</v>
      </c>
      <c r="I163" t="s">
        <v>8616</v>
      </c>
      <c r="J163">
        <v>66</v>
      </c>
      <c r="K163" t="s">
        <v>33</v>
      </c>
      <c r="L163">
        <v>29300000</v>
      </c>
      <c r="M163">
        <v>568740</v>
      </c>
      <c r="N163">
        <v>29868740</v>
      </c>
      <c r="O163">
        <v>35990000</v>
      </c>
      <c r="P163">
        <v>6121260</v>
      </c>
      <c r="Q163">
        <v>1701</v>
      </c>
      <c r="R163" s="8"/>
    </row>
    <row r="164" spans="1:18" ht="15" customHeight="1" x14ac:dyDescent="0.3">
      <c r="A164" t="s">
        <v>6314</v>
      </c>
      <c r="B164" t="s">
        <v>22</v>
      </c>
      <c r="C164" t="s">
        <v>54</v>
      </c>
      <c r="D164" t="s">
        <v>24</v>
      </c>
      <c r="E164" t="s">
        <v>8568</v>
      </c>
      <c r="F164">
        <v>2024</v>
      </c>
      <c r="G164">
        <v>13800</v>
      </c>
      <c r="H164" t="s">
        <v>26</v>
      </c>
      <c r="I164" t="s">
        <v>120</v>
      </c>
      <c r="J164">
        <v>112</v>
      </c>
      <c r="K164" t="s">
        <v>33</v>
      </c>
      <c r="L164">
        <v>31300000</v>
      </c>
      <c r="M164">
        <v>598740</v>
      </c>
      <c r="N164">
        <v>31898740</v>
      </c>
      <c r="O164">
        <v>36490000</v>
      </c>
      <c r="P164">
        <v>4591260</v>
      </c>
      <c r="Q164">
        <v>1258</v>
      </c>
      <c r="R164" s="8"/>
    </row>
    <row r="165" spans="1:18" ht="15" customHeight="1" x14ac:dyDescent="0.3">
      <c r="A165" t="s">
        <v>10361</v>
      </c>
      <c r="B165" t="s">
        <v>22</v>
      </c>
      <c r="C165" t="s">
        <v>54</v>
      </c>
      <c r="D165" t="s">
        <v>24</v>
      </c>
      <c r="E165" t="s">
        <v>10719</v>
      </c>
      <c r="F165">
        <v>2024</v>
      </c>
      <c r="G165">
        <v>27891</v>
      </c>
      <c r="H165" t="s">
        <v>26</v>
      </c>
      <c r="I165" t="s">
        <v>8612</v>
      </c>
      <c r="J165">
        <v>12</v>
      </c>
      <c r="K165" t="s">
        <v>39</v>
      </c>
      <c r="L165">
        <v>18750000</v>
      </c>
      <c r="M165">
        <v>0</v>
      </c>
      <c r="N165">
        <v>18750000</v>
      </c>
      <c r="O165">
        <v>21990000</v>
      </c>
      <c r="P165">
        <v>3240000</v>
      </c>
      <c r="Q165">
        <v>1473</v>
      </c>
      <c r="R165" s="8"/>
    </row>
    <row r="166" spans="1:18" ht="15" customHeight="1" x14ac:dyDescent="0.3">
      <c r="A166" t="s">
        <v>10350</v>
      </c>
      <c r="B166" t="s">
        <v>22</v>
      </c>
      <c r="C166" t="s">
        <v>54</v>
      </c>
      <c r="D166" t="s">
        <v>199</v>
      </c>
      <c r="E166" t="s">
        <v>10637</v>
      </c>
      <c r="F166">
        <v>2024</v>
      </c>
      <c r="G166">
        <v>36000</v>
      </c>
      <c r="H166" t="s">
        <v>26</v>
      </c>
      <c r="I166" t="s">
        <v>10638</v>
      </c>
      <c r="J166">
        <v>25</v>
      </c>
      <c r="K166" t="s">
        <v>47</v>
      </c>
      <c r="L166">
        <v>6200000</v>
      </c>
      <c r="M166">
        <v>222240</v>
      </c>
      <c r="N166">
        <v>6422240</v>
      </c>
      <c r="O166">
        <v>7990000</v>
      </c>
      <c r="P166">
        <v>1567760</v>
      </c>
      <c r="Q166">
        <v>1962</v>
      </c>
      <c r="R166" s="8"/>
    </row>
    <row r="167" spans="1:18" ht="15" customHeight="1" x14ac:dyDescent="0.3">
      <c r="A167" t="s">
        <v>181</v>
      </c>
      <c r="B167" t="s">
        <v>22</v>
      </c>
      <c r="C167" t="s">
        <v>5291</v>
      </c>
      <c r="D167" t="s">
        <v>182</v>
      </c>
      <c r="E167" t="s">
        <v>183</v>
      </c>
      <c r="F167">
        <v>2024</v>
      </c>
      <c r="G167">
        <v>35150</v>
      </c>
      <c r="H167" t="s">
        <v>26</v>
      </c>
      <c r="I167" t="s">
        <v>184</v>
      </c>
      <c r="J167">
        <v>206</v>
      </c>
      <c r="K167" t="s">
        <v>33</v>
      </c>
      <c r="L167">
        <v>16400000</v>
      </c>
      <c r="M167">
        <v>372030</v>
      </c>
      <c r="N167">
        <v>16772030</v>
      </c>
      <c r="O167">
        <v>18690000</v>
      </c>
      <c r="P167">
        <v>1917970</v>
      </c>
      <c r="Q167">
        <v>1026</v>
      </c>
      <c r="R167" s="8"/>
    </row>
    <row r="168" spans="1:18" ht="15" customHeight="1" x14ac:dyDescent="0.3">
      <c r="A168" t="s">
        <v>5599</v>
      </c>
      <c r="B168" t="s">
        <v>22</v>
      </c>
      <c r="C168" t="s">
        <v>30</v>
      </c>
      <c r="D168" t="s">
        <v>131</v>
      </c>
      <c r="E168" t="s">
        <v>8611</v>
      </c>
      <c r="F168">
        <v>2024</v>
      </c>
      <c r="G168">
        <v>76000</v>
      </c>
      <c r="H168" t="s">
        <v>26</v>
      </c>
      <c r="I168" t="s">
        <v>4123</v>
      </c>
      <c r="J168">
        <v>61</v>
      </c>
      <c r="K168" t="s">
        <v>33</v>
      </c>
      <c r="L168">
        <v>19000000</v>
      </c>
      <c r="M168">
        <v>414240</v>
      </c>
      <c r="N168">
        <v>19414240</v>
      </c>
      <c r="O168">
        <v>23990000</v>
      </c>
      <c r="P168">
        <v>4575760</v>
      </c>
      <c r="Q168">
        <v>1907</v>
      </c>
      <c r="R168" s="8"/>
    </row>
    <row r="169" spans="1:18" ht="15" customHeight="1" x14ac:dyDescent="0.3">
      <c r="A169" t="s">
        <v>10848</v>
      </c>
      <c r="B169" t="s">
        <v>22</v>
      </c>
      <c r="C169" t="s">
        <v>54</v>
      </c>
      <c r="D169" t="s">
        <v>89</v>
      </c>
      <c r="E169" t="s">
        <v>10926</v>
      </c>
      <c r="F169">
        <v>2024</v>
      </c>
      <c r="G169">
        <v>35000</v>
      </c>
      <c r="H169" t="s">
        <v>26</v>
      </c>
      <c r="I169" t="s">
        <v>43</v>
      </c>
      <c r="J169">
        <v>4</v>
      </c>
      <c r="K169" t="s">
        <v>33</v>
      </c>
      <c r="L169">
        <v>7200000</v>
      </c>
      <c r="M169">
        <v>0</v>
      </c>
      <c r="N169">
        <v>7200000</v>
      </c>
      <c r="O169">
        <v>9490000</v>
      </c>
      <c r="P169">
        <v>2290000</v>
      </c>
      <c r="Q169">
        <v>2413</v>
      </c>
      <c r="R169" s="8"/>
    </row>
    <row r="170" spans="1:18" ht="15" customHeight="1" x14ac:dyDescent="0.3">
      <c r="A170" t="s">
        <v>6606</v>
      </c>
      <c r="B170" t="s">
        <v>22</v>
      </c>
      <c r="C170" t="s">
        <v>54</v>
      </c>
      <c r="D170" t="s">
        <v>4091</v>
      </c>
      <c r="E170" t="s">
        <v>8643</v>
      </c>
      <c r="F170">
        <v>2024</v>
      </c>
      <c r="G170">
        <v>19000</v>
      </c>
      <c r="H170" t="s">
        <v>26</v>
      </c>
      <c r="I170" t="s">
        <v>109</v>
      </c>
      <c r="J170">
        <v>75</v>
      </c>
      <c r="K170" t="s">
        <v>33</v>
      </c>
      <c r="L170">
        <v>13500000</v>
      </c>
      <c r="M170">
        <v>331740</v>
      </c>
      <c r="N170">
        <v>13831740</v>
      </c>
      <c r="O170">
        <v>16490000</v>
      </c>
      <c r="P170">
        <v>2658260</v>
      </c>
      <c r="Q170">
        <v>1612</v>
      </c>
      <c r="R170" s="8"/>
    </row>
    <row r="171" spans="1:18" ht="15" customHeight="1" x14ac:dyDescent="0.3">
      <c r="A171" t="s">
        <v>573</v>
      </c>
      <c r="B171" t="s">
        <v>22</v>
      </c>
      <c r="C171" t="s">
        <v>54</v>
      </c>
      <c r="D171" t="s">
        <v>36</v>
      </c>
      <c r="E171" t="s">
        <v>10639</v>
      </c>
      <c r="F171">
        <v>2024</v>
      </c>
      <c r="G171">
        <v>30883</v>
      </c>
      <c r="H171" t="s">
        <v>26</v>
      </c>
      <c r="I171" t="s">
        <v>8584</v>
      </c>
      <c r="J171">
        <v>24</v>
      </c>
      <c r="K171" t="s">
        <v>33</v>
      </c>
      <c r="L171">
        <v>7500000</v>
      </c>
      <c r="M171">
        <v>241740</v>
      </c>
      <c r="N171">
        <v>7741740</v>
      </c>
      <c r="O171">
        <v>9290000</v>
      </c>
      <c r="P171">
        <v>1548260</v>
      </c>
      <c r="Q171">
        <v>1667</v>
      </c>
      <c r="R171" s="8"/>
    </row>
    <row r="172" spans="1:18" ht="15" customHeight="1" x14ac:dyDescent="0.3">
      <c r="A172" t="s">
        <v>10447</v>
      </c>
      <c r="B172" t="s">
        <v>22</v>
      </c>
      <c r="C172" t="s">
        <v>54</v>
      </c>
      <c r="D172" t="s">
        <v>24</v>
      </c>
      <c r="E172" t="s">
        <v>10640</v>
      </c>
      <c r="F172">
        <v>2024</v>
      </c>
      <c r="G172">
        <v>42000</v>
      </c>
      <c r="H172" t="s">
        <v>26</v>
      </c>
      <c r="I172" t="s">
        <v>32</v>
      </c>
      <c r="J172">
        <v>24</v>
      </c>
      <c r="K172" t="s">
        <v>39</v>
      </c>
      <c r="L172">
        <v>12600000</v>
      </c>
      <c r="M172">
        <v>318240</v>
      </c>
      <c r="N172">
        <v>12918240</v>
      </c>
      <c r="O172">
        <v>15990000</v>
      </c>
      <c r="P172">
        <v>3071760</v>
      </c>
      <c r="Q172">
        <v>1921</v>
      </c>
    </row>
    <row r="173" spans="1:18" ht="15" customHeight="1" x14ac:dyDescent="0.3">
      <c r="A173" t="s">
        <v>4075</v>
      </c>
      <c r="B173" t="s">
        <v>22</v>
      </c>
      <c r="C173" t="s">
        <v>5291</v>
      </c>
      <c r="D173" t="s">
        <v>58</v>
      </c>
      <c r="E173" t="s">
        <v>4087</v>
      </c>
      <c r="F173">
        <v>2024</v>
      </c>
      <c r="G173">
        <v>37000</v>
      </c>
      <c r="H173" t="s">
        <v>26</v>
      </c>
      <c r="I173" t="s">
        <v>4088</v>
      </c>
      <c r="J173">
        <v>186</v>
      </c>
      <c r="K173" t="s">
        <v>33</v>
      </c>
      <c r="L173">
        <v>28000000</v>
      </c>
      <c r="M173">
        <v>1142194</v>
      </c>
      <c r="N173">
        <v>29142194</v>
      </c>
      <c r="O173">
        <v>33490000</v>
      </c>
      <c r="P173">
        <v>4347806</v>
      </c>
      <c r="Q173">
        <v>1298</v>
      </c>
    </row>
    <row r="174" spans="1:18" ht="15" customHeight="1" x14ac:dyDescent="0.3">
      <c r="A174" t="s">
        <v>10849</v>
      </c>
      <c r="B174" t="s">
        <v>22</v>
      </c>
      <c r="C174" t="s">
        <v>30</v>
      </c>
      <c r="D174" t="s">
        <v>199</v>
      </c>
      <c r="E174" t="s">
        <v>10637</v>
      </c>
      <c r="F174">
        <v>2024</v>
      </c>
      <c r="G174">
        <v>16831</v>
      </c>
      <c r="H174" t="s">
        <v>26</v>
      </c>
      <c r="I174" t="s">
        <v>10927</v>
      </c>
      <c r="J174">
        <v>0</v>
      </c>
      <c r="K174" t="s">
        <v>39</v>
      </c>
      <c r="L174">
        <v>6650000</v>
      </c>
      <c r="M174">
        <v>0</v>
      </c>
      <c r="N174">
        <v>6650000</v>
      </c>
      <c r="O174">
        <v>8190000</v>
      </c>
      <c r="P174">
        <v>1540000</v>
      </c>
      <c r="Q174">
        <v>188</v>
      </c>
    </row>
    <row r="175" spans="1:18" ht="15" customHeight="1" x14ac:dyDescent="0.3">
      <c r="A175" t="s">
        <v>249</v>
      </c>
      <c r="B175" t="s">
        <v>22</v>
      </c>
      <c r="C175" t="s">
        <v>54</v>
      </c>
      <c r="D175" t="s">
        <v>250</v>
      </c>
      <c r="E175" t="s">
        <v>251</v>
      </c>
      <c r="F175">
        <v>2025</v>
      </c>
      <c r="G175">
        <v>19678</v>
      </c>
      <c r="H175" t="s">
        <v>26</v>
      </c>
      <c r="I175" t="s">
        <v>252</v>
      </c>
      <c r="J175">
        <v>297</v>
      </c>
      <c r="K175" t="s">
        <v>33</v>
      </c>
      <c r="L175">
        <v>38000000</v>
      </c>
      <c r="M175">
        <v>1283058</v>
      </c>
      <c r="N175">
        <v>39283058</v>
      </c>
      <c r="O175">
        <v>36990000</v>
      </c>
      <c r="P175">
        <v>-2293058</v>
      </c>
      <c r="Q175">
        <v>-62</v>
      </c>
      <c r="R175" s="8"/>
    </row>
    <row r="176" spans="1:18" ht="15" customHeight="1" x14ac:dyDescent="0.3">
      <c r="A176" t="s">
        <v>69</v>
      </c>
      <c r="B176" t="s">
        <v>22</v>
      </c>
      <c r="C176" t="s">
        <v>70</v>
      </c>
      <c r="D176" t="s">
        <v>62</v>
      </c>
      <c r="E176" t="s">
        <v>71</v>
      </c>
      <c r="F176">
        <v>2025</v>
      </c>
      <c r="G176">
        <v>5800</v>
      </c>
      <c r="H176" t="s">
        <v>26</v>
      </c>
      <c r="I176" t="s">
        <v>72</v>
      </c>
      <c r="J176">
        <v>298</v>
      </c>
      <c r="K176" t="s">
        <v>33</v>
      </c>
      <c r="L176">
        <v>27929100</v>
      </c>
      <c r="M176">
        <v>918614</v>
      </c>
      <c r="N176">
        <v>28847714</v>
      </c>
      <c r="O176">
        <v>20990000</v>
      </c>
      <c r="P176">
        <v>-7857714</v>
      </c>
      <c r="Q176">
        <v>-3744</v>
      </c>
      <c r="R176" s="8"/>
    </row>
    <row r="177" spans="1:18" ht="15" customHeight="1" x14ac:dyDescent="0.3">
      <c r="A177" t="s">
        <v>200</v>
      </c>
      <c r="B177" t="s">
        <v>22</v>
      </c>
      <c r="C177" t="s">
        <v>35</v>
      </c>
      <c r="D177" t="s">
        <v>201</v>
      </c>
      <c r="E177" t="s">
        <v>202</v>
      </c>
      <c r="F177">
        <v>2025</v>
      </c>
      <c r="G177">
        <v>1905</v>
      </c>
      <c r="H177" t="s">
        <v>26</v>
      </c>
      <c r="I177" t="s">
        <v>43</v>
      </c>
      <c r="J177">
        <v>510</v>
      </c>
      <c r="K177" t="s">
        <v>52</v>
      </c>
      <c r="L177">
        <v>10300000</v>
      </c>
      <c r="M177">
        <v>280530</v>
      </c>
      <c r="N177">
        <v>10580530</v>
      </c>
      <c r="O177">
        <v>11290000</v>
      </c>
      <c r="P177">
        <v>709470</v>
      </c>
      <c r="Q177">
        <v>628</v>
      </c>
      <c r="R177" s="8"/>
    </row>
    <row r="178" spans="1:18" ht="15" customHeight="1" x14ac:dyDescent="0.3">
      <c r="A178" t="s">
        <v>5270</v>
      </c>
      <c r="B178" t="s">
        <v>22</v>
      </c>
      <c r="C178" t="s">
        <v>54</v>
      </c>
      <c r="D178" t="s">
        <v>55</v>
      </c>
      <c r="E178" t="s">
        <v>8654</v>
      </c>
      <c r="F178">
        <v>2025</v>
      </c>
      <c r="G178">
        <v>44200</v>
      </c>
      <c r="H178" t="s">
        <v>26</v>
      </c>
      <c r="I178" t="s">
        <v>8655</v>
      </c>
      <c r="J178">
        <v>63</v>
      </c>
      <c r="K178" t="s">
        <v>33</v>
      </c>
      <c r="L178">
        <v>22000000</v>
      </c>
      <c r="M178">
        <v>459240</v>
      </c>
      <c r="N178">
        <v>22459240</v>
      </c>
      <c r="O178">
        <v>28990000</v>
      </c>
      <c r="P178">
        <v>6530760</v>
      </c>
      <c r="Q178">
        <v>2253</v>
      </c>
      <c r="R178" s="8"/>
    </row>
    <row r="179" spans="1:18" ht="15" customHeight="1" x14ac:dyDescent="0.3">
      <c r="A179" t="s">
        <v>8641</v>
      </c>
      <c r="B179" t="s">
        <v>22</v>
      </c>
      <c r="C179" t="s">
        <v>54</v>
      </c>
      <c r="D179" t="s">
        <v>62</v>
      </c>
      <c r="E179" t="s">
        <v>8642</v>
      </c>
      <c r="F179">
        <v>2025</v>
      </c>
      <c r="G179">
        <v>22000</v>
      </c>
      <c r="H179" t="s">
        <v>26</v>
      </c>
      <c r="I179" t="s">
        <v>357</v>
      </c>
      <c r="J179">
        <v>66</v>
      </c>
      <c r="K179" t="s">
        <v>33</v>
      </c>
      <c r="L179">
        <v>12246151</v>
      </c>
      <c r="M179">
        <v>312932</v>
      </c>
      <c r="N179">
        <v>12559083</v>
      </c>
      <c r="O179">
        <v>14290000</v>
      </c>
      <c r="P179">
        <v>1730917</v>
      </c>
      <c r="Q179">
        <v>1211</v>
      </c>
      <c r="R179" s="8"/>
    </row>
    <row r="180" spans="1:18" ht="15" customHeight="1" x14ac:dyDescent="0.3">
      <c r="A180" t="s">
        <v>6328</v>
      </c>
      <c r="B180" t="s">
        <v>22</v>
      </c>
      <c r="C180" t="s">
        <v>54</v>
      </c>
      <c r="D180" t="s">
        <v>62</v>
      </c>
      <c r="E180" t="s">
        <v>218</v>
      </c>
      <c r="F180">
        <v>2025</v>
      </c>
      <c r="G180">
        <v>20000</v>
      </c>
      <c r="H180" t="s">
        <v>26</v>
      </c>
      <c r="I180" t="s">
        <v>64</v>
      </c>
      <c r="J180">
        <v>117</v>
      </c>
      <c r="K180" t="s">
        <v>33</v>
      </c>
      <c r="L180">
        <v>23500000</v>
      </c>
      <c r="M180">
        <v>481740</v>
      </c>
      <c r="N180">
        <v>23981740</v>
      </c>
      <c r="O180">
        <v>25990000</v>
      </c>
      <c r="P180">
        <v>2008260</v>
      </c>
      <c r="Q180">
        <v>773</v>
      </c>
      <c r="R180" s="8"/>
    </row>
    <row r="181" spans="1:18" ht="15" customHeight="1" x14ac:dyDescent="0.3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H181" t="s">
        <v>26</v>
      </c>
      <c r="I181" t="s">
        <v>109</v>
      </c>
      <c r="J181">
        <v>297</v>
      </c>
      <c r="K181" t="s">
        <v>33</v>
      </c>
      <c r="L181">
        <v>28700000</v>
      </c>
      <c r="M181">
        <v>1053703</v>
      </c>
      <c r="N181">
        <v>29753703</v>
      </c>
      <c r="O181">
        <v>32990000</v>
      </c>
      <c r="P181">
        <v>3236297</v>
      </c>
      <c r="Q181">
        <v>981</v>
      </c>
      <c r="R181" s="8"/>
    </row>
    <row r="182" spans="1:18" ht="15" customHeight="1" x14ac:dyDescent="0.3">
      <c r="A182" t="s">
        <v>5362</v>
      </c>
      <c r="B182" t="s">
        <v>22</v>
      </c>
      <c r="C182" t="s">
        <v>30</v>
      </c>
      <c r="D182" t="s">
        <v>50</v>
      </c>
      <c r="E182" t="s">
        <v>8577</v>
      </c>
      <c r="F182">
        <v>2025</v>
      </c>
      <c r="G182">
        <v>37000</v>
      </c>
      <c r="H182" t="s">
        <v>26</v>
      </c>
      <c r="I182" t="s">
        <v>94</v>
      </c>
      <c r="J182">
        <v>131</v>
      </c>
      <c r="K182" t="s">
        <v>33</v>
      </c>
      <c r="L182">
        <v>13900000</v>
      </c>
      <c r="M182">
        <v>334530</v>
      </c>
      <c r="N182">
        <v>14234530</v>
      </c>
      <c r="O182">
        <v>16590000</v>
      </c>
      <c r="P182">
        <v>2355470</v>
      </c>
      <c r="Q182">
        <v>142</v>
      </c>
      <c r="R182" s="8"/>
    </row>
    <row r="183" spans="1:18" ht="15" customHeight="1" x14ac:dyDescent="0.3">
      <c r="A183" t="s">
        <v>6538</v>
      </c>
      <c r="B183" t="s">
        <v>22</v>
      </c>
      <c r="C183" t="s">
        <v>5291</v>
      </c>
      <c r="D183" t="s">
        <v>188</v>
      </c>
      <c r="E183" t="s">
        <v>8548</v>
      </c>
      <c r="F183">
        <v>2025</v>
      </c>
      <c r="G183">
        <v>7193</v>
      </c>
      <c r="H183" t="s">
        <v>26</v>
      </c>
      <c r="I183" t="s">
        <v>38</v>
      </c>
      <c r="J183">
        <v>88</v>
      </c>
      <c r="K183" t="s">
        <v>33</v>
      </c>
      <c r="L183">
        <v>10350000</v>
      </c>
      <c r="M183">
        <v>284490</v>
      </c>
      <c r="N183">
        <v>10634490</v>
      </c>
      <c r="O183">
        <v>12890000</v>
      </c>
      <c r="P183">
        <v>2255510</v>
      </c>
      <c r="Q183">
        <v>175</v>
      </c>
      <c r="R183" s="8"/>
    </row>
    <row r="184" spans="1:18" ht="15" customHeight="1" x14ac:dyDescent="0.3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H184" t="s">
        <v>26</v>
      </c>
      <c r="I184" t="s">
        <v>5293</v>
      </c>
      <c r="J184">
        <v>259</v>
      </c>
      <c r="K184" t="s">
        <v>211</v>
      </c>
      <c r="L184">
        <v>15500000</v>
      </c>
      <c r="M184">
        <v>358530</v>
      </c>
      <c r="N184">
        <v>15858530</v>
      </c>
      <c r="O184">
        <v>16490000</v>
      </c>
      <c r="P184">
        <v>631470</v>
      </c>
      <c r="Q184">
        <v>383</v>
      </c>
      <c r="R184" s="8"/>
    </row>
    <row r="185" spans="1:18" ht="15" customHeight="1" x14ac:dyDescent="0.3">
      <c r="A185" t="s">
        <v>256</v>
      </c>
      <c r="B185" t="s">
        <v>22</v>
      </c>
      <c r="C185" t="s">
        <v>5291</v>
      </c>
      <c r="D185" t="s">
        <v>62</v>
      </c>
      <c r="E185" t="s">
        <v>257</v>
      </c>
      <c r="F185">
        <v>2025</v>
      </c>
      <c r="G185">
        <v>4687</v>
      </c>
      <c r="H185" t="s">
        <v>26</v>
      </c>
      <c r="I185" t="s">
        <v>152</v>
      </c>
      <c r="J185">
        <v>298</v>
      </c>
      <c r="K185" t="s">
        <v>33</v>
      </c>
      <c r="L185">
        <v>28490000</v>
      </c>
      <c r="M185">
        <v>914223</v>
      </c>
      <c r="N185">
        <v>29404223</v>
      </c>
      <c r="O185">
        <v>23890000</v>
      </c>
      <c r="P185">
        <v>-5514223</v>
      </c>
      <c r="Q185">
        <v>-2308</v>
      </c>
      <c r="R185" s="8"/>
    </row>
    <row r="186" spans="1:18" ht="15" customHeight="1" x14ac:dyDescent="0.3">
      <c r="A186" t="s">
        <v>10168</v>
      </c>
      <c r="B186" t="s">
        <v>22</v>
      </c>
      <c r="C186" t="s">
        <v>54</v>
      </c>
      <c r="D186" t="s">
        <v>24</v>
      </c>
      <c r="E186" t="s">
        <v>4111</v>
      </c>
      <c r="F186">
        <v>2025</v>
      </c>
      <c r="G186">
        <v>43000</v>
      </c>
      <c r="H186" t="s">
        <v>26</v>
      </c>
      <c r="I186" t="s">
        <v>10383</v>
      </c>
      <c r="J186">
        <v>35</v>
      </c>
      <c r="K186" t="s">
        <v>52</v>
      </c>
      <c r="L186">
        <v>30000000</v>
      </c>
      <c r="M186">
        <v>579240</v>
      </c>
      <c r="N186">
        <v>30579240</v>
      </c>
      <c r="O186">
        <v>36990000</v>
      </c>
      <c r="P186">
        <v>6410760</v>
      </c>
      <c r="Q186">
        <v>1733</v>
      </c>
      <c r="R186" s="8"/>
    </row>
    <row r="187" spans="1:18" ht="15" customHeight="1" x14ac:dyDescent="0.3">
      <c r="A187" t="s">
        <v>6581</v>
      </c>
      <c r="B187" t="s">
        <v>22</v>
      </c>
      <c r="C187" t="s">
        <v>54</v>
      </c>
      <c r="D187" t="s">
        <v>250</v>
      </c>
      <c r="E187" t="s">
        <v>8553</v>
      </c>
      <c r="F187">
        <v>2025</v>
      </c>
      <c r="G187">
        <v>39700</v>
      </c>
      <c r="H187" t="s">
        <v>26</v>
      </c>
      <c r="I187" t="s">
        <v>8554</v>
      </c>
      <c r="J187">
        <v>89</v>
      </c>
      <c r="K187" t="s">
        <v>33</v>
      </c>
      <c r="L187">
        <v>18300000</v>
      </c>
      <c r="M187">
        <v>403740</v>
      </c>
      <c r="N187">
        <v>18703740</v>
      </c>
      <c r="O187">
        <v>20990000</v>
      </c>
      <c r="P187">
        <v>2286260</v>
      </c>
      <c r="Q187">
        <v>1089</v>
      </c>
      <c r="R187" s="8"/>
    </row>
    <row r="188" spans="1:18" ht="15" customHeight="1" x14ac:dyDescent="0.3">
      <c r="A188" t="s">
        <v>6495</v>
      </c>
      <c r="B188" t="s">
        <v>22</v>
      </c>
      <c r="C188" t="s">
        <v>54</v>
      </c>
      <c r="D188" t="s">
        <v>191</v>
      </c>
      <c r="E188" t="s">
        <v>192</v>
      </c>
      <c r="F188">
        <v>2025</v>
      </c>
      <c r="G188">
        <v>13500</v>
      </c>
      <c r="H188" t="s">
        <v>26</v>
      </c>
      <c r="I188" t="s">
        <v>38</v>
      </c>
      <c r="J188">
        <v>82</v>
      </c>
      <c r="K188" t="s">
        <v>33</v>
      </c>
      <c r="L188">
        <v>26300000</v>
      </c>
      <c r="M188">
        <v>523740</v>
      </c>
      <c r="N188">
        <v>26823740</v>
      </c>
      <c r="O188">
        <v>27990000</v>
      </c>
      <c r="P188">
        <v>1166260</v>
      </c>
      <c r="Q188">
        <v>417</v>
      </c>
      <c r="R188" s="8"/>
    </row>
    <row r="189" spans="1:18" ht="15" customHeight="1" x14ac:dyDescent="0.3">
      <c r="A189" t="s">
        <v>10466</v>
      </c>
      <c r="B189" t="s">
        <v>22</v>
      </c>
      <c r="C189" t="s">
        <v>30</v>
      </c>
      <c r="D189" t="s">
        <v>58</v>
      </c>
      <c r="E189" t="s">
        <v>10643</v>
      </c>
      <c r="F189">
        <v>2025</v>
      </c>
      <c r="G189">
        <v>41752</v>
      </c>
      <c r="H189" t="s">
        <v>26</v>
      </c>
      <c r="I189" t="s">
        <v>10644</v>
      </c>
      <c r="J189">
        <v>24</v>
      </c>
      <c r="K189" t="s">
        <v>47</v>
      </c>
      <c r="L189">
        <v>7900000</v>
      </c>
      <c r="M189">
        <v>247740</v>
      </c>
      <c r="N189">
        <v>8147740</v>
      </c>
      <c r="O189">
        <v>9990000</v>
      </c>
      <c r="P189">
        <v>1842260</v>
      </c>
      <c r="Q189">
        <v>1844</v>
      </c>
      <c r="R189" s="8"/>
    </row>
    <row r="190" spans="1:18" ht="15" customHeight="1" x14ac:dyDescent="0.3">
      <c r="A190" t="s">
        <v>4057</v>
      </c>
      <c r="B190" t="s">
        <v>22</v>
      </c>
      <c r="C190" t="s">
        <v>5291</v>
      </c>
      <c r="D190" t="s">
        <v>194</v>
      </c>
      <c r="E190" t="s">
        <v>5295</v>
      </c>
      <c r="F190">
        <v>2025</v>
      </c>
      <c r="G190">
        <v>16869</v>
      </c>
      <c r="H190" t="s">
        <v>26</v>
      </c>
      <c r="I190" t="s">
        <v>5296</v>
      </c>
      <c r="J190">
        <v>171</v>
      </c>
      <c r="K190" t="s">
        <v>33</v>
      </c>
      <c r="L190">
        <v>29000000</v>
      </c>
      <c r="M190">
        <v>561030</v>
      </c>
      <c r="N190">
        <v>29561030</v>
      </c>
      <c r="O190">
        <v>31590000</v>
      </c>
      <c r="P190">
        <v>2028970</v>
      </c>
      <c r="Q190">
        <v>642</v>
      </c>
    </row>
    <row r="191" spans="1:18" ht="15" customHeight="1" x14ac:dyDescent="0.3">
      <c r="A191" t="s">
        <v>5266</v>
      </c>
      <c r="B191" t="s">
        <v>22</v>
      </c>
      <c r="C191" t="s">
        <v>54</v>
      </c>
      <c r="D191" t="s">
        <v>50</v>
      </c>
      <c r="E191" t="s">
        <v>8627</v>
      </c>
      <c r="F191">
        <v>2025</v>
      </c>
      <c r="G191">
        <v>6443</v>
      </c>
      <c r="H191" t="s">
        <v>26</v>
      </c>
      <c r="I191" t="s">
        <v>43</v>
      </c>
      <c r="J191">
        <v>70</v>
      </c>
      <c r="K191" t="s">
        <v>52</v>
      </c>
      <c r="L191">
        <v>9000000</v>
      </c>
      <c r="M191">
        <v>264240</v>
      </c>
      <c r="N191">
        <v>9264240</v>
      </c>
      <c r="O191">
        <v>11290000</v>
      </c>
      <c r="P191">
        <v>2025760</v>
      </c>
      <c r="Q191">
        <v>1794</v>
      </c>
      <c r="R191" s="8"/>
    </row>
    <row r="192" spans="1:18" ht="15" customHeight="1" x14ac:dyDescent="0.3">
      <c r="A192" t="s">
        <v>6487</v>
      </c>
      <c r="B192" t="s">
        <v>22</v>
      </c>
      <c r="C192" t="s">
        <v>5291</v>
      </c>
      <c r="D192" t="s">
        <v>163</v>
      </c>
      <c r="E192" t="s">
        <v>8555</v>
      </c>
      <c r="F192">
        <v>2025</v>
      </c>
      <c r="G192">
        <v>12000</v>
      </c>
      <c r="H192" t="s">
        <v>26</v>
      </c>
      <c r="I192" t="s">
        <v>8556</v>
      </c>
      <c r="J192">
        <v>90</v>
      </c>
      <c r="K192" t="s">
        <v>33</v>
      </c>
      <c r="L192">
        <v>17500000</v>
      </c>
      <c r="M192">
        <v>391740</v>
      </c>
      <c r="N192">
        <v>17891740</v>
      </c>
      <c r="O192">
        <v>19990000</v>
      </c>
      <c r="P192">
        <v>2098260</v>
      </c>
      <c r="Q192">
        <v>105</v>
      </c>
      <c r="R192" s="8"/>
    </row>
    <row r="193" spans="1:18" ht="15" customHeight="1" x14ac:dyDescent="0.3">
      <c r="A193" t="s">
        <v>10161</v>
      </c>
      <c r="B193" t="s">
        <v>22</v>
      </c>
      <c r="C193" t="s">
        <v>54</v>
      </c>
      <c r="D193" t="s">
        <v>201</v>
      </c>
      <c r="E193" t="s">
        <v>10525</v>
      </c>
      <c r="F193">
        <v>2025</v>
      </c>
      <c r="G193">
        <v>11000</v>
      </c>
      <c r="H193" t="s">
        <v>26</v>
      </c>
      <c r="I193" t="s">
        <v>43</v>
      </c>
      <c r="J193">
        <v>32</v>
      </c>
      <c r="K193" t="s">
        <v>47</v>
      </c>
      <c r="L193">
        <v>10000000</v>
      </c>
      <c r="M193">
        <v>279240</v>
      </c>
      <c r="N193">
        <v>10279240</v>
      </c>
      <c r="O193">
        <v>12190000</v>
      </c>
      <c r="P193">
        <v>1910760</v>
      </c>
      <c r="Q193">
        <v>1567</v>
      </c>
    </row>
    <row r="194" spans="1:18" ht="15" customHeight="1" x14ac:dyDescent="0.3">
      <c r="A194" t="s">
        <v>10166</v>
      </c>
      <c r="B194" t="s">
        <v>22</v>
      </c>
      <c r="C194" t="s">
        <v>54</v>
      </c>
      <c r="D194" t="s">
        <v>4641</v>
      </c>
      <c r="E194" t="s">
        <v>10411</v>
      </c>
      <c r="F194">
        <v>2026</v>
      </c>
      <c r="G194">
        <v>4000</v>
      </c>
      <c r="H194" t="s">
        <v>26</v>
      </c>
      <c r="I194" t="s">
        <v>10412</v>
      </c>
      <c r="J194">
        <v>34</v>
      </c>
      <c r="K194" t="s">
        <v>33</v>
      </c>
      <c r="L194">
        <v>15000000</v>
      </c>
      <c r="M194">
        <v>354240</v>
      </c>
      <c r="N194">
        <v>15354240</v>
      </c>
      <c r="O194">
        <v>17990000</v>
      </c>
      <c r="P194">
        <v>2635760</v>
      </c>
      <c r="Q194">
        <v>1465</v>
      </c>
      <c r="R194" s="8"/>
    </row>
    <row r="195" spans="1:18" ht="15" customHeight="1" x14ac:dyDescent="0.3">
      <c r="A195" t="s">
        <v>5603</v>
      </c>
      <c r="B195" t="s">
        <v>22</v>
      </c>
      <c r="C195" t="s">
        <v>104</v>
      </c>
      <c r="D195" t="s">
        <v>163</v>
      </c>
      <c r="E195" t="s">
        <v>164</v>
      </c>
      <c r="F195">
        <v>2026</v>
      </c>
      <c r="G195">
        <v>6400</v>
      </c>
      <c r="H195" t="s">
        <v>26</v>
      </c>
      <c r="I195" t="s">
        <v>8567</v>
      </c>
      <c r="J195">
        <v>112</v>
      </c>
      <c r="K195" t="s">
        <v>33</v>
      </c>
      <c r="L195">
        <v>14500000</v>
      </c>
      <c r="M195">
        <v>346740</v>
      </c>
      <c r="N195">
        <v>14846740</v>
      </c>
      <c r="O195">
        <v>16490000</v>
      </c>
      <c r="P195">
        <v>1643260</v>
      </c>
      <c r="Q195">
        <v>997</v>
      </c>
    </row>
    <row r="196" spans="1:18" ht="15" customHeight="1" x14ac:dyDescent="0.3">
      <c r="A196" t="s">
        <v>6559</v>
      </c>
      <c r="B196" t="s">
        <v>22</v>
      </c>
      <c r="C196" t="s">
        <v>70</v>
      </c>
      <c r="D196" t="s">
        <v>36</v>
      </c>
      <c r="E196" t="s">
        <v>8547</v>
      </c>
      <c r="F196">
        <v>2026</v>
      </c>
      <c r="G196">
        <v>22255</v>
      </c>
      <c r="H196" t="s">
        <v>26</v>
      </c>
      <c r="I196" t="s">
        <v>4039</v>
      </c>
      <c r="J196">
        <v>88</v>
      </c>
      <c r="K196" t="s">
        <v>33</v>
      </c>
      <c r="L196">
        <v>10000000</v>
      </c>
      <c r="M196">
        <v>279240</v>
      </c>
      <c r="N196">
        <v>10279240</v>
      </c>
      <c r="O196">
        <v>11690000</v>
      </c>
      <c r="P196">
        <v>1410760</v>
      </c>
      <c r="Q196">
        <v>1207</v>
      </c>
      <c r="R196" s="8"/>
    </row>
    <row r="197" spans="1:18" ht="15" customHeight="1" x14ac:dyDescent="0.3">
      <c r="A197" t="s">
        <v>10660</v>
      </c>
      <c r="B197" t="s">
        <v>22</v>
      </c>
      <c r="C197" t="s">
        <v>54</v>
      </c>
      <c r="D197" t="s">
        <v>24</v>
      </c>
      <c r="E197" t="s">
        <v>10721</v>
      </c>
      <c r="F197">
        <v>2026</v>
      </c>
      <c r="G197">
        <v>12700</v>
      </c>
      <c r="H197" t="s">
        <v>26</v>
      </c>
      <c r="I197" t="s">
        <v>10722</v>
      </c>
      <c r="J197">
        <v>5</v>
      </c>
      <c r="K197" t="s">
        <v>39</v>
      </c>
      <c r="L197">
        <v>16200000</v>
      </c>
      <c r="M197">
        <v>0</v>
      </c>
      <c r="N197">
        <v>16200000</v>
      </c>
      <c r="O197">
        <v>18890000</v>
      </c>
      <c r="P197">
        <v>2690000</v>
      </c>
      <c r="Q197">
        <v>1424</v>
      </c>
      <c r="R197" s="8"/>
    </row>
    <row r="198" spans="1:18" ht="15" customHeight="1" x14ac:dyDescent="0.3">
      <c r="A198" t="s">
        <v>9640</v>
      </c>
      <c r="B198" t="s">
        <v>22</v>
      </c>
      <c r="C198" t="s">
        <v>30</v>
      </c>
      <c r="D198" t="s">
        <v>50</v>
      </c>
      <c r="E198" t="s">
        <v>10413</v>
      </c>
      <c r="F198">
        <v>2026</v>
      </c>
      <c r="G198">
        <v>1800</v>
      </c>
      <c r="H198" t="s">
        <v>26</v>
      </c>
      <c r="I198" t="s">
        <v>43</v>
      </c>
      <c r="J198">
        <v>33</v>
      </c>
      <c r="K198" t="s">
        <v>47</v>
      </c>
      <c r="L198">
        <v>7400000</v>
      </c>
      <c r="M198">
        <v>240240</v>
      </c>
      <c r="N198">
        <v>7640240</v>
      </c>
      <c r="O198">
        <v>8990000</v>
      </c>
      <c r="P198">
        <v>1349760</v>
      </c>
      <c r="Q198">
        <v>1501</v>
      </c>
    </row>
    <row r="199" spans="1:18" ht="15" customHeight="1" x14ac:dyDescent="0.3">
      <c r="A199" t="s">
        <v>8685</v>
      </c>
      <c r="B199" t="s">
        <v>22</v>
      </c>
      <c r="C199" t="s">
        <v>54</v>
      </c>
      <c r="D199" t="s">
        <v>191</v>
      </c>
      <c r="E199" t="s">
        <v>10384</v>
      </c>
      <c r="F199">
        <v>2026</v>
      </c>
      <c r="G199">
        <v>6207</v>
      </c>
      <c r="H199" t="s">
        <v>26</v>
      </c>
      <c r="I199" t="s">
        <v>43</v>
      </c>
      <c r="J199">
        <v>35</v>
      </c>
      <c r="K199" t="s">
        <v>52</v>
      </c>
      <c r="L199">
        <v>15000000</v>
      </c>
      <c r="M199">
        <v>354240</v>
      </c>
      <c r="N199">
        <v>15354240</v>
      </c>
      <c r="O199">
        <v>17490000</v>
      </c>
      <c r="P199">
        <v>2135760</v>
      </c>
      <c r="Q199">
        <v>1221</v>
      </c>
      <c r="R199" s="8"/>
    </row>
    <row r="200" spans="1:18" ht="15" customHeight="1" x14ac:dyDescent="0.3">
      <c r="A200" t="s">
        <v>480</v>
      </c>
      <c r="B200" t="s">
        <v>385</v>
      </c>
      <c r="C200" t="s">
        <v>5337</v>
      </c>
      <c r="D200" t="s">
        <v>188</v>
      </c>
      <c r="E200" t="s">
        <v>8587</v>
      </c>
      <c r="F200">
        <v>2017</v>
      </c>
      <c r="G200">
        <v>200000</v>
      </c>
      <c r="H200" t="s">
        <v>26</v>
      </c>
      <c r="I200" t="s">
        <v>43</v>
      </c>
      <c r="J200">
        <v>244</v>
      </c>
      <c r="K200" t="s">
        <v>52</v>
      </c>
      <c r="L200">
        <v>12605042</v>
      </c>
      <c r="M200">
        <v>0</v>
      </c>
      <c r="N200">
        <v>12605042</v>
      </c>
      <c r="O200">
        <v>17690000</v>
      </c>
      <c r="P200">
        <v>5084958</v>
      </c>
      <c r="Q200">
        <v>2874</v>
      </c>
      <c r="R200" s="8"/>
    </row>
    <row r="201" spans="1:18" ht="15" customHeight="1" x14ac:dyDescent="0.3">
      <c r="A201" t="s">
        <v>8599</v>
      </c>
      <c r="B201" t="s">
        <v>385</v>
      </c>
      <c r="C201" t="s">
        <v>5291</v>
      </c>
      <c r="D201" t="s">
        <v>89</v>
      </c>
      <c r="E201" t="s">
        <v>8600</v>
      </c>
      <c r="F201">
        <v>2020</v>
      </c>
      <c r="G201">
        <v>10500</v>
      </c>
      <c r="H201" t="s">
        <v>26</v>
      </c>
      <c r="I201" t="s">
        <v>60</v>
      </c>
      <c r="J201">
        <v>1190</v>
      </c>
      <c r="K201" t="s">
        <v>28</v>
      </c>
      <c r="L201">
        <v>10356480</v>
      </c>
      <c r="M201">
        <v>72666</v>
      </c>
      <c r="N201">
        <v>10429146</v>
      </c>
      <c r="O201">
        <v>8990000</v>
      </c>
      <c r="P201">
        <v>-1439146</v>
      </c>
      <c r="Q201">
        <v>-1601</v>
      </c>
      <c r="R201" s="8"/>
    </row>
    <row r="202" spans="1:18" ht="15" customHeight="1" x14ac:dyDescent="0.3">
      <c r="A202" t="s">
        <v>8679</v>
      </c>
      <c r="B202" t="s">
        <v>385</v>
      </c>
      <c r="C202" t="s">
        <v>5323</v>
      </c>
      <c r="D202" t="s">
        <v>194</v>
      </c>
      <c r="E202" t="s">
        <v>8680</v>
      </c>
      <c r="F202">
        <v>2020</v>
      </c>
      <c r="G202">
        <v>0</v>
      </c>
      <c r="H202" t="s">
        <v>343</v>
      </c>
      <c r="I202" t="s">
        <v>5327</v>
      </c>
      <c r="J202">
        <v>2340</v>
      </c>
      <c r="K202" t="s">
        <v>8635</v>
      </c>
      <c r="L202">
        <v>6854706</v>
      </c>
      <c r="M202">
        <v>2676883</v>
      </c>
      <c r="N202">
        <v>9531589</v>
      </c>
      <c r="O202">
        <v>12490000</v>
      </c>
      <c r="P202">
        <v>2958411</v>
      </c>
      <c r="Q202">
        <v>2369</v>
      </c>
    </row>
    <row r="203" spans="1:18" ht="15" customHeight="1" x14ac:dyDescent="0.3">
      <c r="A203" t="s">
        <v>8593</v>
      </c>
      <c r="B203" t="s">
        <v>385</v>
      </c>
      <c r="C203" t="s">
        <v>4006</v>
      </c>
      <c r="D203" t="s">
        <v>188</v>
      </c>
      <c r="E203" t="s">
        <v>8594</v>
      </c>
      <c r="F203">
        <v>2022</v>
      </c>
      <c r="G203">
        <v>0</v>
      </c>
      <c r="H203" t="s">
        <v>26</v>
      </c>
      <c r="I203" t="s">
        <v>43</v>
      </c>
      <c r="J203">
        <v>368</v>
      </c>
      <c r="K203" t="s">
        <v>52</v>
      </c>
      <c r="L203">
        <v>31092437</v>
      </c>
      <c r="M203">
        <v>0</v>
      </c>
      <c r="N203">
        <v>31092437</v>
      </c>
      <c r="O203">
        <v>37000000</v>
      </c>
      <c r="P203">
        <v>5907563</v>
      </c>
      <c r="Q203">
        <v>1597</v>
      </c>
      <c r="R203" s="8"/>
    </row>
    <row r="204" spans="1:18" ht="15" customHeight="1" x14ac:dyDescent="0.3">
      <c r="A204" t="s">
        <v>8596</v>
      </c>
      <c r="B204" t="s">
        <v>385</v>
      </c>
      <c r="C204" t="s">
        <v>5291</v>
      </c>
      <c r="D204" t="s">
        <v>5297</v>
      </c>
      <c r="E204" t="s">
        <v>8597</v>
      </c>
      <c r="F204">
        <v>2023</v>
      </c>
      <c r="G204">
        <v>3400</v>
      </c>
      <c r="H204" t="s">
        <v>26</v>
      </c>
      <c r="I204" t="s">
        <v>38</v>
      </c>
      <c r="J204">
        <v>840</v>
      </c>
      <c r="K204" t="s">
        <v>8562</v>
      </c>
      <c r="L204">
        <v>21408968</v>
      </c>
      <c r="M204">
        <v>367754</v>
      </c>
      <c r="N204">
        <v>21776722</v>
      </c>
      <c r="O204">
        <v>21408969</v>
      </c>
      <c r="P204">
        <v>-367753</v>
      </c>
      <c r="Q204">
        <v>-172</v>
      </c>
      <c r="R204" s="8"/>
    </row>
    <row r="205" spans="1:18" ht="15" customHeight="1" x14ac:dyDescent="0.3">
      <c r="A205" t="s">
        <v>4136</v>
      </c>
      <c r="B205" t="s">
        <v>385</v>
      </c>
      <c r="C205" t="s">
        <v>54</v>
      </c>
      <c r="D205" t="s">
        <v>36</v>
      </c>
      <c r="E205" t="s">
        <v>3995</v>
      </c>
      <c r="F205">
        <v>2023</v>
      </c>
      <c r="G205">
        <v>717</v>
      </c>
      <c r="H205" t="s">
        <v>26</v>
      </c>
      <c r="I205" t="s">
        <v>4039</v>
      </c>
      <c r="J205">
        <v>622</v>
      </c>
      <c r="K205" t="s">
        <v>33</v>
      </c>
      <c r="L205">
        <v>22851906</v>
      </c>
      <c r="M205">
        <v>0</v>
      </c>
      <c r="N205">
        <v>22851906</v>
      </c>
      <c r="O205">
        <v>15990000</v>
      </c>
      <c r="P205">
        <v>-6861906</v>
      </c>
      <c r="Q205">
        <v>-4291</v>
      </c>
      <c r="R205" s="8"/>
    </row>
    <row r="206" spans="1:18" ht="15" customHeight="1" x14ac:dyDescent="0.3">
      <c r="A206" t="s">
        <v>5325</v>
      </c>
      <c r="B206" t="s">
        <v>385</v>
      </c>
      <c r="C206" t="s">
        <v>5323</v>
      </c>
      <c r="D206" t="s">
        <v>5326</v>
      </c>
      <c r="E206" t="s">
        <v>5332</v>
      </c>
      <c r="F206">
        <v>2023</v>
      </c>
      <c r="G206">
        <v>11258</v>
      </c>
      <c r="H206" t="s">
        <v>26</v>
      </c>
      <c r="I206" t="s">
        <v>5327</v>
      </c>
      <c r="J206">
        <v>502</v>
      </c>
      <c r="K206" t="s">
        <v>33</v>
      </c>
      <c r="L206">
        <v>22990000</v>
      </c>
      <c r="M206">
        <v>20000</v>
      </c>
      <c r="N206">
        <v>23010000</v>
      </c>
      <c r="O206">
        <v>22990000</v>
      </c>
      <c r="P206">
        <v>-20000</v>
      </c>
      <c r="Q206">
        <v>-9</v>
      </c>
      <c r="R206" s="8"/>
    </row>
    <row r="207" spans="1:18" ht="15" customHeight="1" x14ac:dyDescent="0.3">
      <c r="A207" t="s">
        <v>4135</v>
      </c>
      <c r="B207" t="s">
        <v>385</v>
      </c>
      <c r="C207" t="s">
        <v>54</v>
      </c>
      <c r="D207" t="s">
        <v>163</v>
      </c>
      <c r="E207" t="s">
        <v>395</v>
      </c>
      <c r="F207">
        <v>2024</v>
      </c>
      <c r="G207">
        <v>10171</v>
      </c>
      <c r="H207" t="s">
        <v>343</v>
      </c>
      <c r="I207" t="s">
        <v>43</v>
      </c>
      <c r="J207">
        <v>343</v>
      </c>
      <c r="K207" t="s">
        <v>33</v>
      </c>
      <c r="L207">
        <v>17583866</v>
      </c>
      <c r="M207">
        <v>1418899</v>
      </c>
      <c r="N207">
        <v>19002765</v>
      </c>
      <c r="O207">
        <v>18090000</v>
      </c>
      <c r="P207">
        <v>-912765</v>
      </c>
      <c r="Q207">
        <v>-505</v>
      </c>
      <c r="R207" s="8"/>
    </row>
    <row r="208" spans="1:18" ht="15" customHeight="1" x14ac:dyDescent="0.3">
      <c r="A208" t="s">
        <v>10707</v>
      </c>
      <c r="B208" t="s">
        <v>385</v>
      </c>
      <c r="C208" t="s">
        <v>8589</v>
      </c>
      <c r="D208" t="s">
        <v>392</v>
      </c>
      <c r="E208" t="s">
        <v>10708</v>
      </c>
      <c r="F208">
        <v>2024</v>
      </c>
      <c r="G208">
        <v>15100</v>
      </c>
      <c r="H208" t="s">
        <v>343</v>
      </c>
      <c r="I208" t="s">
        <v>143</v>
      </c>
      <c r="J208">
        <v>910</v>
      </c>
      <c r="K208" t="s">
        <v>344</v>
      </c>
      <c r="L208">
        <v>30243697</v>
      </c>
      <c r="M208">
        <v>847880</v>
      </c>
      <c r="N208">
        <v>31091577</v>
      </c>
      <c r="O208">
        <v>19790000</v>
      </c>
      <c r="P208">
        <v>-11301577</v>
      </c>
      <c r="Q208">
        <v>-5711</v>
      </c>
      <c r="R208" s="8"/>
    </row>
    <row r="209" spans="1:18" ht="15" customHeight="1" x14ac:dyDescent="0.3">
      <c r="A209" t="s">
        <v>415</v>
      </c>
      <c r="B209" t="s">
        <v>385</v>
      </c>
      <c r="C209" t="s">
        <v>4006</v>
      </c>
      <c r="D209" t="s">
        <v>4043</v>
      </c>
      <c r="E209" t="s">
        <v>4146</v>
      </c>
      <c r="F209">
        <v>2025</v>
      </c>
      <c r="G209">
        <v>0</v>
      </c>
      <c r="H209" t="s">
        <v>26</v>
      </c>
      <c r="I209" t="s">
        <v>43</v>
      </c>
      <c r="J209">
        <v>196</v>
      </c>
      <c r="K209" t="s">
        <v>8581</v>
      </c>
      <c r="L209">
        <v>37656800</v>
      </c>
      <c r="M209">
        <v>0</v>
      </c>
      <c r="N209">
        <v>37656800</v>
      </c>
      <c r="O209">
        <v>38000000</v>
      </c>
      <c r="P209">
        <v>343200</v>
      </c>
      <c r="Q209">
        <v>9</v>
      </c>
      <c r="R209" s="8"/>
    </row>
    <row r="210" spans="1:18" ht="15" customHeight="1" x14ac:dyDescent="0.3">
      <c r="A210" t="s">
        <v>5322</v>
      </c>
      <c r="B210" t="s">
        <v>385</v>
      </c>
      <c r="C210" t="s">
        <v>5323</v>
      </c>
      <c r="D210" t="s">
        <v>194</v>
      </c>
      <c r="E210" t="s">
        <v>5331</v>
      </c>
      <c r="F210">
        <v>2024</v>
      </c>
      <c r="G210">
        <v>40010</v>
      </c>
      <c r="H210" t="s">
        <v>343</v>
      </c>
      <c r="I210" t="s">
        <v>5324</v>
      </c>
      <c r="J210">
        <v>897</v>
      </c>
      <c r="K210" t="s">
        <v>344</v>
      </c>
      <c r="L210">
        <v>29750700</v>
      </c>
      <c r="M210">
        <v>2559508</v>
      </c>
      <c r="N210">
        <v>32310208</v>
      </c>
      <c r="O210">
        <v>31990000</v>
      </c>
      <c r="P210">
        <v>-320208</v>
      </c>
      <c r="Q210">
        <v>-1</v>
      </c>
      <c r="R210" s="8"/>
    </row>
    <row r="211" spans="1:18" ht="15" customHeight="1" x14ac:dyDescent="0.3">
      <c r="A211" t="s">
        <v>8588</v>
      </c>
      <c r="B211" t="s">
        <v>385</v>
      </c>
      <c r="C211" t="s">
        <v>8589</v>
      </c>
      <c r="D211" t="s">
        <v>182</v>
      </c>
      <c r="E211" t="s">
        <v>8590</v>
      </c>
      <c r="F211">
        <v>2023</v>
      </c>
      <c r="G211">
        <v>0</v>
      </c>
      <c r="H211" t="s">
        <v>26</v>
      </c>
      <c r="I211" t="s">
        <v>222</v>
      </c>
      <c r="J211">
        <v>293</v>
      </c>
      <c r="K211" t="s">
        <v>52</v>
      </c>
      <c r="L211">
        <v>22563664</v>
      </c>
      <c r="M211">
        <v>0</v>
      </c>
      <c r="N211">
        <v>22563664</v>
      </c>
      <c r="O211">
        <v>22563664</v>
      </c>
      <c r="P211">
        <v>0</v>
      </c>
      <c r="Q211">
        <v>0</v>
      </c>
    </row>
    <row r="212" spans="1:18" ht="15" customHeight="1" x14ac:dyDescent="0.3">
      <c r="A212" t="s">
        <v>390</v>
      </c>
      <c r="B212" t="s">
        <v>385</v>
      </c>
      <c r="C212" t="s">
        <v>391</v>
      </c>
      <c r="D212" t="s">
        <v>392</v>
      </c>
      <c r="E212" t="s">
        <v>393</v>
      </c>
      <c r="F212">
        <v>2024</v>
      </c>
      <c r="G212">
        <v>19482</v>
      </c>
      <c r="H212" t="s">
        <v>343</v>
      </c>
      <c r="I212" t="s">
        <v>173</v>
      </c>
      <c r="J212">
        <v>353</v>
      </c>
      <c r="K212" t="s">
        <v>344</v>
      </c>
      <c r="L212">
        <v>29403361</v>
      </c>
      <c r="M212">
        <v>1237255</v>
      </c>
      <c r="N212">
        <v>30640616</v>
      </c>
      <c r="O212">
        <v>28990000</v>
      </c>
      <c r="P212">
        <v>-1650616</v>
      </c>
      <c r="Q212">
        <v>-569</v>
      </c>
    </row>
    <row r="213" spans="1:18" ht="15" customHeight="1" x14ac:dyDescent="0.3">
      <c r="A213" t="s">
        <v>449</v>
      </c>
      <c r="B213" t="s">
        <v>385</v>
      </c>
      <c r="C213" t="s">
        <v>30</v>
      </c>
      <c r="D213" t="s">
        <v>36</v>
      </c>
      <c r="E213" t="s">
        <v>4144</v>
      </c>
      <c r="F213">
        <v>2024</v>
      </c>
      <c r="G213">
        <v>0</v>
      </c>
      <c r="H213" t="s">
        <v>26</v>
      </c>
      <c r="I213" t="s">
        <v>4145</v>
      </c>
      <c r="J213">
        <v>328</v>
      </c>
      <c r="K213" t="s">
        <v>33</v>
      </c>
      <c r="L213">
        <v>11990000</v>
      </c>
      <c r="M213">
        <v>0</v>
      </c>
      <c r="N213">
        <v>11990000</v>
      </c>
      <c r="O213">
        <v>11990000</v>
      </c>
      <c r="P213">
        <v>0</v>
      </c>
      <c r="Q213">
        <v>0</v>
      </c>
      <c r="R213" s="8"/>
    </row>
    <row r="214" spans="1:18" ht="15" customHeight="1" x14ac:dyDescent="0.3">
      <c r="A214" t="s">
        <v>4139</v>
      </c>
      <c r="B214" t="s">
        <v>385</v>
      </c>
      <c r="C214" t="s">
        <v>30</v>
      </c>
      <c r="D214" t="s">
        <v>182</v>
      </c>
      <c r="E214" t="s">
        <v>4140</v>
      </c>
      <c r="F214">
        <v>2024</v>
      </c>
      <c r="G214">
        <v>0</v>
      </c>
      <c r="H214" t="s">
        <v>26</v>
      </c>
      <c r="I214" t="s">
        <v>222</v>
      </c>
      <c r="J214">
        <v>523</v>
      </c>
      <c r="K214" t="s">
        <v>52</v>
      </c>
      <c r="L214">
        <v>24957854</v>
      </c>
      <c r="M214">
        <v>0</v>
      </c>
      <c r="N214">
        <v>24957854</v>
      </c>
      <c r="O214">
        <v>24957854</v>
      </c>
      <c r="P214">
        <v>0</v>
      </c>
      <c r="Q214">
        <v>0</v>
      </c>
      <c r="R214" s="8"/>
    </row>
    <row r="215" spans="1:18" ht="15" customHeight="1" x14ac:dyDescent="0.3">
      <c r="A215" t="s">
        <v>8592</v>
      </c>
      <c r="B215" t="s">
        <v>385</v>
      </c>
      <c r="C215" t="s">
        <v>54</v>
      </c>
      <c r="D215" t="s">
        <v>201</v>
      </c>
      <c r="E215" t="s">
        <v>5333</v>
      </c>
      <c r="F215">
        <v>2025</v>
      </c>
      <c r="G215">
        <v>9892</v>
      </c>
      <c r="H215" t="s">
        <v>343</v>
      </c>
      <c r="I215" t="s">
        <v>94</v>
      </c>
      <c r="J215">
        <v>343</v>
      </c>
      <c r="K215" t="s">
        <v>344</v>
      </c>
      <c r="L215">
        <v>13950252</v>
      </c>
      <c r="M215">
        <v>1098407</v>
      </c>
      <c r="N215">
        <v>15048659</v>
      </c>
      <c r="O215">
        <v>15990000</v>
      </c>
      <c r="P215">
        <v>941341</v>
      </c>
      <c r="Q215">
        <v>589</v>
      </c>
    </row>
    <row r="216" spans="1:18" ht="15" customHeight="1" x14ac:dyDescent="0.3">
      <c r="A216" t="s">
        <v>394</v>
      </c>
      <c r="B216" t="s">
        <v>385</v>
      </c>
      <c r="C216" t="s">
        <v>54</v>
      </c>
      <c r="D216" t="s">
        <v>163</v>
      </c>
      <c r="E216" t="s">
        <v>395</v>
      </c>
      <c r="F216">
        <v>2025</v>
      </c>
      <c r="G216">
        <v>8508</v>
      </c>
      <c r="H216" t="s">
        <v>343</v>
      </c>
      <c r="I216" t="s">
        <v>43</v>
      </c>
      <c r="J216">
        <v>343</v>
      </c>
      <c r="K216" t="s">
        <v>344</v>
      </c>
      <c r="L216">
        <v>17732643</v>
      </c>
      <c r="M216">
        <v>1035113</v>
      </c>
      <c r="N216">
        <v>18767756</v>
      </c>
      <c r="O216">
        <v>17990000</v>
      </c>
      <c r="P216">
        <v>-777756</v>
      </c>
      <c r="Q216">
        <v>-432</v>
      </c>
      <c r="R216" s="8"/>
    </row>
    <row r="217" spans="1:18" ht="15" customHeight="1" x14ac:dyDescent="0.3">
      <c r="A217" t="s">
        <v>8570</v>
      </c>
      <c r="B217" t="s">
        <v>385</v>
      </c>
      <c r="C217" t="s">
        <v>5323</v>
      </c>
      <c r="D217" t="s">
        <v>194</v>
      </c>
      <c r="E217" t="s">
        <v>8571</v>
      </c>
      <c r="F217">
        <v>2025</v>
      </c>
      <c r="G217">
        <v>0</v>
      </c>
      <c r="H217" t="s">
        <v>26</v>
      </c>
      <c r="I217" t="s">
        <v>161</v>
      </c>
      <c r="J217">
        <v>118</v>
      </c>
      <c r="K217" t="s">
        <v>52</v>
      </c>
      <c r="L217">
        <v>65150753</v>
      </c>
      <c r="M217">
        <v>0</v>
      </c>
      <c r="N217">
        <v>65150753</v>
      </c>
      <c r="O217">
        <v>65150753</v>
      </c>
      <c r="P217">
        <v>0</v>
      </c>
      <c r="Q217">
        <v>0</v>
      </c>
      <c r="R217" s="8"/>
    </row>
    <row r="218" spans="1:18" ht="15" customHeight="1" x14ac:dyDescent="0.3">
      <c r="A218" t="s">
        <v>6554</v>
      </c>
      <c r="B218" t="s">
        <v>385</v>
      </c>
      <c r="C218" t="s">
        <v>5291</v>
      </c>
      <c r="D218" t="s">
        <v>41</v>
      </c>
      <c r="E218" t="s">
        <v>10410</v>
      </c>
      <c r="F218">
        <v>2025</v>
      </c>
      <c r="G218">
        <v>12507</v>
      </c>
      <c r="H218" t="s">
        <v>343</v>
      </c>
      <c r="I218" t="s">
        <v>43</v>
      </c>
      <c r="J218">
        <v>94</v>
      </c>
      <c r="K218" t="s">
        <v>344</v>
      </c>
      <c r="L218">
        <v>13434000</v>
      </c>
      <c r="M218">
        <v>630975</v>
      </c>
      <c r="N218">
        <v>14064975</v>
      </c>
      <c r="O218">
        <v>18990000</v>
      </c>
      <c r="P218">
        <v>4925025</v>
      </c>
      <c r="Q218">
        <v>2593</v>
      </c>
      <c r="R218" s="8"/>
    </row>
    <row r="219" spans="1:18" ht="15" customHeight="1" x14ac:dyDescent="0.3">
      <c r="A219" t="s">
        <v>4141</v>
      </c>
      <c r="B219" t="s">
        <v>385</v>
      </c>
      <c r="C219" t="s">
        <v>54</v>
      </c>
      <c r="D219" t="s">
        <v>163</v>
      </c>
      <c r="E219" t="s">
        <v>4142</v>
      </c>
      <c r="F219">
        <v>2025</v>
      </c>
      <c r="G219">
        <v>0</v>
      </c>
      <c r="H219" t="s">
        <v>343</v>
      </c>
      <c r="I219" t="s">
        <v>4143</v>
      </c>
      <c r="J219">
        <v>328</v>
      </c>
      <c r="K219" t="s">
        <v>344</v>
      </c>
      <c r="L219">
        <v>23227563</v>
      </c>
      <c r="M219">
        <v>0</v>
      </c>
      <c r="N219">
        <v>23227563</v>
      </c>
      <c r="O219">
        <v>21490000</v>
      </c>
      <c r="P219">
        <v>-1737563</v>
      </c>
      <c r="Q219">
        <v>-809</v>
      </c>
      <c r="R219" s="8"/>
    </row>
    <row r="220" spans="1:18" ht="15" customHeight="1" x14ac:dyDescent="0.3">
      <c r="A220" t="s">
        <v>5352</v>
      </c>
      <c r="B220" t="s">
        <v>385</v>
      </c>
      <c r="C220" t="s">
        <v>30</v>
      </c>
      <c r="D220" t="s">
        <v>7205</v>
      </c>
      <c r="E220" t="s">
        <v>8573</v>
      </c>
      <c r="F220">
        <v>2026</v>
      </c>
      <c r="G220">
        <v>748</v>
      </c>
      <c r="H220" t="s">
        <v>26</v>
      </c>
      <c r="I220" t="s">
        <v>43</v>
      </c>
      <c r="J220">
        <v>126</v>
      </c>
      <c r="K220" t="s">
        <v>47</v>
      </c>
      <c r="L220">
        <v>14500000</v>
      </c>
      <c r="M220">
        <v>0</v>
      </c>
      <c r="N220">
        <v>14500000</v>
      </c>
      <c r="O220">
        <v>14990000</v>
      </c>
      <c r="P220">
        <v>490000</v>
      </c>
      <c r="Q220">
        <v>327</v>
      </c>
      <c r="R220" s="8"/>
    </row>
    <row r="221" spans="1:18" ht="15" customHeight="1" x14ac:dyDescent="0.3">
      <c r="R221" s="8"/>
    </row>
    <row r="222" spans="1:18" ht="15" customHeight="1" x14ac:dyDescent="0.3">
      <c r="R222" s="8"/>
    </row>
    <row r="223" spans="1:18" ht="15" customHeight="1" x14ac:dyDescent="0.3">
      <c r="R223" s="8"/>
    </row>
    <row r="224" spans="1:18" ht="15" customHeight="1" x14ac:dyDescent="0.3">
      <c r="R224" s="8"/>
    </row>
    <row r="225" spans="18:18" ht="15" customHeight="1" x14ac:dyDescent="0.3">
      <c r="R225" s="8"/>
    </row>
    <row r="226" spans="18:18" ht="15" customHeight="1" x14ac:dyDescent="0.3">
      <c r="R226" s="8"/>
    </row>
    <row r="227" spans="18:18" ht="15" customHeight="1" x14ac:dyDescent="0.3">
      <c r="R227" s="8"/>
    </row>
    <row r="229" spans="18:18" ht="15" customHeight="1" x14ac:dyDescent="0.3">
      <c r="R229" s="8"/>
    </row>
    <row r="230" spans="18:18" ht="15" customHeight="1" x14ac:dyDescent="0.3">
      <c r="R230" s="8"/>
    </row>
    <row r="231" spans="18:18" ht="15" customHeight="1" x14ac:dyDescent="0.3">
      <c r="R231" s="8"/>
    </row>
    <row r="232" spans="18:18" ht="15" customHeight="1" x14ac:dyDescent="0.3">
      <c r="R232" s="8"/>
    </row>
    <row r="233" spans="18:18" ht="15" customHeight="1" x14ac:dyDescent="0.3">
      <c r="R233" s="8"/>
    </row>
    <row r="234" spans="18:18" ht="15" customHeight="1" x14ac:dyDescent="0.3">
      <c r="R234" s="8"/>
    </row>
    <row r="235" spans="18:18" ht="15" customHeight="1" x14ac:dyDescent="0.3">
      <c r="R235" s="8"/>
    </row>
    <row r="236" spans="18:18" ht="15" customHeight="1" x14ac:dyDescent="0.3">
      <c r="R236" s="8"/>
    </row>
    <row r="237" spans="18:18" ht="15" customHeight="1" x14ac:dyDescent="0.3">
      <c r="R237" s="8"/>
    </row>
    <row r="238" spans="18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0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C4160" sqref="C4160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5383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5382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5381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5380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5379</v>
      </c>
      <c r="B3918" s="7">
        <v>46065.71875</v>
      </c>
      <c r="C3918">
        <v>8500000</v>
      </c>
    </row>
    <row r="3919" spans="1:3" ht="15" customHeight="1" x14ac:dyDescent="0.3">
      <c r="A3919" t="s">
        <v>5378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5377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5376</v>
      </c>
      <c r="B3924" s="7">
        <v>46073.662499999999</v>
      </c>
      <c r="C3924">
        <v>17000000</v>
      </c>
    </row>
    <row r="3925" spans="1:3" ht="15" customHeight="1" x14ac:dyDescent="0.3">
      <c r="A3925" t="s">
        <v>5375</v>
      </c>
      <c r="B3925" s="7">
        <v>46076.677083333336</v>
      </c>
      <c r="C3925">
        <v>12500000</v>
      </c>
    </row>
    <row r="3926" spans="1:3" ht="15" customHeight="1" x14ac:dyDescent="0.3">
      <c r="A3926" t="s">
        <v>5374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5373</v>
      </c>
      <c r="B3928" s="7">
        <v>46078.509722222225</v>
      </c>
      <c r="C3928">
        <v>10900000</v>
      </c>
    </row>
    <row r="3929" spans="1:3" ht="15" customHeight="1" x14ac:dyDescent="0.3">
      <c r="A3929" t="s">
        <v>5372</v>
      </c>
      <c r="B3929" s="7">
        <v>46078.79583333333</v>
      </c>
      <c r="C3929">
        <v>10000000</v>
      </c>
    </row>
    <row r="3930" spans="1:3" ht="15" customHeight="1" x14ac:dyDescent="0.3">
      <c r="A3930" t="s">
        <v>5346</v>
      </c>
      <c r="B3930" s="7">
        <v>46078.808333333334</v>
      </c>
      <c r="C3930">
        <v>37000000</v>
      </c>
    </row>
    <row r="3931" spans="1:3" ht="15" customHeight="1" x14ac:dyDescent="0.3">
      <c r="A3931" t="s">
        <v>5308</v>
      </c>
      <c r="B3931" s="7">
        <v>46079.561805555553</v>
      </c>
      <c r="C3931">
        <v>24000000</v>
      </c>
    </row>
    <row r="3932" spans="1:3" ht="15" customHeight="1" x14ac:dyDescent="0.3">
      <c r="A3932" t="s">
        <v>5371</v>
      </c>
      <c r="B3932" s="7">
        <v>46079.743055555555</v>
      </c>
      <c r="C3932">
        <v>17500000</v>
      </c>
    </row>
    <row r="3933" spans="1:3" ht="15" customHeight="1" x14ac:dyDescent="0.3">
      <c r="A3933" t="s">
        <v>5370</v>
      </c>
      <c r="B3933" s="7">
        <v>46080.513888888891</v>
      </c>
      <c r="C3933">
        <v>22000000</v>
      </c>
    </row>
    <row r="3934" spans="1:3" ht="15" customHeight="1" x14ac:dyDescent="0.3">
      <c r="A3934" t="s">
        <v>5369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5368</v>
      </c>
      <c r="B3936" s="7">
        <v>46080.679166666669</v>
      </c>
      <c r="C3936">
        <v>9400000</v>
      </c>
    </row>
    <row r="3937" spans="1:3" ht="15" customHeight="1" x14ac:dyDescent="0.3">
      <c r="A3937" t="s">
        <v>5367</v>
      </c>
      <c r="B3937" s="7">
        <v>46080.686805555553</v>
      </c>
      <c r="C3937">
        <v>10500000</v>
      </c>
    </row>
    <row r="3938" spans="1:3" ht="15" customHeight="1" x14ac:dyDescent="0.3">
      <c r="A3938" t="s">
        <v>5366</v>
      </c>
      <c r="B3938" s="7">
        <v>46080.716666666667</v>
      </c>
      <c r="C3938">
        <v>10600000</v>
      </c>
    </row>
    <row r="3939" spans="1:3" ht="15" customHeight="1" x14ac:dyDescent="0.3">
      <c r="A3939" t="s">
        <v>5365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5364</v>
      </c>
      <c r="B3941" s="7">
        <v>46080.770138888889</v>
      </c>
      <c r="C3941">
        <v>14400000</v>
      </c>
    </row>
    <row r="3942" spans="1:3" ht="15" customHeight="1" x14ac:dyDescent="0.3">
      <c r="A3942" t="s">
        <v>5363</v>
      </c>
      <c r="B3942" s="7">
        <v>46084.777777777781</v>
      </c>
      <c r="C3942">
        <v>9000000</v>
      </c>
    </row>
    <row r="3943" spans="1:3" ht="15" customHeight="1" x14ac:dyDescent="0.3">
      <c r="A3943" t="s">
        <v>5310</v>
      </c>
      <c r="B3943" s="7">
        <v>46086.40347222222</v>
      </c>
      <c r="C3943">
        <v>8000000</v>
      </c>
    </row>
    <row r="3944" spans="1:3" ht="15" customHeight="1" x14ac:dyDescent="0.3">
      <c r="A3944" t="s">
        <v>5311</v>
      </c>
      <c r="B3944" s="7">
        <v>46086.795138888891</v>
      </c>
      <c r="C3944">
        <v>5700000</v>
      </c>
    </row>
    <row r="3945" spans="1:3" ht="15" customHeight="1" x14ac:dyDescent="0.3">
      <c r="A3945" t="s">
        <v>5312</v>
      </c>
      <c r="B3945" s="7">
        <v>46090.727777777778</v>
      </c>
      <c r="C3945">
        <v>5700000</v>
      </c>
    </row>
    <row r="3946" spans="1:3" ht="15" customHeight="1" x14ac:dyDescent="0.3">
      <c r="A3946" t="s">
        <v>5362</v>
      </c>
      <c r="B3946" s="7">
        <v>46091.490277777775</v>
      </c>
      <c r="C3946">
        <v>13900000</v>
      </c>
    </row>
    <row r="3947" spans="1:3" ht="15" customHeight="1" x14ac:dyDescent="0.3">
      <c r="A3947" t="s">
        <v>5361</v>
      </c>
      <c r="B3947" s="7">
        <v>46091.6875</v>
      </c>
      <c r="C3947">
        <v>8500000</v>
      </c>
    </row>
    <row r="3948" spans="1:3" ht="15" customHeight="1" x14ac:dyDescent="0.3">
      <c r="A3948" t="s">
        <v>5360</v>
      </c>
      <c r="B3948" s="7">
        <v>46091.694444444445</v>
      </c>
      <c r="C3948">
        <v>6300000</v>
      </c>
    </row>
    <row r="3949" spans="1:3" ht="15" customHeight="1" x14ac:dyDescent="0.3">
      <c r="A3949" t="s">
        <v>5359</v>
      </c>
      <c r="B3949" s="7">
        <v>46091.696527777778</v>
      </c>
      <c r="C3949">
        <v>6750000</v>
      </c>
    </row>
    <row r="3950" spans="1:3" ht="15" customHeight="1" x14ac:dyDescent="0.3">
      <c r="A3950" t="s">
        <v>5358</v>
      </c>
      <c r="B3950" s="7">
        <v>46092.474999999999</v>
      </c>
      <c r="C3950">
        <v>7000000</v>
      </c>
    </row>
    <row r="3951" spans="1:3" ht="15" customHeight="1" x14ac:dyDescent="0.3">
      <c r="A3951" t="s">
        <v>5357</v>
      </c>
      <c r="B3951" s="7">
        <v>46093.693749999999</v>
      </c>
      <c r="C3951">
        <v>6700000</v>
      </c>
    </row>
    <row r="3952" spans="1:3" ht="15" customHeight="1" x14ac:dyDescent="0.3">
      <c r="A3952" t="s">
        <v>5356</v>
      </c>
      <c r="B3952" s="7">
        <v>46093.71597222222</v>
      </c>
      <c r="C3952">
        <v>7000000</v>
      </c>
    </row>
    <row r="3953" spans="1:3" ht="15" customHeight="1" x14ac:dyDescent="0.3">
      <c r="A3953" t="s">
        <v>5355</v>
      </c>
      <c r="B3953" s="7">
        <v>46094.737500000003</v>
      </c>
      <c r="C3953">
        <v>10200000</v>
      </c>
    </row>
    <row r="3954" spans="1:3" ht="15" customHeight="1" x14ac:dyDescent="0.3">
      <c r="A3954" t="s">
        <v>5313</v>
      </c>
      <c r="B3954" s="7">
        <v>46097.481944444444</v>
      </c>
      <c r="C3954">
        <v>15200000</v>
      </c>
    </row>
    <row r="3955" spans="1:3" ht="15" customHeight="1" x14ac:dyDescent="0.3">
      <c r="A3955" t="s">
        <v>5354</v>
      </c>
      <c r="B3955" s="7">
        <v>46097.568055555559</v>
      </c>
      <c r="C3955">
        <v>14500000</v>
      </c>
    </row>
    <row r="3956" spans="1:3" ht="15" customHeight="1" x14ac:dyDescent="0.3">
      <c r="A3956" t="s">
        <v>5353</v>
      </c>
      <c r="B3956" s="7">
        <v>46097.568749999999</v>
      </c>
      <c r="C3956">
        <v>9300000</v>
      </c>
    </row>
    <row r="3957" spans="1:3" ht="15" customHeight="1" x14ac:dyDescent="0.3">
      <c r="A3957" t="s">
        <v>5351</v>
      </c>
      <c r="B3957" s="7">
        <v>46099.411805555559</v>
      </c>
      <c r="C3957">
        <v>6000000</v>
      </c>
    </row>
    <row r="3958" spans="1:3" ht="15" customHeight="1" x14ac:dyDescent="0.3">
      <c r="A3958" t="s">
        <v>5350</v>
      </c>
      <c r="B3958" s="7">
        <v>46100.42083333333</v>
      </c>
      <c r="C3958">
        <v>6300000</v>
      </c>
    </row>
    <row r="3959" spans="1:3" ht="15" customHeight="1" x14ac:dyDescent="0.3">
      <c r="A3959" t="s">
        <v>5349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5591</v>
      </c>
      <c r="B3961" s="7">
        <v>46101.654861111114</v>
      </c>
      <c r="C3961">
        <v>20000000</v>
      </c>
    </row>
    <row r="3962" spans="1:3" ht="15" customHeight="1" x14ac:dyDescent="0.3">
      <c r="A3962" t="s">
        <v>5543</v>
      </c>
      <c r="B3962" s="7">
        <v>46101.681250000001</v>
      </c>
      <c r="C3962">
        <v>6800000</v>
      </c>
    </row>
    <row r="3963" spans="1:3" ht="15" customHeight="1" x14ac:dyDescent="0.3">
      <c r="A3963" t="s">
        <v>6151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7762</v>
      </c>
      <c r="B3965" s="7">
        <v>46105.447916666664</v>
      </c>
      <c r="C3965">
        <v>5700000</v>
      </c>
    </row>
    <row r="3966" spans="1:3" ht="15" customHeight="1" x14ac:dyDescent="0.3">
      <c r="A3966" t="s">
        <v>5938</v>
      </c>
      <c r="B3966" s="7">
        <v>46105.486111111109</v>
      </c>
      <c r="C3966">
        <v>11800000</v>
      </c>
    </row>
    <row r="3967" spans="1:3" ht="15" customHeight="1" x14ac:dyDescent="0.3">
      <c r="A3967" t="s">
        <v>5576</v>
      </c>
      <c r="B3967" s="7">
        <v>46105.486111111109</v>
      </c>
      <c r="C3967">
        <v>9000000</v>
      </c>
    </row>
    <row r="3968" spans="1:3" ht="15" customHeight="1" x14ac:dyDescent="0.3">
      <c r="A3968" t="s">
        <v>5468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6051</v>
      </c>
      <c r="B3970" s="7">
        <v>46107.386805555558</v>
      </c>
      <c r="C3970">
        <v>24500000</v>
      </c>
    </row>
    <row r="3971" spans="1:3" ht="15" customHeight="1" x14ac:dyDescent="0.3">
      <c r="A3971" t="s">
        <v>5585</v>
      </c>
      <c r="B3971" s="7">
        <v>46107.478472222225</v>
      </c>
      <c r="C3971">
        <v>5500000</v>
      </c>
    </row>
    <row r="3972" spans="1:3" ht="15" customHeight="1" x14ac:dyDescent="0.3">
      <c r="A3972" t="s">
        <v>5545</v>
      </c>
      <c r="B3972" s="7">
        <v>46107.701388888891</v>
      </c>
      <c r="C3972">
        <v>11500000</v>
      </c>
    </row>
    <row r="3973" spans="1:3" ht="15" customHeight="1" x14ac:dyDescent="0.3">
      <c r="A3973" t="s">
        <v>5551</v>
      </c>
      <c r="B3973" s="7">
        <v>46107.782638888886</v>
      </c>
      <c r="C3973">
        <v>15000000</v>
      </c>
    </row>
    <row r="3974" spans="1:3" ht="15" customHeight="1" x14ac:dyDescent="0.3">
      <c r="A3974" t="s">
        <v>6272</v>
      </c>
      <c r="B3974" s="7">
        <v>46108.480555555558</v>
      </c>
      <c r="C3974">
        <v>19700000</v>
      </c>
    </row>
    <row r="3975" spans="1:3" ht="15" customHeight="1" x14ac:dyDescent="0.3">
      <c r="A3975" t="s">
        <v>6328</v>
      </c>
      <c r="B3975" s="7">
        <v>46108.558333333334</v>
      </c>
      <c r="C3975">
        <v>23500000</v>
      </c>
    </row>
    <row r="3976" spans="1:3" ht="15" customHeight="1" x14ac:dyDescent="0.3">
      <c r="A3976" t="s">
        <v>6236</v>
      </c>
      <c r="B3976" s="7">
        <v>46108.678472222222</v>
      </c>
      <c r="C3976">
        <v>16000000</v>
      </c>
    </row>
    <row r="3977" spans="1:3" ht="15" customHeight="1" x14ac:dyDescent="0.3">
      <c r="A3977" t="s">
        <v>5554</v>
      </c>
      <c r="B3977" s="7">
        <v>46108.697222222225</v>
      </c>
      <c r="C3977">
        <v>31627180</v>
      </c>
    </row>
    <row r="3978" spans="1:3" ht="15" customHeight="1" x14ac:dyDescent="0.3">
      <c r="A3978" t="s">
        <v>5544</v>
      </c>
      <c r="B3978" s="7">
        <v>46108.697222222225</v>
      </c>
      <c r="C3978">
        <v>31627180</v>
      </c>
    </row>
    <row r="3979" spans="1:3" ht="15" customHeight="1" x14ac:dyDescent="0.3">
      <c r="A3979" t="s">
        <v>6324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6327</v>
      </c>
      <c r="B3981" s="7">
        <v>46111.455555555556</v>
      </c>
      <c r="C3981">
        <v>10100000</v>
      </c>
    </row>
    <row r="3982" spans="1:3" ht="15" customHeight="1" x14ac:dyDescent="0.3">
      <c r="A3982" t="s">
        <v>6297</v>
      </c>
      <c r="B3982" s="7">
        <v>46111.607638888891</v>
      </c>
      <c r="C3982">
        <v>10000000</v>
      </c>
    </row>
    <row r="3983" spans="1:3" ht="15" customHeight="1" x14ac:dyDescent="0.3">
      <c r="A3983" t="s">
        <v>5352</v>
      </c>
      <c r="B3983" s="7">
        <v>46111.61041666667</v>
      </c>
      <c r="C3983">
        <v>17243100</v>
      </c>
    </row>
    <row r="3984" spans="1:3" ht="15" customHeight="1" x14ac:dyDescent="0.3">
      <c r="A3984" t="s">
        <v>5603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6286</v>
      </c>
      <c r="B3986" s="7">
        <v>46111.726388888892</v>
      </c>
      <c r="C3986">
        <v>18500000</v>
      </c>
    </row>
    <row r="3987" spans="1:3" ht="15" customHeight="1" x14ac:dyDescent="0.3">
      <c r="A3987" t="s">
        <v>6305</v>
      </c>
      <c r="B3987" s="7">
        <v>46111.731944444444</v>
      </c>
      <c r="C3987">
        <v>6800000</v>
      </c>
    </row>
    <row r="3988" spans="1:3" ht="15" customHeight="1" x14ac:dyDescent="0.3">
      <c r="A3988" t="s">
        <v>6378</v>
      </c>
      <c r="B3988" s="7">
        <v>46111.73333333333</v>
      </c>
      <c r="C3988">
        <v>7600000</v>
      </c>
    </row>
    <row r="3989" spans="1:3" ht="15" customHeight="1" x14ac:dyDescent="0.3">
      <c r="A3989" t="s">
        <v>6323</v>
      </c>
      <c r="B3989" s="7">
        <v>46111.787499999999</v>
      </c>
      <c r="C3989">
        <v>11500000</v>
      </c>
    </row>
    <row r="3990" spans="1:3" ht="15" customHeight="1" x14ac:dyDescent="0.3">
      <c r="A3990" t="s">
        <v>6348</v>
      </c>
      <c r="B3990" s="7">
        <v>46111.788194444445</v>
      </c>
      <c r="C3990">
        <v>7500000</v>
      </c>
    </row>
    <row r="3991" spans="1:3" ht="15" customHeight="1" x14ac:dyDescent="0.3">
      <c r="A3991" t="s">
        <v>6336</v>
      </c>
      <c r="B3991" s="7">
        <v>46112.479861111111</v>
      </c>
      <c r="C3991">
        <v>13000000</v>
      </c>
    </row>
    <row r="3992" spans="1:3" ht="15" customHeight="1" x14ac:dyDescent="0.3">
      <c r="A3992" t="s">
        <v>6296</v>
      </c>
      <c r="B3992" s="7">
        <v>46112.525000000001</v>
      </c>
      <c r="C3992">
        <v>9100000</v>
      </c>
    </row>
    <row r="3993" spans="1:3" ht="15" customHeight="1" x14ac:dyDescent="0.3">
      <c r="A3993" t="s">
        <v>5532</v>
      </c>
      <c r="B3993" s="7">
        <v>46112.557638888888</v>
      </c>
      <c r="C3993">
        <v>11000000</v>
      </c>
    </row>
    <row r="3994" spans="1:3" ht="15" customHeight="1" x14ac:dyDescent="0.3">
      <c r="A3994" t="s">
        <v>5535</v>
      </c>
      <c r="B3994" s="7">
        <v>46112.677777777775</v>
      </c>
      <c r="C3994">
        <v>33921345</v>
      </c>
    </row>
    <row r="3995" spans="1:3" ht="15" customHeight="1" x14ac:dyDescent="0.3">
      <c r="A3995" t="s">
        <v>6314</v>
      </c>
      <c r="B3995" s="7">
        <v>46112.681944444441</v>
      </c>
      <c r="C3995">
        <v>31300000</v>
      </c>
    </row>
    <row r="3996" spans="1:3" ht="15" customHeight="1" x14ac:dyDescent="0.3">
      <c r="A3996" t="s">
        <v>6293</v>
      </c>
      <c r="B3996" s="7">
        <v>46112.797222222223</v>
      </c>
      <c r="C3996">
        <v>14000000</v>
      </c>
    </row>
    <row r="3997" spans="1:3" ht="15" customHeight="1" x14ac:dyDescent="0.3">
      <c r="A3997" t="s">
        <v>6299</v>
      </c>
      <c r="B3997" s="7">
        <v>46114.673611111109</v>
      </c>
      <c r="C3997">
        <v>6900000</v>
      </c>
    </row>
    <row r="3998" spans="1:3" ht="15" customHeight="1" x14ac:dyDescent="0.3">
      <c r="A3998" t="s">
        <v>6365</v>
      </c>
      <c r="B3998" s="7">
        <v>46114.716666666667</v>
      </c>
      <c r="C3998">
        <v>13300000</v>
      </c>
    </row>
    <row r="3999" spans="1:3" ht="15" customHeight="1" x14ac:dyDescent="0.3">
      <c r="A3999" t="s">
        <v>6335</v>
      </c>
      <c r="B3999" s="7">
        <v>46118.790972222225</v>
      </c>
      <c r="C3999">
        <v>8700000</v>
      </c>
    </row>
    <row r="4000" spans="1:3" ht="15" customHeight="1" x14ac:dyDescent="0.3">
      <c r="A4000" t="s">
        <v>5530</v>
      </c>
      <c r="B4000" s="7">
        <v>46119.713888888888</v>
      </c>
      <c r="C4000">
        <v>6500000</v>
      </c>
    </row>
    <row r="4001" spans="1:3" ht="15" customHeight="1" x14ac:dyDescent="0.3">
      <c r="A4001" t="s">
        <v>6360</v>
      </c>
      <c r="B4001" s="7">
        <v>46119.714583333334</v>
      </c>
      <c r="C4001">
        <v>9500000</v>
      </c>
    </row>
    <row r="4002" spans="1:3" ht="15" customHeight="1" x14ac:dyDescent="0.3">
      <c r="A4002" t="s">
        <v>5606</v>
      </c>
      <c r="B4002" s="7">
        <v>46119.758333333331</v>
      </c>
      <c r="C4002">
        <v>21000000</v>
      </c>
    </row>
    <row r="4003" spans="1:3" ht="15" customHeight="1" x14ac:dyDescent="0.3">
      <c r="A4003" t="s">
        <v>5471</v>
      </c>
      <c r="B4003" s="7">
        <v>46120.743750000001</v>
      </c>
      <c r="C4003">
        <v>6200000</v>
      </c>
    </row>
    <row r="4004" spans="1:3" ht="15" customHeight="1" x14ac:dyDescent="0.3">
      <c r="A4004" t="s">
        <v>6326</v>
      </c>
      <c r="B4004" s="7">
        <v>46121.520138888889</v>
      </c>
      <c r="C4004">
        <v>11300000</v>
      </c>
    </row>
    <row r="4005" spans="1:3" ht="15" customHeight="1" x14ac:dyDescent="0.3">
      <c r="A4005" t="s">
        <v>6420</v>
      </c>
      <c r="B4005" s="7">
        <v>46125.511805555558</v>
      </c>
      <c r="C4005">
        <v>15500000</v>
      </c>
    </row>
    <row r="4006" spans="1:3" ht="15" customHeight="1" x14ac:dyDescent="0.3">
      <c r="A4006" t="s">
        <v>6458</v>
      </c>
      <c r="B4006" s="7">
        <v>46125.533333333333</v>
      </c>
      <c r="C4006">
        <v>12000000</v>
      </c>
    </row>
    <row r="4007" spans="1:3" ht="15" customHeight="1" x14ac:dyDescent="0.3">
      <c r="A4007" t="s">
        <v>6474</v>
      </c>
      <c r="B4007" s="7">
        <v>46125.57708333333</v>
      </c>
      <c r="C4007">
        <v>47288100</v>
      </c>
    </row>
    <row r="4008" spans="1:3" ht="15" customHeight="1" x14ac:dyDescent="0.3">
      <c r="A4008" t="s">
        <v>6339</v>
      </c>
      <c r="B4008" s="7">
        <v>46125.577777777777</v>
      </c>
      <c r="C4008">
        <v>10200000</v>
      </c>
    </row>
    <row r="4009" spans="1:3" ht="15" customHeight="1" x14ac:dyDescent="0.3">
      <c r="A4009" t="s">
        <v>6430</v>
      </c>
      <c r="B4009" s="7">
        <v>46125.578472222223</v>
      </c>
      <c r="C4009">
        <v>5400000</v>
      </c>
    </row>
    <row r="4010" spans="1:3" ht="15" customHeight="1" x14ac:dyDescent="0.3">
      <c r="A4010" t="s">
        <v>6469</v>
      </c>
      <c r="B4010" s="7">
        <v>46125.706250000003</v>
      </c>
      <c r="C4010">
        <v>12500000</v>
      </c>
    </row>
    <row r="4011" spans="1:3" ht="15" customHeight="1" x14ac:dyDescent="0.3">
      <c r="A4011" t="s">
        <v>6401</v>
      </c>
      <c r="B4011" s="7">
        <v>46126.559027777781</v>
      </c>
      <c r="C4011">
        <v>9600000</v>
      </c>
    </row>
    <row r="4012" spans="1:3" ht="15" customHeight="1" x14ac:dyDescent="0.3">
      <c r="A4012" t="s">
        <v>6410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6481</v>
      </c>
      <c r="B4014" s="7">
        <v>46128.668749999997</v>
      </c>
      <c r="C4014">
        <v>6550000</v>
      </c>
    </row>
    <row r="4015" spans="1:3" ht="15" customHeight="1" x14ac:dyDescent="0.3">
      <c r="A4015" t="s">
        <v>6446</v>
      </c>
      <c r="B4015" s="7">
        <v>46128.747916666667</v>
      </c>
      <c r="C4015">
        <v>12000000</v>
      </c>
    </row>
    <row r="4016" spans="1:3" ht="15" customHeight="1" x14ac:dyDescent="0.3">
      <c r="A4016" t="s">
        <v>6519</v>
      </c>
      <c r="B4016" s="7">
        <v>46129.668749999997</v>
      </c>
      <c r="C4016">
        <v>11000000</v>
      </c>
    </row>
    <row r="4017" spans="1:3" ht="15" customHeight="1" x14ac:dyDescent="0.3">
      <c r="A4017" t="s">
        <v>6520</v>
      </c>
      <c r="B4017" s="7">
        <v>46129.669444444444</v>
      </c>
      <c r="C4017">
        <v>7000000</v>
      </c>
    </row>
    <row r="4018" spans="1:3" ht="15" customHeight="1" x14ac:dyDescent="0.3">
      <c r="A4018" t="s">
        <v>6483</v>
      </c>
      <c r="B4018" s="7">
        <v>46129.67291666667</v>
      </c>
      <c r="C4018">
        <v>17200000</v>
      </c>
    </row>
    <row r="4019" spans="1:3" ht="15" customHeight="1" x14ac:dyDescent="0.3">
      <c r="A4019" t="s">
        <v>6406</v>
      </c>
      <c r="B4019" s="7">
        <v>46129.680555555555</v>
      </c>
      <c r="C4019">
        <v>10000000</v>
      </c>
    </row>
    <row r="4020" spans="1:3" ht="15" customHeight="1" x14ac:dyDescent="0.3">
      <c r="A4020" t="s">
        <v>6574</v>
      </c>
      <c r="B4020" s="7">
        <v>46130.433333333334</v>
      </c>
      <c r="C4020">
        <v>13500000</v>
      </c>
    </row>
    <row r="4021" spans="1:3" ht="15" customHeight="1" x14ac:dyDescent="0.3">
      <c r="A4021" t="s">
        <v>5948</v>
      </c>
      <c r="B4021" s="7">
        <v>46133.490972222222</v>
      </c>
      <c r="C4021">
        <v>17000000</v>
      </c>
    </row>
    <row r="4022" spans="1:3" ht="15" customHeight="1" x14ac:dyDescent="0.3">
      <c r="A4022" t="s">
        <v>6487</v>
      </c>
      <c r="B4022" s="7">
        <v>46133.708333333336</v>
      </c>
      <c r="C4022">
        <v>17500000</v>
      </c>
    </row>
    <row r="4023" spans="1:3" ht="15" customHeight="1" x14ac:dyDescent="0.3">
      <c r="A4023" t="s">
        <v>6486</v>
      </c>
      <c r="B4023" s="7">
        <v>46133.709027777775</v>
      </c>
      <c r="C4023">
        <v>9600000</v>
      </c>
    </row>
    <row r="4024" spans="1:3" ht="15" customHeight="1" x14ac:dyDescent="0.3">
      <c r="A4024" t="s">
        <v>6437</v>
      </c>
      <c r="B4024" s="7">
        <v>46133.710416666669</v>
      </c>
      <c r="C4024">
        <v>15500000</v>
      </c>
    </row>
    <row r="4025" spans="1:3" ht="15" customHeight="1" x14ac:dyDescent="0.3">
      <c r="A4025" t="s">
        <v>5976</v>
      </c>
      <c r="B4025" s="7">
        <v>46133.745138888888</v>
      </c>
      <c r="C4025">
        <v>6000000</v>
      </c>
    </row>
    <row r="4026" spans="1:3" ht="15" customHeight="1" x14ac:dyDescent="0.3">
      <c r="A4026" t="s">
        <v>6524</v>
      </c>
      <c r="B4026" s="7">
        <v>46133.745833333334</v>
      </c>
      <c r="C4026">
        <v>12000000</v>
      </c>
    </row>
    <row r="4027" spans="1:3" ht="15" customHeight="1" x14ac:dyDescent="0.3">
      <c r="A4027" t="s">
        <v>6489</v>
      </c>
      <c r="B4027" s="7">
        <v>46133.751388888886</v>
      </c>
      <c r="C4027">
        <v>8900000</v>
      </c>
    </row>
    <row r="4028" spans="1:3" ht="15" customHeight="1" x14ac:dyDescent="0.3">
      <c r="A4028" t="s">
        <v>6575</v>
      </c>
      <c r="B4028" s="7">
        <v>46134.415277777778</v>
      </c>
      <c r="C4028">
        <v>7700000</v>
      </c>
    </row>
    <row r="4029" spans="1:3" ht="15" customHeight="1" x14ac:dyDescent="0.3">
      <c r="A4029" t="s">
        <v>5577</v>
      </c>
      <c r="B4029" s="7">
        <v>46134.723611111112</v>
      </c>
      <c r="C4029">
        <v>13200000</v>
      </c>
    </row>
    <row r="4030" spans="1:3" ht="15" customHeight="1" x14ac:dyDescent="0.3">
      <c r="A4030" t="s">
        <v>6552</v>
      </c>
      <c r="B4030" s="7">
        <v>46134.777777777781</v>
      </c>
      <c r="C4030">
        <v>6900000</v>
      </c>
    </row>
    <row r="4031" spans="1:3" ht="15" customHeight="1" x14ac:dyDescent="0.3">
      <c r="A4031" t="s">
        <v>6491</v>
      </c>
      <c r="B4031" s="7">
        <v>46135.546527777777</v>
      </c>
      <c r="C4031">
        <v>10100000</v>
      </c>
    </row>
    <row r="4032" spans="1:3" ht="15" customHeight="1" x14ac:dyDescent="0.3">
      <c r="A4032" t="s">
        <v>6426</v>
      </c>
      <c r="B4032" s="7">
        <v>46135.724999999999</v>
      </c>
      <c r="C4032">
        <v>5900000</v>
      </c>
    </row>
    <row r="4033" spans="1:3" ht="15" customHeight="1" x14ac:dyDescent="0.3">
      <c r="A4033" t="s">
        <v>6559</v>
      </c>
      <c r="B4033" s="7">
        <v>46135.754861111112</v>
      </c>
      <c r="C4033">
        <v>10000000</v>
      </c>
    </row>
    <row r="4034" spans="1:3" ht="15" customHeight="1" x14ac:dyDescent="0.3">
      <c r="A4034" t="s">
        <v>7158</v>
      </c>
      <c r="B4034" s="7">
        <v>46135.769444444442</v>
      </c>
      <c r="C4034">
        <v>10250000</v>
      </c>
    </row>
    <row r="4035" spans="1:3" ht="15" customHeight="1" x14ac:dyDescent="0.3">
      <c r="A4035" t="s">
        <v>6539</v>
      </c>
      <c r="B4035" s="7">
        <v>46136.429861111108</v>
      </c>
      <c r="C4035">
        <v>5800000</v>
      </c>
    </row>
    <row r="4036" spans="1:3" ht="15" customHeight="1" x14ac:dyDescent="0.3">
      <c r="A4036" t="s">
        <v>6538</v>
      </c>
      <c r="B4036" s="7">
        <v>46136.686805555553</v>
      </c>
      <c r="C4036">
        <v>10350000</v>
      </c>
    </row>
    <row r="4037" spans="1:3" ht="15" customHeight="1" x14ac:dyDescent="0.3">
      <c r="A4037" t="s">
        <v>6566</v>
      </c>
      <c r="B4037" s="7">
        <v>46136.75</v>
      </c>
      <c r="C4037">
        <v>6150000</v>
      </c>
    </row>
    <row r="4038" spans="1:3" ht="15" customHeight="1" x14ac:dyDescent="0.3">
      <c r="A4038" t="s">
        <v>6581</v>
      </c>
      <c r="B4038" s="7">
        <v>46139.411111111112</v>
      </c>
      <c r="C4038">
        <v>18300000</v>
      </c>
    </row>
    <row r="4039" spans="1:3" ht="15" customHeight="1" x14ac:dyDescent="0.3">
      <c r="A4039" t="s">
        <v>6273</v>
      </c>
      <c r="B4039" s="7">
        <v>46139.418749999997</v>
      </c>
      <c r="C4039">
        <v>27953100</v>
      </c>
    </row>
    <row r="4040" spans="1:3" ht="15" customHeight="1" x14ac:dyDescent="0.3">
      <c r="A4040" t="s">
        <v>6485</v>
      </c>
      <c r="B4040" s="7">
        <v>46139.767361111109</v>
      </c>
      <c r="C4040">
        <v>14850000</v>
      </c>
    </row>
    <row r="4041" spans="1:3" ht="15" customHeight="1" x14ac:dyDescent="0.3">
      <c r="A4041" t="s">
        <v>6632</v>
      </c>
      <c r="B4041" s="7">
        <v>46139.770833333336</v>
      </c>
      <c r="C4041">
        <v>13500000</v>
      </c>
    </row>
    <row r="4042" spans="1:3" ht="15" customHeight="1" x14ac:dyDescent="0.3">
      <c r="A4042" t="s">
        <v>5555</v>
      </c>
      <c r="B4042" s="7">
        <v>46140.424305555556</v>
      </c>
      <c r="C4042">
        <v>30154462</v>
      </c>
    </row>
    <row r="4043" spans="1:3" ht="15" customHeight="1" x14ac:dyDescent="0.3">
      <c r="A4043" t="s">
        <v>6361</v>
      </c>
      <c r="B4043" s="7">
        <v>46140.502083333333</v>
      </c>
      <c r="C4043">
        <v>7100000</v>
      </c>
    </row>
    <row r="4044" spans="1:3" ht="15" customHeight="1" x14ac:dyDescent="0.3">
      <c r="A4044" t="s">
        <v>6545</v>
      </c>
      <c r="B4044" s="7">
        <v>46140.515277777777</v>
      </c>
      <c r="C4044">
        <v>21400000</v>
      </c>
    </row>
    <row r="4045" spans="1:3" ht="15" customHeight="1" x14ac:dyDescent="0.3">
      <c r="A4045" t="s">
        <v>6414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6631</v>
      </c>
      <c r="B4047" s="7">
        <v>46141.411111111112</v>
      </c>
      <c r="C4047">
        <v>15700000</v>
      </c>
    </row>
    <row r="4048" spans="1:3" ht="15" customHeight="1" x14ac:dyDescent="0.3">
      <c r="A4048" t="s">
        <v>6630</v>
      </c>
      <c r="B4048" s="7">
        <v>46141.481249999997</v>
      </c>
      <c r="C4048">
        <v>8300000</v>
      </c>
    </row>
    <row r="4049" spans="1:3" ht="15" customHeight="1" x14ac:dyDescent="0.3">
      <c r="A4049" t="s">
        <v>6498</v>
      </c>
      <c r="B4049" s="7">
        <v>46141.691666666666</v>
      </c>
      <c r="C4049">
        <v>5900000</v>
      </c>
    </row>
    <row r="4050" spans="1:3" ht="15" customHeight="1" x14ac:dyDescent="0.3">
      <c r="A4050" t="s">
        <v>6495</v>
      </c>
      <c r="B4050" s="7">
        <v>46141.734027777777</v>
      </c>
      <c r="C4050">
        <v>26300000</v>
      </c>
    </row>
    <row r="4051" spans="1:3" ht="15" customHeight="1" x14ac:dyDescent="0.3">
      <c r="A4051" t="s">
        <v>6629</v>
      </c>
      <c r="B4051" s="7">
        <v>46142.503472222219</v>
      </c>
      <c r="C4051">
        <v>4800000</v>
      </c>
    </row>
    <row r="4052" spans="1:3" ht="15" customHeight="1" x14ac:dyDescent="0.3">
      <c r="A4052" t="s">
        <v>5469</v>
      </c>
      <c r="B4052" s="7">
        <v>46142.682638888888</v>
      </c>
      <c r="C4052">
        <v>18900000</v>
      </c>
    </row>
    <row r="4053" spans="1:3" ht="15" customHeight="1" x14ac:dyDescent="0.3">
      <c r="A4053" t="s">
        <v>5424</v>
      </c>
      <c r="B4053" s="7">
        <v>46142.813194444447</v>
      </c>
      <c r="C4053">
        <v>9500000</v>
      </c>
    </row>
    <row r="4054" spans="1:3" ht="15" customHeight="1" x14ac:dyDescent="0.3">
      <c r="A4054" t="s">
        <v>6617</v>
      </c>
      <c r="B4054" s="7">
        <v>46146.747916666667</v>
      </c>
      <c r="C4054">
        <v>11200000</v>
      </c>
    </row>
    <row r="4055" spans="1:3" ht="15" customHeight="1" x14ac:dyDescent="0.3">
      <c r="A4055" t="s">
        <v>6536</v>
      </c>
      <c r="B4055" s="7">
        <v>46148.522916666669</v>
      </c>
      <c r="C4055">
        <v>11300000</v>
      </c>
    </row>
    <row r="4056" spans="1:3" ht="15" customHeight="1" x14ac:dyDescent="0.3">
      <c r="A4056" t="s">
        <v>8337</v>
      </c>
      <c r="B4056" s="7">
        <v>46150.564583333333</v>
      </c>
      <c r="C4056">
        <v>22120000</v>
      </c>
    </row>
    <row r="4057" spans="1:3" ht="15" customHeight="1" x14ac:dyDescent="0.3">
      <c r="A4057" t="s">
        <v>8705</v>
      </c>
      <c r="B4057" s="7">
        <v>46150.768750000003</v>
      </c>
      <c r="C4057">
        <v>7200000</v>
      </c>
    </row>
    <row r="4058" spans="1:3" ht="15" customHeight="1" x14ac:dyDescent="0.3">
      <c r="A4058" t="s">
        <v>6606</v>
      </c>
      <c r="B4058" s="7">
        <v>46153.497916666667</v>
      </c>
      <c r="C4058">
        <v>13500000</v>
      </c>
    </row>
    <row r="4059" spans="1:3" ht="15" customHeight="1" x14ac:dyDescent="0.3">
      <c r="A4059" t="s">
        <v>8641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6652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8704</v>
      </c>
      <c r="B4063" s="7">
        <v>46154.425694444442</v>
      </c>
      <c r="C4063">
        <v>5300000</v>
      </c>
    </row>
    <row r="4064" spans="1:3" ht="15" customHeight="1" x14ac:dyDescent="0.3">
      <c r="A4064" t="s">
        <v>8703</v>
      </c>
      <c r="B4064" s="7">
        <v>46154.710416666669</v>
      </c>
      <c r="C4064">
        <v>16000000</v>
      </c>
    </row>
    <row r="4065" spans="1:3" ht="15" customHeight="1" x14ac:dyDescent="0.3">
      <c r="A4065" t="s">
        <v>8647</v>
      </c>
      <c r="B4065" s="7">
        <v>46155.418055555558</v>
      </c>
      <c r="C4065">
        <v>12900000</v>
      </c>
    </row>
    <row r="4066" spans="1:3" ht="15" customHeight="1" x14ac:dyDescent="0.3">
      <c r="A4066" t="s">
        <v>8626</v>
      </c>
      <c r="B4066" s="7">
        <v>46160.418055555558</v>
      </c>
      <c r="C4066">
        <v>7800000</v>
      </c>
    </row>
    <row r="4067" spans="1:3" ht="15" customHeight="1" x14ac:dyDescent="0.3">
      <c r="A4067" t="s">
        <v>8702</v>
      </c>
      <c r="B4067" s="7">
        <v>46160.479166666664</v>
      </c>
      <c r="C4067">
        <v>13400000</v>
      </c>
    </row>
    <row r="4068" spans="1:3" ht="15" customHeight="1" x14ac:dyDescent="0.3">
      <c r="A4068" t="s">
        <v>6649</v>
      </c>
      <c r="B4068" s="7">
        <v>46160.698611111111</v>
      </c>
      <c r="C4068">
        <v>20000000</v>
      </c>
    </row>
    <row r="4069" spans="1:3" ht="15" customHeight="1" x14ac:dyDescent="0.3">
      <c r="A4069" t="s">
        <v>8614</v>
      </c>
      <c r="B4069" s="7">
        <v>46161.484722222223</v>
      </c>
      <c r="C4069">
        <v>29300000</v>
      </c>
    </row>
    <row r="4070" spans="1:3" ht="15" customHeight="1" x14ac:dyDescent="0.3">
      <c r="A4070" t="s">
        <v>8701</v>
      </c>
      <c r="B4070" s="7">
        <v>46161.53125</v>
      </c>
      <c r="C4070">
        <v>10200000</v>
      </c>
    </row>
    <row r="4071" spans="1:3" ht="15" customHeight="1" x14ac:dyDescent="0.3">
      <c r="A4071" t="s">
        <v>8700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8699</v>
      </c>
      <c r="B4073" s="7">
        <v>46164.392361111109</v>
      </c>
      <c r="C4073">
        <v>7850000</v>
      </c>
    </row>
    <row r="4074" spans="1:3" ht="15" customHeight="1" x14ac:dyDescent="0.3">
      <c r="A4074" t="s">
        <v>5496</v>
      </c>
      <c r="B4074" s="7">
        <v>46164.535416666666</v>
      </c>
      <c r="C4074">
        <v>8900000</v>
      </c>
    </row>
    <row r="4075" spans="1:3" ht="15" customHeight="1" x14ac:dyDescent="0.3">
      <c r="A4075" t="s">
        <v>8698</v>
      </c>
      <c r="B4075" s="7">
        <v>46164.728472222225</v>
      </c>
      <c r="C4075">
        <v>9800000</v>
      </c>
    </row>
    <row r="4076" spans="1:3" ht="15" customHeight="1" x14ac:dyDescent="0.3">
      <c r="A4076" t="s">
        <v>8697</v>
      </c>
      <c r="B4076" s="7">
        <v>46166.719444444447</v>
      </c>
      <c r="C4076">
        <v>7200000</v>
      </c>
    </row>
    <row r="4077" spans="1:3" ht="15" customHeight="1" x14ac:dyDescent="0.3">
      <c r="A4077" t="s">
        <v>5599</v>
      </c>
      <c r="B4077" s="7">
        <v>46167.386111111111</v>
      </c>
      <c r="C4077">
        <v>19000000</v>
      </c>
    </row>
    <row r="4078" spans="1:3" ht="15" customHeight="1" x14ac:dyDescent="0.3">
      <c r="A4078" t="s">
        <v>8649</v>
      </c>
      <c r="B4078" s="7">
        <v>46167.386805555558</v>
      </c>
      <c r="C4078">
        <v>9300000</v>
      </c>
    </row>
    <row r="4079" spans="1:3" ht="15" customHeight="1" x14ac:dyDescent="0.3">
      <c r="A4079" t="s">
        <v>6216</v>
      </c>
      <c r="B4079" s="7">
        <v>46167.684027777781</v>
      </c>
      <c r="C4079">
        <v>15500000</v>
      </c>
    </row>
    <row r="4080" spans="1:3" ht="15" customHeight="1" x14ac:dyDescent="0.3">
      <c r="A4080" t="s">
        <v>8644</v>
      </c>
      <c r="B4080" s="7">
        <v>46168.393750000003</v>
      </c>
      <c r="C4080">
        <v>7100000</v>
      </c>
    </row>
    <row r="4081" spans="1:3" ht="15" customHeight="1" x14ac:dyDescent="0.3">
      <c r="A4081" t="s">
        <v>8625</v>
      </c>
      <c r="B4081" s="7">
        <v>46168.535416666666</v>
      </c>
      <c r="C4081">
        <v>16500000</v>
      </c>
    </row>
    <row r="4082" spans="1:3" ht="15" customHeight="1" x14ac:dyDescent="0.3">
      <c r="A4082" t="s">
        <v>8696</v>
      </c>
      <c r="B4082" s="7">
        <v>46168.537499999999</v>
      </c>
      <c r="C4082">
        <v>11500000</v>
      </c>
    </row>
    <row r="4083" spans="1:3" ht="15" customHeight="1" x14ac:dyDescent="0.3">
      <c r="A4083" t="s">
        <v>6638</v>
      </c>
      <c r="B4083" s="7">
        <v>46168.760416666664</v>
      </c>
      <c r="C4083">
        <v>8600000</v>
      </c>
    </row>
    <row r="4084" spans="1:3" ht="15" customHeight="1" x14ac:dyDescent="0.3">
      <c r="A4084" t="s">
        <v>8695</v>
      </c>
      <c r="B4084" s="7">
        <v>46168.785416666666</v>
      </c>
      <c r="C4084">
        <v>6450000</v>
      </c>
    </row>
    <row r="4085" spans="1:3" ht="15" customHeight="1" x14ac:dyDescent="0.3">
      <c r="A4085" t="s">
        <v>5629</v>
      </c>
      <c r="B4085" s="7">
        <v>46169.549305555556</v>
      </c>
      <c r="C4085">
        <v>7600000</v>
      </c>
    </row>
    <row r="4086" spans="1:3" ht="15" customHeight="1" x14ac:dyDescent="0.3">
      <c r="A4086" t="s">
        <v>8617</v>
      </c>
      <c r="B4086" s="7">
        <v>46170.560416666667</v>
      </c>
      <c r="C4086">
        <v>44500000</v>
      </c>
    </row>
    <row r="4087" spans="1:3" ht="15" customHeight="1" x14ac:dyDescent="0.3">
      <c r="A4087" t="s">
        <v>8618</v>
      </c>
      <c r="B4087" s="7">
        <v>46170.761805555558</v>
      </c>
      <c r="C4087">
        <v>21000000</v>
      </c>
    </row>
    <row r="4088" spans="1:3" ht="15" customHeight="1" x14ac:dyDescent="0.3">
      <c r="A4088" t="s">
        <v>8694</v>
      </c>
      <c r="B4088" s="7">
        <v>46171.395138888889</v>
      </c>
      <c r="C4088">
        <v>18300000</v>
      </c>
    </row>
    <row r="4089" spans="1:3" ht="15" customHeight="1" x14ac:dyDescent="0.3">
      <c r="A4089" t="s">
        <v>8645</v>
      </c>
      <c r="B4089" s="7">
        <v>46171.525694444441</v>
      </c>
      <c r="C4089">
        <v>7100000</v>
      </c>
    </row>
    <row r="4090" spans="1:3" ht="15" customHeight="1" x14ac:dyDescent="0.3">
      <c r="A4090" t="s">
        <v>8693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8619</v>
      </c>
      <c r="B4092" s="7">
        <v>46172.436111111114</v>
      </c>
      <c r="C4092">
        <v>12500000</v>
      </c>
    </row>
    <row r="4093" spans="1:3" ht="15" customHeight="1" x14ac:dyDescent="0.3">
      <c r="A4093" t="s">
        <v>6572</v>
      </c>
      <c r="B4093" s="7">
        <v>46172.445138888892</v>
      </c>
      <c r="C4093">
        <v>21000000</v>
      </c>
    </row>
    <row r="4094" spans="1:3" ht="15" customHeight="1" x14ac:dyDescent="0.3">
      <c r="A4094" t="s">
        <v>8692</v>
      </c>
      <c r="B4094" s="7">
        <v>46172.447222222225</v>
      </c>
      <c r="C4094">
        <v>9650000</v>
      </c>
    </row>
    <row r="4095" spans="1:3" ht="15" customHeight="1" x14ac:dyDescent="0.3">
      <c r="A4095" t="s">
        <v>8630</v>
      </c>
      <c r="B4095" s="7">
        <v>46172.591666666667</v>
      </c>
      <c r="C4095">
        <v>3900000</v>
      </c>
    </row>
    <row r="4096" spans="1:3" ht="15" customHeight="1" x14ac:dyDescent="0.3">
      <c r="A4096" t="s">
        <v>6656</v>
      </c>
      <c r="B4096" s="7">
        <v>46174.693749999999</v>
      </c>
      <c r="C4096">
        <v>18700000</v>
      </c>
    </row>
    <row r="4097" spans="1:3" ht="15" customHeight="1" x14ac:dyDescent="0.3">
      <c r="A4097" t="s">
        <v>8632</v>
      </c>
      <c r="B4097" s="7">
        <v>46175.759027777778</v>
      </c>
      <c r="C4097">
        <v>9700000</v>
      </c>
    </row>
    <row r="4098" spans="1:3" ht="15" customHeight="1" x14ac:dyDescent="0.3">
      <c r="A4098" t="s">
        <v>8691</v>
      </c>
      <c r="B4098" s="7">
        <v>46176.572916666664</v>
      </c>
      <c r="C4098">
        <v>9200000</v>
      </c>
    </row>
    <row r="4099" spans="1:3" ht="15" customHeight="1" x14ac:dyDescent="0.3">
      <c r="A4099" t="s">
        <v>8690</v>
      </c>
      <c r="B4099" s="7">
        <v>46176.696527777778</v>
      </c>
      <c r="C4099">
        <v>11500000</v>
      </c>
    </row>
    <row r="4100" spans="1:3" ht="15" customHeight="1" x14ac:dyDescent="0.3">
      <c r="A4100" t="s">
        <v>8620</v>
      </c>
      <c r="B4100" s="7">
        <v>46178.420138888891</v>
      </c>
      <c r="C4100">
        <v>4600000</v>
      </c>
    </row>
    <row r="4101" spans="1:3" ht="15" customHeight="1" x14ac:dyDescent="0.3">
      <c r="A4101" t="s">
        <v>8689</v>
      </c>
      <c r="B4101" s="7">
        <v>46178.498611111114</v>
      </c>
      <c r="C4101">
        <v>9600000</v>
      </c>
    </row>
    <row r="4102" spans="1:3" ht="15" customHeight="1" x14ac:dyDescent="0.3">
      <c r="A4102" t="s">
        <v>6319</v>
      </c>
      <c r="B4102" s="7">
        <v>46181.474305555559</v>
      </c>
      <c r="C4102">
        <v>7000000</v>
      </c>
    </row>
    <row r="4103" spans="1:3" ht="15" customHeight="1" x14ac:dyDescent="0.3">
      <c r="A4103" t="s">
        <v>5378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5586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5500</v>
      </c>
      <c r="B4107" s="7">
        <v>46183.413888888892</v>
      </c>
      <c r="C4107">
        <v>9700000</v>
      </c>
    </row>
    <row r="4108" spans="1:3" ht="15" customHeight="1" x14ac:dyDescent="0.3">
      <c r="A4108" t="s">
        <v>8688</v>
      </c>
      <c r="B4108" s="7">
        <v>46183.540277777778</v>
      </c>
      <c r="C4108">
        <v>12000000</v>
      </c>
    </row>
    <row r="4109" spans="1:3" ht="15" customHeight="1" x14ac:dyDescent="0.3">
      <c r="A4109" t="s">
        <v>8628</v>
      </c>
      <c r="B4109" s="7">
        <v>46183.675694444442</v>
      </c>
      <c r="C4109">
        <v>7850000</v>
      </c>
    </row>
    <row r="4110" spans="1:3" ht="15" customHeight="1" x14ac:dyDescent="0.3">
      <c r="A4110" t="s">
        <v>8639</v>
      </c>
      <c r="B4110" s="7">
        <v>46183.676388888889</v>
      </c>
      <c r="C4110">
        <v>12400000</v>
      </c>
    </row>
    <row r="4111" spans="1:3" ht="15" customHeight="1" x14ac:dyDescent="0.3">
      <c r="A4111" t="s">
        <v>8624</v>
      </c>
      <c r="B4111" s="7">
        <v>46183.789583333331</v>
      </c>
      <c r="C4111">
        <v>12750000</v>
      </c>
    </row>
    <row r="4112" spans="1:3" ht="15" customHeight="1" x14ac:dyDescent="0.3">
      <c r="A4112" t="s">
        <v>8687</v>
      </c>
      <c r="B4112" s="7">
        <v>46184.645138888889</v>
      </c>
      <c r="C4112">
        <v>10300000</v>
      </c>
    </row>
    <row r="4113" spans="1:3" ht="15" customHeight="1" x14ac:dyDescent="0.3">
      <c r="A4113" t="s">
        <v>8686</v>
      </c>
      <c r="B4113" s="7">
        <v>46184.756249999999</v>
      </c>
      <c r="C4113">
        <v>10700000</v>
      </c>
    </row>
    <row r="4114" spans="1:3" ht="15" customHeight="1" x14ac:dyDescent="0.3">
      <c r="A4114" t="s">
        <v>8685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5545</v>
      </c>
      <c r="B4116" s="7">
        <v>46185.454861111109</v>
      </c>
      <c r="C4116">
        <v>13890000</v>
      </c>
    </row>
    <row r="4117" spans="1:3" ht="15" customHeight="1" x14ac:dyDescent="0.3">
      <c r="A4117" t="s">
        <v>8684</v>
      </c>
      <c r="B4117" s="7">
        <v>46185.719444444447</v>
      </c>
      <c r="C4117">
        <v>10500000</v>
      </c>
    </row>
    <row r="4118" spans="1:3" ht="15" customHeight="1" x14ac:dyDescent="0.3">
      <c r="A4118" t="s">
        <v>8683</v>
      </c>
      <c r="B4118" s="7">
        <v>46185.734027777777</v>
      </c>
      <c r="C4118">
        <v>6300000</v>
      </c>
    </row>
    <row r="4119" spans="1:3" ht="15" customHeight="1" x14ac:dyDescent="0.3">
      <c r="A4119" t="s">
        <v>6612</v>
      </c>
      <c r="B4119" s="7">
        <v>46188.490972222222</v>
      </c>
      <c r="C4119">
        <v>14000000</v>
      </c>
    </row>
    <row r="4120" spans="1:3" ht="15" customHeight="1" x14ac:dyDescent="0.3">
      <c r="A4120" t="s">
        <v>8682</v>
      </c>
      <c r="B4120" s="7">
        <v>46189.750694444447</v>
      </c>
      <c r="C4120">
        <v>23500000</v>
      </c>
    </row>
    <row r="4121" spans="1:3" ht="15" customHeight="1" x14ac:dyDescent="0.3">
      <c r="A4121" t="s">
        <v>8681</v>
      </c>
      <c r="B4121" s="7">
        <v>46190.395833333336</v>
      </c>
      <c r="C4121">
        <v>6500000</v>
      </c>
    </row>
    <row r="4122" spans="1:3" ht="15" customHeight="1" x14ac:dyDescent="0.3">
      <c r="A4122" t="s">
        <v>10168</v>
      </c>
      <c r="B4122" s="7">
        <v>46190.456250000003</v>
      </c>
      <c r="C4122">
        <v>30000000</v>
      </c>
    </row>
    <row r="4123" spans="1:3" ht="15" customHeight="1" x14ac:dyDescent="0.3">
      <c r="A4123" t="s">
        <v>9661</v>
      </c>
      <c r="B4123" s="7">
        <v>46190.668749999997</v>
      </c>
      <c r="C4123">
        <v>9000000</v>
      </c>
    </row>
    <row r="4124" spans="1:3" ht="15" customHeight="1" x14ac:dyDescent="0.3">
      <c r="A4124" t="s">
        <v>10158</v>
      </c>
      <c r="B4124" s="7">
        <v>46191.463888888888</v>
      </c>
      <c r="C4124">
        <v>12200000</v>
      </c>
    </row>
    <row r="4125" spans="1:3" ht="15" customHeight="1" x14ac:dyDescent="0.3">
      <c r="A4125" t="s">
        <v>5627</v>
      </c>
      <c r="B4125" s="7">
        <v>46191.561805555553</v>
      </c>
      <c r="C4125">
        <v>8000000</v>
      </c>
    </row>
    <row r="4126" spans="1:3" ht="15" customHeight="1" x14ac:dyDescent="0.3">
      <c r="A4126" t="s">
        <v>9743</v>
      </c>
      <c r="B4126" s="7">
        <v>46192.413888888892</v>
      </c>
      <c r="C4126">
        <v>6150000</v>
      </c>
    </row>
    <row r="4127" spans="1:3" ht="15" customHeight="1" x14ac:dyDescent="0.3">
      <c r="A4127" t="s">
        <v>6473</v>
      </c>
      <c r="B4127" s="7">
        <v>46192.418055555558</v>
      </c>
      <c r="C4127">
        <v>14800000</v>
      </c>
    </row>
    <row r="4128" spans="1:3" ht="15" customHeight="1" x14ac:dyDescent="0.3">
      <c r="A4128" t="s">
        <v>9640</v>
      </c>
      <c r="B4128" s="7">
        <v>46193.498611111114</v>
      </c>
      <c r="C4128">
        <v>7400000</v>
      </c>
    </row>
    <row r="4129" spans="1:3" ht="15" customHeight="1" x14ac:dyDescent="0.3">
      <c r="A4129" t="s">
        <v>10166</v>
      </c>
      <c r="B4129" s="7">
        <v>46195.456250000003</v>
      </c>
      <c r="C4129">
        <v>15000000</v>
      </c>
    </row>
    <row r="4130" spans="1:3" ht="15" customHeight="1" x14ac:dyDescent="0.3">
      <c r="A4130" t="s">
        <v>9725</v>
      </c>
      <c r="B4130" s="7">
        <v>46195.457638888889</v>
      </c>
      <c r="C4130">
        <v>8300000</v>
      </c>
    </row>
    <row r="4131" spans="1:3" ht="15" customHeight="1" x14ac:dyDescent="0.3">
      <c r="A4131" t="s">
        <v>6404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9734</v>
      </c>
      <c r="B4133" s="7">
        <v>46195.720138888886</v>
      </c>
      <c r="C4133">
        <v>13500000</v>
      </c>
    </row>
    <row r="4134" spans="1:3" ht="15" customHeight="1" x14ac:dyDescent="0.3">
      <c r="A4134" t="s">
        <v>10161</v>
      </c>
      <c r="B4134" s="7">
        <v>46196.450694444444</v>
      </c>
      <c r="C4134">
        <v>10000000</v>
      </c>
    </row>
    <row r="4135" spans="1:3" ht="15" customHeight="1" x14ac:dyDescent="0.3">
      <c r="A4135" t="s">
        <v>9605</v>
      </c>
      <c r="B4135" s="7">
        <v>46196.686111111114</v>
      </c>
      <c r="C4135">
        <v>10000000</v>
      </c>
    </row>
    <row r="4136" spans="1:3" ht="15" customHeight="1" x14ac:dyDescent="0.3">
      <c r="A4136" t="s">
        <v>9626</v>
      </c>
      <c r="B4136" s="7">
        <v>46196.689583333333</v>
      </c>
      <c r="C4136">
        <v>7150000</v>
      </c>
    </row>
    <row r="4137" spans="1:3" ht="15" customHeight="1" x14ac:dyDescent="0.3">
      <c r="A4137" t="s">
        <v>6390</v>
      </c>
      <c r="B4137" s="7">
        <v>46197.409722222219</v>
      </c>
      <c r="C4137">
        <v>7200000</v>
      </c>
    </row>
    <row r="4138" spans="1:3" ht="15" customHeight="1" x14ac:dyDescent="0.3">
      <c r="A4138" t="s">
        <v>10338</v>
      </c>
      <c r="B4138" s="7">
        <v>46197.418055555558</v>
      </c>
      <c r="C4138">
        <v>11400000</v>
      </c>
    </row>
    <row r="4139" spans="1:3" ht="15" customHeight="1" x14ac:dyDescent="0.3">
      <c r="A4139" t="s">
        <v>9771</v>
      </c>
      <c r="B4139" s="7">
        <v>46197.452777777777</v>
      </c>
      <c r="C4139">
        <v>19700000</v>
      </c>
    </row>
    <row r="4140" spans="1:3" ht="15" customHeight="1" x14ac:dyDescent="0.3">
      <c r="A4140" t="s">
        <v>8956</v>
      </c>
      <c r="B4140" s="7">
        <v>46197.477083333331</v>
      </c>
      <c r="C4140">
        <v>9500000</v>
      </c>
    </row>
    <row r="4141" spans="1:3" ht="15" customHeight="1" x14ac:dyDescent="0.3">
      <c r="A4141" t="s">
        <v>9502</v>
      </c>
      <c r="B4141" s="7">
        <v>46197.668055555558</v>
      </c>
      <c r="C4141">
        <v>19200000</v>
      </c>
    </row>
    <row r="4142" spans="1:3" ht="15" customHeight="1" x14ac:dyDescent="0.3">
      <c r="A4142" t="s">
        <v>9758</v>
      </c>
      <c r="B4142" s="7">
        <v>46198.452777777777</v>
      </c>
      <c r="C4142">
        <v>22500000</v>
      </c>
    </row>
    <row r="4143" spans="1:3" ht="15" customHeight="1" x14ac:dyDescent="0.3">
      <c r="A4143" t="s">
        <v>10503</v>
      </c>
      <c r="B4143" s="7">
        <v>46198.560416666667</v>
      </c>
      <c r="C4143">
        <v>8000000</v>
      </c>
    </row>
    <row r="4144" spans="1:3" ht="15" customHeight="1" x14ac:dyDescent="0.3">
      <c r="A4144" t="s">
        <v>10366</v>
      </c>
      <c r="B4144" s="7">
        <v>46198.722916666666</v>
      </c>
      <c r="C4144">
        <v>13750000</v>
      </c>
    </row>
    <row r="4145" spans="1:3" ht="15" customHeight="1" x14ac:dyDescent="0.3">
      <c r="A4145" t="s">
        <v>10421</v>
      </c>
      <c r="B4145" s="7">
        <v>46198.744444444441</v>
      </c>
      <c r="C4145">
        <v>13000000</v>
      </c>
    </row>
    <row r="4146" spans="1:3" ht="15" customHeight="1" x14ac:dyDescent="0.3">
      <c r="A4146" t="s">
        <v>10486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10348</v>
      </c>
      <c r="B4148" s="7">
        <v>46199.693055555559</v>
      </c>
      <c r="C4148">
        <v>7200000</v>
      </c>
    </row>
    <row r="4149" spans="1:3" ht="15" customHeight="1" x14ac:dyDescent="0.3">
      <c r="A4149" t="s">
        <v>10533</v>
      </c>
      <c r="B4149" s="7">
        <v>46199.729861111111</v>
      </c>
      <c r="C4149">
        <v>14990000</v>
      </c>
    </row>
    <row r="4150" spans="1:3" ht="15" customHeight="1" x14ac:dyDescent="0.3">
      <c r="A4150" t="s">
        <v>9349</v>
      </c>
      <c r="B4150" s="7">
        <v>46199.756249999999</v>
      </c>
      <c r="C4150">
        <v>11500000</v>
      </c>
    </row>
    <row r="4151" spans="1:3" ht="15" customHeight="1" x14ac:dyDescent="0.3">
      <c r="A4151" t="s">
        <v>10350</v>
      </c>
      <c r="B4151" s="7">
        <v>46200.431944444441</v>
      </c>
      <c r="C4151">
        <v>6200000</v>
      </c>
    </row>
    <row r="4152" spans="1:3" ht="15" customHeight="1" x14ac:dyDescent="0.3">
      <c r="A4152" t="s">
        <v>10501</v>
      </c>
      <c r="B4152" s="7">
        <v>46200.434027777781</v>
      </c>
      <c r="C4152">
        <v>5000000</v>
      </c>
    </row>
    <row r="4153" spans="1:3" ht="15" customHeight="1" x14ac:dyDescent="0.3">
      <c r="A4153" t="s">
        <v>10466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10447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10320</v>
      </c>
      <c r="B4157" s="7">
        <v>46203.561805555553</v>
      </c>
      <c r="C4157">
        <v>14000000</v>
      </c>
    </row>
    <row r="4158" spans="1:3" ht="15" customHeight="1" x14ac:dyDescent="0.3">
      <c r="A4158" t="s">
        <v>9775</v>
      </c>
      <c r="B4158" s="7">
        <v>46203.662499999999</v>
      </c>
      <c r="C4158">
        <v>9200000</v>
      </c>
    </row>
    <row r="4159" spans="1:3" ht="15" customHeight="1" x14ac:dyDescent="0.3">
      <c r="A4159" t="s">
        <v>10170</v>
      </c>
      <c r="B4159" s="7">
        <v>46203.663888888892</v>
      </c>
      <c r="C4159">
        <v>11000000</v>
      </c>
    </row>
    <row r="4160" spans="1:3" ht="15" customHeight="1" x14ac:dyDescent="0.3">
      <c r="A4160" t="s">
        <v>10401</v>
      </c>
      <c r="B4160" s="7">
        <v>46203.724999999999</v>
      </c>
      <c r="C4160">
        <v>26990000</v>
      </c>
    </row>
    <row r="4161" spans="1:3" ht="15" customHeight="1" x14ac:dyDescent="0.3">
      <c r="A4161" t="s">
        <v>10534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2026-07-28T16:41:19Z</dcterms:modified>
</cp:coreProperties>
</file>