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NEW-FILES-PROJECTS\100+ Premium Excel Templates\Finance\"/>
    </mc:Choice>
  </mc:AlternateContent>
  <xr:revisionPtr revIDLastSave="0" documentId="13_ncr:1_{A87D7B43-4159-4561-B9A4-348DEFC3529B}" xr6:coauthVersionLast="47" xr6:coauthVersionMax="47" xr10:uidLastSave="{00000000-0000-0000-0000-000000000000}"/>
  <bookViews>
    <workbookView xWindow="-120" yWindow="-120" windowWidth="29040" windowHeight="15840" xr2:uid="{C8BC9010-9524-48A3-B7F6-8F7F70E0E61A}"/>
  </bookViews>
  <sheets>
    <sheet name="Introduction" sheetId="2" r:id="rId1"/>
    <sheet name="Cap Table" sheetId="1" r:id="rId2"/>
  </sheets>
  <definedNames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hidden="1">#REF!</definedName>
    <definedName name="_GSRATESR_10" hidden="1">#REF!</definedName>
    <definedName name="_GSRATESR_11" hidden="1">#REF!</definedName>
    <definedName name="_GSRATESR_12" hidden="1">#REF!</definedName>
    <definedName name="_GSRATESR_13" hidden="1">#REF!</definedName>
    <definedName name="_GSRATESR_3" hidden="1">#REF!</definedName>
    <definedName name="_GSRATESR_4" hidden="1">#REF!</definedName>
    <definedName name="_GSRATESR_5" hidden="1">#REF!</definedName>
    <definedName name="_GSRATESR_6" hidden="1">#REF!</definedName>
    <definedName name="_GSRATESR_7" hidden="1">#REF!</definedName>
    <definedName name="_GSRATESR_8" hidden="1">#REF!</definedName>
    <definedName name="_GSRATESR_9" hidden="1">#REF!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hidden="1">{"standalone1",#N/A,FALSE,"DCFBase";"standalone2",#N/A,FALSE,"DCFBase"}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hidden="1">{"standalone1",#N/A,FALSE,"DCFBase";"standalone2",#N/A,FALSE,"DCFBase"}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hidden="1">{#N/A,#N/A,FALSE,"A&amp;E";#N/A,#N/A,FALSE,"HighTop";#N/A,#N/A,FALSE,"JG";#N/A,#N/A,FALSE,"RI";#N/A,#N/A,FALSE,"woHT";#N/A,#N/A,FALSE,"woHT&amp;JG"}</definedName>
    <definedName name="df" hidden="1">{"'Summary P&amp;L'!$A$1:$M$70","'Summary P&amp;L'!$A$1:$M$70"}</definedName>
    <definedName name="EPMWorkbookOptions_2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3" hidden="1">"jHlyP|GtOQbRSQ7d9K9FzlywTlRW3iBgT/mkPU84ZhmIOeo0tZztdyxIzzUV2WFbWmbCTIuhdRrEldoHVZl|KLzOxh4KGnPvUDoOyprpQr5QmMJsVyxdWKWmnyqVgrAxRlBCXNHVW16khdtpyOykjcQSGzweMDHNwuzEZ8nsqApUWZCeCQOH6DptuExDuRD2Gr2XNaCr9sdDrDxGHz4bsT9UL2FgaK6Hj6tIYW|OR4QbB3KSzlI2yNo9dvcL5YX"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hidden="1">{"standalone1",#N/A,FALSE,"DCFBase";"standalone2",#N/A,FALSE,"DCFBase"}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h" hidden="1">{#N/A,#N/A,FALSE,"CreditStat";#N/A,#N/A,FALSE,"SPbrkup";#N/A,#N/A,FALSE,"MerSPsyn";#N/A,#N/A,FALSE,"MerSPwKCsyn";#N/A,#N/A,FALSE,"MerSPwKCsyn (2)";#N/A,#N/A,FALSE,"CreditStat (2)"}</definedName>
    <definedName name="HTML_CodePage" hidden="1">1252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ui" hidden="1">{#N/A,#N/A,FALSE,"A&amp;E";#N/A,#N/A,FALSE,"HighTop";#N/A,#N/A,FALSE,"JG";#N/A,#N/A,FALSE,"RI";#N/A,#N/A,FALSE,"woHT";#N/A,#N/A,FALSE,"woHT&amp;JG"}</definedName>
    <definedName name="j" hidden="1">{"standalone1",#N/A,FALSE,"DCFBase";"standalone2",#N/A,FALSE,"DCFBase"}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m" hidden="1">{"standalone1",#N/A,FALSE,"DCFBase";"standalone2",#N/A,FALSE,"DCFBase"}</definedName>
    <definedName name="MR" hidden="1">{#N/A,#N/A,FALSE,"sales ytd";#N/A,#N/A,FALSE,"investments";#N/A,#N/A,FALSE,"bus. synergies 1997";#N/A,#N/A,FALSE,"synergies outlook"}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_xlnm.Print_Area" localSheetId="1">'Cap Table'!$A$1:$F$53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hidden="1">{#N/A,#N/A,FALSE,"A&amp;E";#N/A,#N/A,FALSE,"HighTop";#N/A,#N/A,FALSE,"JG";#N/A,#N/A,FALSE,"RI";#N/A,#N/A,FALSE,"woHT";#N/A,#N/A,FALSE,"woHT&amp;JG"}</definedName>
    <definedName name="ttt" hidden="1">{#N/A,#N/A,FALSE,"CreditStat";#N/A,#N/A,FALSE,"SPbrkup";#N/A,#N/A,FALSE,"MerSPsyn";#N/A,#N/A,FALSE,"MerSPwKCsyn";#N/A,#N/A,FALSE,"MerSPwKCsyn (2)";#N/A,#N/A,FALSE,"CreditStat (2)"}</definedName>
    <definedName name="v" hidden="1">{"standalone1",#N/A,FALSE,"DCFBase";"standalone2",#N/A,FALSE,"DCFBase"}</definedName>
    <definedName name="vv" hidden="1">{#N/A,#N/A,FALSE,"CreditStat";#N/A,#N/A,FALSE,"SPbrkup";#N/A,#N/A,FALSE,"MerSPsyn";#N/A,#N/A,FALSE,"MerSPwKCsyn";#N/A,#N/A,FALSE,"MerSPwKCsyn (2)";#N/A,#N/A,FALSE,"CreditStat (2)"}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hidden="1">{"standalone1",#N/A,FALSE,"DCFBase";"standalone2",#N/A,FALSE,"DCFBase"}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hidden="1">{#N/A,#N/A,FALSE,"A&amp;E";#N/A,#N/A,FALSE,"HighTop";#N/A,#N/A,FALSE,"JG";#N/A,#N/A,FALSE,"RI";#N/A,#N/A,FALSE,"woHT";#N/A,#N/A,FALSE,"woHT&amp;JG"}</definedName>
    <definedName name="wrn.vortrag." hidden="1">{#N/A,#N/A,FALSE,"sales ytd";#N/A,#N/A,FALSE,"investments";#N/A,#N/A,FALSE,"bus. synergies 1997";#N/A,#N/A,FALSE,"synergies outlook"}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C22" i="1" l="1"/>
  <c r="D6" i="1" s="1"/>
  <c r="B22" i="1"/>
  <c r="B7" i="1" s="1"/>
  <c r="E16" i="1"/>
  <c r="E17" i="1"/>
  <c r="E18" i="1"/>
  <c r="E19" i="1"/>
  <c r="E20" i="1"/>
  <c r="E21" i="1"/>
  <c r="B8" i="1" l="1"/>
  <c r="C6" i="1"/>
  <c r="E15" i="1"/>
  <c r="E22" i="1" s="1"/>
  <c r="D22" i="1"/>
  <c r="D7" i="1" s="1"/>
  <c r="F18" i="1" l="1"/>
  <c r="F15" i="1"/>
  <c r="D8" i="1"/>
  <c r="E6" i="1" s="1"/>
  <c r="F21" i="1"/>
  <c r="F16" i="1"/>
  <c r="F17" i="1"/>
  <c r="F20" i="1"/>
  <c r="F19" i="1"/>
  <c r="E7" i="1" l="1"/>
  <c r="E8" i="1" s="1"/>
</calcChain>
</file>

<file path=xl/sharedStrings.xml><?xml version="1.0" encoding="utf-8"?>
<sst xmlns="http://schemas.openxmlformats.org/spreadsheetml/2006/main" count="52" uniqueCount="51">
  <si>
    <t>Series A Financing</t>
  </si>
  <si>
    <t>Total Valuation</t>
  </si>
  <si>
    <t>Value</t>
  </si>
  <si>
    <t>Number of shares issued</t>
  </si>
  <si>
    <t>% of Total</t>
  </si>
  <si>
    <t>Capital invested</t>
  </si>
  <si>
    <t>Common Shares</t>
  </si>
  <si>
    <t>Preferred Shares</t>
  </si>
  <si>
    <t>Total Shares</t>
  </si>
  <si>
    <t>% Ownership</t>
  </si>
  <si>
    <t>Investor</t>
  </si>
  <si>
    <t>Price per Share</t>
  </si>
  <si>
    <t>Founders</t>
  </si>
  <si>
    <t>Total</t>
  </si>
  <si>
    <t>Investor 1</t>
  </si>
  <si>
    <t>Investor 2</t>
  </si>
  <si>
    <t>Investor 3</t>
  </si>
  <si>
    <t>Investor 4</t>
  </si>
  <si>
    <t>Investor 5</t>
  </si>
  <si>
    <t>Investor 12</t>
  </si>
  <si>
    <t>Ownership Distribution Table</t>
  </si>
  <si>
    <t>Title</t>
  </si>
  <si>
    <t>Navigation</t>
  </si>
  <si>
    <t>Content</t>
  </si>
  <si>
    <t>Customization difficulty (1-3)</t>
  </si>
  <si>
    <t>Explanation of sheets</t>
  </si>
  <si>
    <t>How to customize</t>
  </si>
  <si>
    <t>1)</t>
  </si>
  <si>
    <t>2)</t>
  </si>
  <si>
    <t>Pre-Valuation</t>
  </si>
  <si>
    <t>Cap Table</t>
  </si>
  <si>
    <t>Capitalization Table</t>
  </si>
  <si>
    <t>Cap Table - Ownership distribution</t>
  </si>
  <si>
    <t>With this cap table, you can easily track the financing of your start-up and get an overview of the ownership distribution at a glance</t>
  </si>
  <si>
    <t>Easily track the value of your company with the help of pre-defined formulas</t>
  </si>
  <si>
    <t>Cap Table:</t>
  </si>
  <si>
    <t>On this sheet, you can enter the number of shares assigned to you (the founder), as well as to those who participated in a series A financing round</t>
  </si>
  <si>
    <t>The formulas will automatically calculate the ownership distribution and visually display them</t>
  </si>
  <si>
    <t>Enter numbers into the cells with the light green fill and see how the formulas take care of the rest</t>
  </si>
  <si>
    <t>If you need more or fewer rows in your cap table, simply insert or delete rows.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</si>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</sst>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$-409]* #,##0_);_([$$-409]* \(#,##0\);_([$$-409]* &quot;-&quot;??_);_(@_)"/>
    <numFmt numFmtId="167" formatCode="_(* #,##0_);_(* \(#,##0\);_(* &quot;-&quot;??_);_(@_)"/>
    <numFmt numFmtId="168" formatCode="_(&quot;$&quot;* #,##0_);_(&quot;$&quot;* \(#,##0\);_(&quot;$&quot;* &quot;-&quot;??_);_(@_)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FCFAD"/>
        <bgColor indexed="64"/>
      </patternFill>
    </fill>
    <fill>
      <patternFill patternType="solid">
        <fgColor rgb="FF50B47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1" fillId="0" borderId="0"/>
  </cellStyleXfs>
  <cellXfs count="34">
    <xf numFmtId="0" fontId="0" fillId="0" borderId="0" xfId="0"/>
    <xf numFmtId="0" fontId="6" fillId="0" borderId="0" xfId="5" applyFont="1"/>
    <xf numFmtId="0" fontId="1" fillId="0" borderId="0" xfId="6"/>
    <xf numFmtId="0" fontId="6" fillId="4" borderId="0" xfId="5" applyFont="1" applyFill="1"/>
    <xf numFmtId="0" fontId="2" fillId="0" borderId="0" xfId="6" applyFont="1"/>
    <xf numFmtId="0" fontId="7" fillId="4" borderId="0" xfId="5" applyFont="1" applyFill="1"/>
    <xf numFmtId="0" fontId="8" fillId="4" borderId="0" xfId="4" applyFont="1" applyFill="1"/>
    <xf numFmtId="0" fontId="9" fillId="4" borderId="0" xfId="5" applyFont="1" applyFill="1"/>
    <xf numFmtId="0" fontId="2" fillId="0" borderId="0" xfId="6" quotePrefix="1" applyFont="1" applyAlignment="1">
      <alignment horizontal="right"/>
    </xf>
    <xf numFmtId="0" fontId="2" fillId="0" borderId="0" xfId="6" applyFont="1" applyAlignment="1">
      <alignment horizontal="right"/>
    </xf>
    <xf numFmtId="0" fontId="1" fillId="0" borderId="0" xfId="6" quotePrefix="1" applyAlignment="1">
      <alignment horizontal="right"/>
    </xf>
    <xf numFmtId="0" fontId="11" fillId="0" borderId="0" xfId="0" applyFont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168" fontId="11" fillId="2" borderId="0" xfId="2" applyNumberFormat="1" applyFont="1" applyFill="1"/>
    <xf numFmtId="164" fontId="11" fillId="4" borderId="0" xfId="2" applyFont="1" applyFill="1"/>
    <xf numFmtId="167" fontId="11" fillId="4" borderId="0" xfId="1" applyNumberFormat="1" applyFont="1" applyFill="1"/>
    <xf numFmtId="9" fontId="11" fillId="4" borderId="0" xfId="3" applyFont="1" applyFill="1"/>
    <xf numFmtId="168" fontId="11" fillId="4" borderId="0" xfId="2" applyNumberFormat="1" applyFont="1" applyFill="1"/>
    <xf numFmtId="164" fontId="11" fillId="2" borderId="0" xfId="2" applyFont="1" applyFill="1"/>
    <xf numFmtId="166" fontId="12" fillId="3" borderId="0" xfId="0" applyNumberFormat="1" applyFont="1" applyFill="1"/>
    <xf numFmtId="164" fontId="12" fillId="3" borderId="0" xfId="2" applyFont="1" applyFill="1"/>
    <xf numFmtId="167" fontId="12" fillId="3" borderId="0" xfId="1" applyNumberFormat="1" applyFont="1" applyFill="1"/>
    <xf numFmtId="9" fontId="12" fillId="3" borderId="0" xfId="0" applyNumberFormat="1" applyFont="1" applyFill="1"/>
    <xf numFmtId="167" fontId="11" fillId="0" borderId="0" xfId="1" applyNumberFormat="1" applyFont="1"/>
    <xf numFmtId="167" fontId="12" fillId="3" borderId="0" xfId="0" applyNumberFormat="1" applyFont="1" applyFill="1"/>
    <xf numFmtId="167" fontId="11" fillId="2" borderId="0" xfId="1" applyNumberFormat="1" applyFont="1" applyFill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4"/>
    <xf numFmtId="0" fontId="10" fillId="3" borderId="0" xfId="0" applyFont="1" applyFill="1" applyAlignment="1">
      <alignment horizontal="center" vertical="center"/>
    </xf>
  </cellXfs>
  <cellStyles count="7">
    <cellStyle name="Comma" xfId="1" builtinId="3"/>
    <cellStyle name="Currency" xfId="2" builtinId="4"/>
    <cellStyle name="Hyperlink" xfId="4" builtinId="8"/>
    <cellStyle name="Normal" xfId="0" builtinId="0"/>
    <cellStyle name="Normal 2" xfId="5" xr:uid="{9DA303DF-98B5-4950-9B12-D009E6F97350}"/>
    <cellStyle name="Normal 2 2" xfId="6" xr:uid="{110D6FEF-3B5C-4BAA-BF1A-B412851EFD4E}"/>
    <cellStyle name="Percent" xfId="3" builtinId="5"/>
  </cellStyles>
  <dxfs count="16">
    <dxf>
      <font>
        <color theme="0" tint="-0.1499679555650502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50B47F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50B47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50B47F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7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7" formatCode="_(* #,##0_);_(* \(#,##0\);_(* &quot;-&quot;??_);_(@_)"/>
      <fill>
        <patternFill patternType="solid">
          <fgColor indexed="64"/>
          <bgColor rgb="FF50B47F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7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6" formatCode="_([$$-409]* #,##0_);_([$$-409]* \(#,##0\);_([$$-409]* &quot;-&quot;??_);_(@_)"/>
      <fill>
        <patternFill patternType="solid">
          <fgColor indexed="64"/>
          <bgColor rgb="FF50B47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rgb="FF8FCFA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50B47F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50B47F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50B47F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6F8F4458-5626-4102-A29E-8DC3713CD485}"/>
  </tableStyles>
  <colors>
    <mruColors>
      <color rgb="FF8FCFAD"/>
      <color rgb="FF50B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Ownership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'Cap Table'!$F$14</c:f>
              <c:strCache>
                <c:ptCount val="1"/>
                <c:pt idx="0">
                  <c:v>% Ownership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413-443C-B39A-3C22DBC1B04A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13-443C-B39A-3C22DBC1B0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10-4E59-B3F8-C64D6C324F1F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413-443C-B39A-3C22DBC1B04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13-443C-B39A-3C22DBC1B04A}"/>
              </c:ext>
            </c:extLst>
          </c:dPt>
          <c:dPt>
            <c:idx val="5"/>
            <c:bubble3D val="0"/>
            <c:spPr>
              <a:solidFill>
                <a:srgbClr val="8FCF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413-443C-B39A-3C22DBC1B04A}"/>
              </c:ext>
            </c:extLst>
          </c:dPt>
          <c:dPt>
            <c:idx val="6"/>
            <c:bubble3D val="0"/>
            <c:spPr>
              <a:solidFill>
                <a:srgbClr val="50B4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13-443C-B39A-3C22DBC1B0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 Table'!$A$15:$A$21</c:f>
              <c:strCache>
                <c:ptCount val="7"/>
                <c:pt idx="0">
                  <c:v>Founders</c:v>
                </c:pt>
                <c:pt idx="1">
                  <c:v>Investor 1</c:v>
                </c:pt>
                <c:pt idx="2">
                  <c:v>Investor 2</c:v>
                </c:pt>
                <c:pt idx="3">
                  <c:v>Investor 3</c:v>
                </c:pt>
                <c:pt idx="4">
                  <c:v>Investor 4</c:v>
                </c:pt>
                <c:pt idx="5">
                  <c:v>Investor 5</c:v>
                </c:pt>
                <c:pt idx="6">
                  <c:v>Investor 12</c:v>
                </c:pt>
              </c:strCache>
            </c:strRef>
          </c:cat>
          <c:val>
            <c:numRef>
              <c:f>'Cap Table'!$F$15:$F$21</c:f>
              <c:numCache>
                <c:formatCode>0%</c:formatCode>
                <c:ptCount val="7"/>
                <c:pt idx="0">
                  <c:v>8.3333333333333329E-2</c:v>
                </c:pt>
                <c:pt idx="1">
                  <c:v>6.25E-2</c:v>
                </c:pt>
                <c:pt idx="2">
                  <c:v>0.10416666666666667</c:v>
                </c:pt>
                <c:pt idx="3">
                  <c:v>0.14583333333333334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3-443C-B39A-3C22DBC1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26</xdr:row>
      <xdr:rowOff>19050</xdr:rowOff>
    </xdr:from>
    <xdr:to>
      <xdr:col>12</xdr:col>
      <xdr:colOff>437029</xdr:colOff>
      <xdr:row>30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801CBF7-0F37-4473-99B0-37AD04241219}"/>
            </a:ext>
          </a:extLst>
        </xdr:cNvPr>
        <xdr:cNvGrpSpPr/>
      </xdr:nvGrpSpPr>
      <xdr:grpSpPr>
        <a:xfrm>
          <a:off x="4962524" y="4705350"/>
          <a:ext cx="6475880" cy="781050"/>
          <a:chOff x="4257674" y="8324850"/>
          <a:chExt cx="7353301" cy="66675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1C662FF-779D-49AF-9A0A-85BDE9CEE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5675DBA-DDFF-4A80-AEB4-8770A4EC34F2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56E77B0-AC2D-4D8A-8746-C60501C74AE2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34</xdr:row>
      <xdr:rowOff>95250</xdr:rowOff>
    </xdr:from>
    <xdr:to>
      <xdr:col>12</xdr:col>
      <xdr:colOff>456079</xdr:colOff>
      <xdr:row>38</xdr:row>
      <xdr:rowOff>114300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FE2765A-7151-4764-99DD-828BF1A35E70}"/>
            </a:ext>
          </a:extLst>
        </xdr:cNvPr>
        <xdr:cNvGrpSpPr/>
      </xdr:nvGrpSpPr>
      <xdr:grpSpPr>
        <a:xfrm>
          <a:off x="4981574" y="6305550"/>
          <a:ext cx="6475880" cy="781050"/>
          <a:chOff x="4276724" y="9696450"/>
          <a:chExt cx="7353301" cy="66675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A644DC0E-1FA9-472B-B217-A91AED87A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7ADE2D0-F016-442D-B9C1-2A218B6DCE40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85725</xdr:colOff>
      <xdr:row>40</xdr:row>
      <xdr:rowOff>47625</xdr:rowOff>
    </xdr:from>
    <xdr:to>
      <xdr:col>12</xdr:col>
      <xdr:colOff>420024</xdr:colOff>
      <xdr:row>44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33109C2-D52B-49CF-85D2-CB6CD902FEF9}"/>
            </a:ext>
          </a:extLst>
        </xdr:cNvPr>
        <xdr:cNvGrpSpPr/>
      </xdr:nvGrpSpPr>
      <xdr:grpSpPr>
        <a:xfrm>
          <a:off x="5000625" y="7400925"/>
          <a:ext cx="6420774" cy="847725"/>
          <a:chOff x="4295775" y="10620375"/>
          <a:chExt cx="7334250" cy="73342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E488DA2-B9FE-48B2-8528-866BE46858D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D7DF0022-E34A-46E0-916F-830E6236AAF6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99060</xdr:rowOff>
    </xdr:from>
    <xdr:to>
      <xdr:col>5</xdr:col>
      <xdr:colOff>1005840</xdr:colOff>
      <xdr:row>52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2437-25C7-4FBA-9F39-D967E7E3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4774E-59A0-4D07-8C22-284D7243DE44}" name="Table1" displayName="Table1" ref="A14:F22" totalsRowCount="1" headerRowDxfId="15" dataDxfId="14" totalsRowDxfId="13">
  <autoFilter ref="A14:F21" xr:uid="{C2E5C27D-8EEF-42A4-8E3B-B26AC4F23C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8FA3C12-764F-46C8-BD1C-67DD356B1A74}" name="Investor" totalsRowLabel="Total" dataDxfId="12" totalsRowDxfId="11"/>
    <tableColumn id="2" xr3:uid="{05A9D20D-26A0-4192-B1E0-1A981BA590E4}" name="Capital invested" totalsRowFunction="custom" dataDxfId="10" totalsRowDxfId="9" dataCellStyle="Currency">
      <totalsRowFormula>SUBTOTAL(9,Table1[Capital invested])</totalsRowFormula>
    </tableColumn>
    <tableColumn id="3" xr3:uid="{DC3FC4F6-BC84-4829-9660-A48316FC4857}" name="Common Shares" totalsRowFunction="custom" dataDxfId="8" totalsRowDxfId="7" dataCellStyle="Comma">
      <totalsRowFormula>SUBTOTAL(9,Table1[Common Shares])</totalsRowFormula>
    </tableColumn>
    <tableColumn id="4" xr3:uid="{783D173A-3484-49AA-AC5B-A60DA7C69408}" name="Preferred Shares" totalsRowFunction="custom" dataDxfId="6" totalsRowDxfId="5" dataCellStyle="Comma">
      <totalsRowFormula>SUBTOTAL(9,Table1[Preferred Shares])</totalsRowFormula>
    </tableColumn>
    <tableColumn id="5" xr3:uid="{5C4160E6-CC83-44BC-86DA-CB176836D80F}" name="Total Shares" totalsRowFunction="custom" dataDxfId="4" totalsRowDxfId="3" dataCellStyle="Comma">
      <calculatedColumnFormula>SUM(C15:D15)</calculatedColumnFormula>
      <totalsRowFormula>SUBTOTAL(9,Table1[Total Shares])</totalsRowFormula>
    </tableColumn>
    <tableColumn id="6" xr3:uid="{E1CA0434-DCA6-44BD-9C1B-6B7F1223F21C}" name="% Ownership" dataDxfId="2" totalsRowDxfId="1">
      <calculatedColumnFormula>IF(Table1[[#This Row],[Total Shares]]&lt;&gt;0,IFERROR(Table1[[#This Row],[Total Shares]]/Table1[[#Totals],[Total Shares]],""),NA())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18BC-D1F6-4AE9-864C-D5C3A7E2C150}">
  <sheetPr>
    <tabColor rgb="FFC00000"/>
  </sheetPr>
  <dimension ref="A1:G51"/>
  <sheetViews>
    <sheetView showGridLines="0" showRowColHeaders="0" tabSelected="1" topLeftCell="A32" zoomScaleNormal="100" workbookViewId="0">
      <selection activeCell="C47" sqref="C47:H58"/>
    </sheetView>
  </sheetViews>
  <sheetFormatPr defaultColWidth="10.140625" defaultRowHeight="15" x14ac:dyDescent="0.2"/>
  <cols>
    <col min="1" max="1" width="24.140625" style="3" customWidth="1"/>
    <col min="2" max="2" width="22.85546875" style="2" customWidth="1"/>
    <col min="3" max="3" width="26.7109375" style="2" customWidth="1"/>
    <col min="4" max="16384" width="10.140625" style="2"/>
  </cols>
  <sheetData>
    <row r="1" spans="1:4" x14ac:dyDescent="0.2">
      <c r="A1" s="1"/>
    </row>
    <row r="2" spans="1:4" x14ac:dyDescent="0.2">
      <c r="A2" s="1"/>
    </row>
    <row r="3" spans="1:4" x14ac:dyDescent="0.2">
      <c r="A3" s="1"/>
    </row>
    <row r="4" spans="1:4" ht="3.6" customHeight="1" x14ac:dyDescent="0.2">
      <c r="A4" s="1"/>
    </row>
    <row r="5" spans="1:4" x14ac:dyDescent="0.2">
      <c r="B5" s="4" t="s">
        <v>21</v>
      </c>
      <c r="D5" s="4" t="s">
        <v>32</v>
      </c>
    </row>
    <row r="7" spans="1:4" ht="12.75" x14ac:dyDescent="0.2">
      <c r="A7" s="5" t="s">
        <v>22</v>
      </c>
      <c r="B7" s="4" t="s">
        <v>23</v>
      </c>
      <c r="D7" s="2" t="s">
        <v>33</v>
      </c>
    </row>
    <row r="8" spans="1:4" x14ac:dyDescent="0.2">
      <c r="D8" s="2" t="s">
        <v>34</v>
      </c>
    </row>
    <row r="9" spans="1:4" ht="12.75" x14ac:dyDescent="0.2">
      <c r="A9" s="6" t="s">
        <v>30</v>
      </c>
    </row>
    <row r="10" spans="1:4" ht="12.75" x14ac:dyDescent="0.2">
      <c r="A10" s="6"/>
    </row>
    <row r="11" spans="1:4" x14ac:dyDescent="0.2">
      <c r="A11" s="7"/>
    </row>
    <row r="12" spans="1:4" ht="12.75" x14ac:dyDescent="0.2">
      <c r="A12" s="6"/>
    </row>
    <row r="15" spans="1:4" x14ac:dyDescent="0.2">
      <c r="B15" s="4" t="s">
        <v>24</v>
      </c>
      <c r="D15" s="4">
        <v>1</v>
      </c>
    </row>
    <row r="17" spans="2:7" x14ac:dyDescent="0.2">
      <c r="B17" s="4" t="s">
        <v>25</v>
      </c>
      <c r="C17" s="8" t="s">
        <v>35</v>
      </c>
      <c r="D17" s="2" t="s">
        <v>36</v>
      </c>
    </row>
    <row r="18" spans="2:7" x14ac:dyDescent="0.2">
      <c r="B18" s="4"/>
      <c r="C18" s="8"/>
      <c r="D18" s="2" t="s">
        <v>37</v>
      </c>
    </row>
    <row r="19" spans="2:7" x14ac:dyDescent="0.2">
      <c r="C19" s="9"/>
    </row>
    <row r="20" spans="2:7" x14ac:dyDescent="0.2">
      <c r="B20" s="4" t="s">
        <v>26</v>
      </c>
      <c r="C20" s="10" t="s">
        <v>27</v>
      </c>
      <c r="D20" s="2" t="s">
        <v>38</v>
      </c>
    </row>
    <row r="21" spans="2:7" x14ac:dyDescent="0.2">
      <c r="B21" s="4"/>
      <c r="C21" s="10" t="s">
        <v>28</v>
      </c>
      <c r="D21" s="2" t="s">
        <v>39</v>
      </c>
    </row>
    <row r="23" spans="2:7" x14ac:dyDescent="0.2">
      <c r="B23" s="27" t="s">
        <v>40</v>
      </c>
      <c r="C23" s="28"/>
      <c r="D23" s="29" t="s">
        <v>41</v>
      </c>
      <c r="E23" s="30"/>
      <c r="F23" s="30"/>
      <c r="G23" s="30"/>
    </row>
    <row r="24" spans="2:7" x14ac:dyDescent="0.2">
      <c r="B24" s="30"/>
      <c r="C24" s="30"/>
      <c r="D24" s="29" t="s">
        <v>42</v>
      </c>
      <c r="E24" s="30"/>
      <c r="F24" s="30"/>
      <c r="G24" s="30"/>
    </row>
    <row r="25" spans="2:7" x14ac:dyDescent="0.2">
      <c r="B25" s="30"/>
      <c r="C25" s="30"/>
      <c r="D25" s="30"/>
      <c r="E25" s="30"/>
      <c r="F25" s="30"/>
      <c r="G25" s="30"/>
    </row>
    <row r="26" spans="2:7" x14ac:dyDescent="0.2">
      <c r="B26" s="30"/>
      <c r="C26" s="31" t="s">
        <v>43</v>
      </c>
      <c r="D26" s="30" t="s">
        <v>44</v>
      </c>
      <c r="E26" s="30"/>
      <c r="F26" s="30"/>
      <c r="G26" s="30"/>
    </row>
    <row r="27" spans="2:7" x14ac:dyDescent="0.2">
      <c r="B27" s="30"/>
      <c r="C27" s="30"/>
      <c r="D27" s="28"/>
      <c r="E27" s="30"/>
      <c r="F27" s="30"/>
      <c r="G27" s="30"/>
    </row>
    <row r="28" spans="2:7" x14ac:dyDescent="0.2">
      <c r="B28" s="30"/>
      <c r="C28" s="30"/>
      <c r="D28" s="28"/>
      <c r="E28" s="30"/>
      <c r="F28" s="30"/>
      <c r="G28" s="30"/>
    </row>
    <row r="29" spans="2:7" x14ac:dyDescent="0.2">
      <c r="B29" s="30"/>
      <c r="C29" s="30"/>
      <c r="D29" s="28"/>
      <c r="E29" s="30"/>
      <c r="F29" s="30"/>
      <c r="G29" s="30"/>
    </row>
    <row r="30" spans="2:7" x14ac:dyDescent="0.2">
      <c r="B30" s="30"/>
      <c r="C30" s="30"/>
      <c r="D30" s="28"/>
      <c r="E30" s="30"/>
      <c r="F30" s="30"/>
      <c r="G30" s="30"/>
    </row>
    <row r="31" spans="2:7" x14ac:dyDescent="0.2">
      <c r="B31" s="30"/>
      <c r="C31" s="30"/>
      <c r="D31" s="28"/>
      <c r="E31" s="30"/>
      <c r="F31" s="30"/>
      <c r="G31" s="30"/>
    </row>
    <row r="32" spans="2:7" x14ac:dyDescent="0.2">
      <c r="B32" s="30"/>
      <c r="C32" s="31" t="s">
        <v>45</v>
      </c>
      <c r="D32" s="30" t="s">
        <v>46</v>
      </c>
      <c r="E32" s="30"/>
      <c r="F32" s="30"/>
      <c r="G32" s="30"/>
    </row>
    <row r="33" spans="2:7" x14ac:dyDescent="0.2">
      <c r="B33" s="30"/>
      <c r="C33" s="30"/>
      <c r="D33" s="30"/>
      <c r="E33" s="30"/>
      <c r="F33" s="30"/>
      <c r="G33" s="30"/>
    </row>
    <row r="34" spans="2:7" x14ac:dyDescent="0.2">
      <c r="B34" s="30"/>
      <c r="C34" s="31" t="s">
        <v>47</v>
      </c>
      <c r="D34" s="30" t="s">
        <v>48</v>
      </c>
      <c r="E34" s="30"/>
      <c r="F34" s="30"/>
      <c r="G34" s="30"/>
    </row>
    <row r="35" spans="2:7" x14ac:dyDescent="0.2">
      <c r="B35" s="30"/>
      <c r="C35" s="30"/>
      <c r="D35" s="30"/>
      <c r="E35" s="30"/>
      <c r="F35" s="30"/>
      <c r="G35" s="30"/>
    </row>
    <row r="36" spans="2:7" x14ac:dyDescent="0.2">
      <c r="B36" s="30"/>
      <c r="C36" s="30"/>
      <c r="D36" s="30"/>
      <c r="E36" s="30"/>
      <c r="F36" s="30"/>
      <c r="G36" s="30"/>
    </row>
    <row r="37" spans="2:7" x14ac:dyDescent="0.2">
      <c r="B37" s="30"/>
      <c r="C37" s="30"/>
      <c r="D37" s="30"/>
      <c r="E37" s="30"/>
      <c r="F37" s="30"/>
      <c r="G37" s="30"/>
    </row>
    <row r="38" spans="2:7" x14ac:dyDescent="0.2">
      <c r="B38" s="30"/>
      <c r="C38" s="30"/>
      <c r="D38" s="30"/>
      <c r="E38" s="30"/>
      <c r="F38" s="30"/>
      <c r="G38" s="30"/>
    </row>
    <row r="39" spans="2:7" x14ac:dyDescent="0.2">
      <c r="B39" s="30"/>
      <c r="C39" s="30"/>
      <c r="D39" s="30"/>
      <c r="E39" s="30"/>
      <c r="F39" s="30"/>
      <c r="G39" s="30"/>
    </row>
    <row r="40" spans="2:7" x14ac:dyDescent="0.2">
      <c r="B40" s="30"/>
      <c r="C40" s="31" t="s">
        <v>49</v>
      </c>
      <c r="D40" s="30" t="s">
        <v>50</v>
      </c>
      <c r="E40" s="30"/>
      <c r="F40" s="30"/>
      <c r="G40" s="30"/>
    </row>
    <row r="41" spans="2:7" x14ac:dyDescent="0.2">
      <c r="B41" s="30"/>
      <c r="C41" s="30"/>
      <c r="D41" s="30"/>
      <c r="E41" s="30"/>
      <c r="F41" s="30"/>
      <c r="G41" s="30"/>
    </row>
    <row r="42" spans="2:7" x14ac:dyDescent="0.2">
      <c r="B42" s="30"/>
      <c r="C42" s="30"/>
      <c r="D42" s="30"/>
      <c r="E42" s="30"/>
      <c r="F42" s="30"/>
      <c r="G42" s="30"/>
    </row>
    <row r="43" spans="2:7" x14ac:dyDescent="0.2">
      <c r="B43" s="30"/>
      <c r="C43" s="30"/>
      <c r="D43" s="30"/>
      <c r="E43" s="30"/>
      <c r="F43" s="30"/>
      <c r="G43" s="30"/>
    </row>
    <row r="44" spans="2:7" x14ac:dyDescent="0.2">
      <c r="B44" s="30"/>
      <c r="C44" s="30"/>
      <c r="D44" s="30"/>
      <c r="E44" s="30"/>
      <c r="F44" s="30"/>
      <c r="G44" s="30"/>
    </row>
    <row r="45" spans="2:7" x14ac:dyDescent="0.2">
      <c r="B45" s="30"/>
      <c r="C45" s="30"/>
      <c r="D45" s="30"/>
      <c r="E45" s="30"/>
      <c r="F45" s="30"/>
      <c r="G45" s="30"/>
    </row>
    <row r="46" spans="2:7" x14ac:dyDescent="0.2">
      <c r="B46" s="30"/>
      <c r="C46" s="30"/>
      <c r="D46" s="29"/>
      <c r="E46" s="30"/>
      <c r="F46" s="30"/>
      <c r="G46" s="30"/>
    </row>
    <row r="47" spans="2:7" x14ac:dyDescent="0.2">
      <c r="B47" s="30"/>
      <c r="C47" s="30"/>
      <c r="E47" s="30"/>
      <c r="F47" s="30"/>
      <c r="G47" s="30"/>
    </row>
    <row r="48" spans="2:7" x14ac:dyDescent="0.2">
      <c r="B48" s="30"/>
      <c r="C48" s="30"/>
      <c r="D48" s="32"/>
      <c r="E48" s="30"/>
      <c r="F48" s="30"/>
      <c r="G48" s="30"/>
    </row>
    <row r="49" spans="2:7" x14ac:dyDescent="0.2">
      <c r="B49" s="30"/>
      <c r="C49" s="30"/>
      <c r="E49" s="30"/>
      <c r="F49" s="30"/>
      <c r="G49" s="30"/>
    </row>
    <row r="50" spans="2:7" x14ac:dyDescent="0.2">
      <c r="B50" s="30"/>
      <c r="C50" s="30"/>
      <c r="E50" s="30"/>
      <c r="F50" s="30"/>
      <c r="G50" s="30"/>
    </row>
    <row r="51" spans="2:7" x14ac:dyDescent="0.2">
      <c r="B51" s="30"/>
      <c r="C51" s="30"/>
      <c r="E51" s="30"/>
      <c r="F51" s="30"/>
      <c r="G51" s="30"/>
    </row>
  </sheetData>
  <conditionalFormatting sqref="D15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9" location="'Cap Table'!A1" display="Inventory Master List" xr:uid="{C6164C2B-4CCD-4579-9C05-208ED7D76359}"/>
  </hyperlinks>
  <pageMargins left="0.7" right="0.7" top="0.75" bottom="0.75" header="0.3" footer="0.3"/>
  <pageSetup paperSize="9" orientation="portrait" horizontalDpi="200" verticalDpi="200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910-BE4E-4EB5-A084-40DAE5486424}">
  <sheetPr>
    <tabColor rgb="FF50B47F"/>
    <pageSetUpPr autoPageBreaks="0"/>
  </sheetPr>
  <dimension ref="A1:F22"/>
  <sheetViews>
    <sheetView showGridLines="0" workbookViewId="0">
      <selection activeCell="I19" sqref="I19"/>
    </sheetView>
  </sheetViews>
  <sheetFormatPr defaultColWidth="9.140625" defaultRowHeight="12.75" x14ac:dyDescent="0.2"/>
  <cols>
    <col min="1" max="1" width="18.42578125" style="11" bestFit="1" customWidth="1"/>
    <col min="2" max="5" width="22.7109375" style="11" customWidth="1"/>
    <col min="6" max="6" width="15.5703125" style="11" customWidth="1"/>
    <col min="7" max="16384" width="9.140625" style="11"/>
  </cols>
  <sheetData>
    <row r="1" spans="1:6" ht="13.9" customHeight="1" x14ac:dyDescent="0.2">
      <c r="A1" s="33" t="s">
        <v>31</v>
      </c>
      <c r="B1" s="33"/>
      <c r="C1" s="33"/>
      <c r="D1" s="33"/>
      <c r="E1" s="33"/>
      <c r="F1" s="33"/>
    </row>
    <row r="2" spans="1:6" ht="13.9" customHeight="1" x14ac:dyDescent="0.2">
      <c r="A2" s="33"/>
      <c r="B2" s="33"/>
      <c r="C2" s="33"/>
      <c r="D2" s="33"/>
      <c r="E2" s="33"/>
      <c r="F2" s="33"/>
    </row>
    <row r="5" spans="1:6" x14ac:dyDescent="0.2">
      <c r="A5" s="12" t="s">
        <v>0</v>
      </c>
      <c r="B5" s="13" t="s">
        <v>2</v>
      </c>
      <c r="C5" s="13" t="s">
        <v>11</v>
      </c>
      <c r="D5" s="13" t="s">
        <v>3</v>
      </c>
      <c r="E5" s="13" t="s">
        <v>4</v>
      </c>
    </row>
    <row r="6" spans="1:6" x14ac:dyDescent="0.2">
      <c r="A6" s="11" t="s">
        <v>29</v>
      </c>
      <c r="B6" s="14">
        <v>1000000</v>
      </c>
      <c r="C6" s="15">
        <f>IFERROR(B6/D6,"")</f>
        <v>1</v>
      </c>
      <c r="D6" s="16">
        <f>Table1[[#Totals],[Common Shares]]</f>
        <v>1000000</v>
      </c>
      <c r="E6" s="17">
        <f>D6/$D$8</f>
        <v>8.3333333333333329E-2</v>
      </c>
    </row>
    <row r="7" spans="1:6" x14ac:dyDescent="0.2">
      <c r="A7" s="11" t="s">
        <v>7</v>
      </c>
      <c r="B7" s="18">
        <f>Table1[[#Totals],[Capital invested]]</f>
        <v>2200000</v>
      </c>
      <c r="C7" s="19">
        <v>5</v>
      </c>
      <c r="D7" s="16">
        <f>Table1[[#Totals],[Preferred Shares]]</f>
        <v>11000000</v>
      </c>
      <c r="E7" s="17">
        <f>D7/$D$8</f>
        <v>0.91666666666666663</v>
      </c>
    </row>
    <row r="8" spans="1:6" x14ac:dyDescent="0.2">
      <c r="A8" s="12" t="s">
        <v>1</v>
      </c>
      <c r="B8" s="20">
        <f>SUM(B6:B7)</f>
        <v>3200000</v>
      </c>
      <c r="C8" s="21"/>
      <c r="D8" s="22">
        <f>SUM(D6:D7)</f>
        <v>12000000</v>
      </c>
      <c r="E8" s="23">
        <f>SUM(E6:E7)</f>
        <v>1</v>
      </c>
    </row>
    <row r="11" spans="1:6" ht="13.9" customHeight="1" x14ac:dyDescent="0.2">
      <c r="A11" s="33" t="s">
        <v>20</v>
      </c>
      <c r="B11" s="33"/>
      <c r="C11" s="33"/>
      <c r="D11" s="33"/>
      <c r="E11" s="33"/>
      <c r="F11" s="33"/>
    </row>
    <row r="12" spans="1:6" ht="13.9" customHeight="1" x14ac:dyDescent="0.2">
      <c r="A12" s="33"/>
      <c r="B12" s="33"/>
      <c r="C12" s="33"/>
      <c r="D12" s="33"/>
      <c r="E12" s="33"/>
      <c r="F12" s="33"/>
    </row>
    <row r="14" spans="1:6" x14ac:dyDescent="0.2">
      <c r="A14" s="13" t="s">
        <v>10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</row>
    <row r="15" spans="1:6" x14ac:dyDescent="0.2">
      <c r="A15" s="11" t="s">
        <v>12</v>
      </c>
      <c r="B15" s="14">
        <v>0</v>
      </c>
      <c r="C15" s="26">
        <v>1000000</v>
      </c>
      <c r="D15" s="24">
        <f>Table1[[#This Row],[Capital invested]]*$C$7</f>
        <v>0</v>
      </c>
      <c r="E15" s="16">
        <f>SUM(C15:D15)</f>
        <v>1000000</v>
      </c>
      <c r="F15" s="17">
        <f>IF(Table1[[#This Row],[Total Shares]]&lt;&gt;0,IFERROR(Table1[[#This Row],[Total Shares]]/Table1[[#Totals],[Total Shares]],""),NA())</f>
        <v>8.3333333333333329E-2</v>
      </c>
    </row>
    <row r="16" spans="1:6" x14ac:dyDescent="0.2">
      <c r="A16" s="11" t="s">
        <v>14</v>
      </c>
      <c r="B16" s="14">
        <v>150000</v>
      </c>
      <c r="C16" s="24"/>
      <c r="D16" s="24">
        <f>Table1[[#This Row],[Capital invested]]*$C$7</f>
        <v>750000</v>
      </c>
      <c r="E16" s="16">
        <f t="shared" ref="E16:E21" si="0">SUM(C16:D16)</f>
        <v>750000</v>
      </c>
      <c r="F16" s="17">
        <f>IF(Table1[[#This Row],[Total Shares]]&lt;&gt;0,IFERROR(Table1[[#This Row],[Total Shares]]/Table1[[#Totals],[Total Shares]],""),NA())</f>
        <v>6.25E-2</v>
      </c>
    </row>
    <row r="17" spans="1:6" x14ac:dyDescent="0.2">
      <c r="A17" s="11" t="s">
        <v>15</v>
      </c>
      <c r="B17" s="14">
        <v>250000</v>
      </c>
      <c r="C17" s="24"/>
      <c r="D17" s="24">
        <f>Table1[[#This Row],[Capital invested]]*$C$7</f>
        <v>1250000</v>
      </c>
      <c r="E17" s="16">
        <f t="shared" si="0"/>
        <v>1250000</v>
      </c>
      <c r="F17" s="17">
        <f>IF(Table1[[#This Row],[Total Shares]]&lt;&gt;0,IFERROR(Table1[[#This Row],[Total Shares]]/Table1[[#Totals],[Total Shares]],""),NA())</f>
        <v>0.10416666666666667</v>
      </c>
    </row>
    <row r="18" spans="1:6" x14ac:dyDescent="0.2">
      <c r="A18" s="11" t="s">
        <v>16</v>
      </c>
      <c r="B18" s="14">
        <v>350000</v>
      </c>
      <c r="C18" s="24"/>
      <c r="D18" s="24">
        <f>Table1[[#This Row],[Capital invested]]*$C$7</f>
        <v>1750000</v>
      </c>
      <c r="E18" s="16">
        <f t="shared" si="0"/>
        <v>1750000</v>
      </c>
      <c r="F18" s="17">
        <f>IF(Table1[[#This Row],[Total Shares]]&lt;&gt;0,IFERROR(Table1[[#This Row],[Total Shares]]/Table1[[#Totals],[Total Shares]],""),NA())</f>
        <v>0.14583333333333334</v>
      </c>
    </row>
    <row r="19" spans="1:6" x14ac:dyDescent="0.2">
      <c r="A19" s="11" t="s">
        <v>17</v>
      </c>
      <c r="B19" s="14">
        <v>500000</v>
      </c>
      <c r="C19" s="24"/>
      <c r="D19" s="24">
        <f>Table1[[#This Row],[Capital invested]]*$C$7</f>
        <v>2500000</v>
      </c>
      <c r="E19" s="16">
        <f t="shared" si="0"/>
        <v>2500000</v>
      </c>
      <c r="F19" s="17">
        <f>IF(Table1[[#This Row],[Total Shares]]&lt;&gt;0,IFERROR(Table1[[#This Row],[Total Shares]]/Table1[[#Totals],[Total Shares]],""),NA())</f>
        <v>0.20833333333333334</v>
      </c>
    </row>
    <row r="20" spans="1:6" x14ac:dyDescent="0.2">
      <c r="A20" s="11" t="s">
        <v>18</v>
      </c>
      <c r="B20" s="14">
        <v>500000</v>
      </c>
      <c r="C20" s="24"/>
      <c r="D20" s="24">
        <f>Table1[[#This Row],[Capital invested]]*$C$7</f>
        <v>2500000</v>
      </c>
      <c r="E20" s="16">
        <f t="shared" si="0"/>
        <v>2500000</v>
      </c>
      <c r="F20" s="17">
        <f>IF(Table1[[#This Row],[Total Shares]]&lt;&gt;0,IFERROR(Table1[[#This Row],[Total Shares]]/Table1[[#Totals],[Total Shares]],""),NA())</f>
        <v>0.20833333333333334</v>
      </c>
    </row>
    <row r="21" spans="1:6" x14ac:dyDescent="0.2">
      <c r="A21" s="11" t="s">
        <v>19</v>
      </c>
      <c r="B21" s="14">
        <v>450000</v>
      </c>
      <c r="C21" s="24"/>
      <c r="D21" s="24">
        <f>Table1[[#This Row],[Capital invested]]*$C$7</f>
        <v>2250000</v>
      </c>
      <c r="E21" s="16">
        <f t="shared" si="0"/>
        <v>2250000</v>
      </c>
      <c r="F21" s="17">
        <f>IF(Table1[[#This Row],[Total Shares]]&lt;&gt;0,IFERROR(Table1[[#This Row],[Total Shares]]/Table1[[#Totals],[Total Shares]],""),NA())</f>
        <v>0.1875</v>
      </c>
    </row>
    <row r="22" spans="1:6" x14ac:dyDescent="0.2">
      <c r="A22" s="12" t="s">
        <v>13</v>
      </c>
      <c r="B22" s="20">
        <f>SUBTOTAL(9,Table1[Capital invested])</f>
        <v>2200000</v>
      </c>
      <c r="C22" s="25">
        <f>SUBTOTAL(9,Table1[Common Shares])</f>
        <v>1000000</v>
      </c>
      <c r="D22" s="25">
        <f>SUBTOTAL(9,Table1[Preferred Shares])</f>
        <v>11000000</v>
      </c>
      <c r="E22" s="25">
        <f>SUBTOTAL(9,Table1[Total Shares])</f>
        <v>12000000</v>
      </c>
      <c r="F22" s="12"/>
    </row>
  </sheetData>
  <mergeCells count="2">
    <mergeCell ref="A11:F12"/>
    <mergeCell ref="A1:F2"/>
  </mergeCells>
  <phoneticPr fontId="3" type="noConversion"/>
  <conditionalFormatting sqref="F17">
    <cfRule type="expression" dxfId="0" priority="1">
      <formula>$F$17=NA()</formula>
    </cfRule>
  </conditionalFormatting>
  <pageMargins left="0.7" right="0.7" top="0.75" bottom="0.75" header="0.3" footer="0.3"/>
  <pageSetup paperSize="9" orientation="portrait" horizontalDpi="1200" verticalDpi="1200" r:id="rId1"/>
  <customProperties>
    <customPr name="EpmWorksheetKeyString_GUID" r:id="rId2"/>
  </customProperties>
  <ignoredErrors>
    <ignoredError sqref="E20:E21 E15:E19" formulaRange="1"/>
  </ignoredErrors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3BD6CED16784C9848793BCB8A8B5C" ma:contentTypeVersion="13" ma:contentTypeDescription="Create a new document." ma:contentTypeScope="" ma:versionID="847bee06aa7b2a33407fac2f45700239">
  <xsd:schema xmlns:xsd="http://www.w3.org/2001/XMLSchema" xmlns:xs="http://www.w3.org/2001/XMLSchema" xmlns:p="http://schemas.microsoft.com/office/2006/metadata/properties" xmlns:ns3="dda6fff3-f3be-4414-8fe7-bdde5e113c2e" xmlns:ns4="cafdd227-729a-45e1-a1b3-6b82500adb76" targetNamespace="http://schemas.microsoft.com/office/2006/metadata/properties" ma:root="true" ma:fieldsID="b32395141e4195432d6adc35cd352e5e" ns3:_="" ns4:_="">
    <xsd:import namespace="dda6fff3-f3be-4414-8fe7-bdde5e113c2e"/>
    <xsd:import namespace="cafdd227-729a-45e1-a1b3-6b82500adb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6fff3-f3be-4414-8fe7-bdde5e113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dd227-729a-45e1-a1b3-6b82500adb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D29DA9-FFA5-4331-B8A2-8CFEB0A0D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a6fff3-f3be-4414-8fe7-bdde5e113c2e"/>
    <ds:schemaRef ds:uri="cafdd227-729a-45e1-a1b3-6b82500ad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711609-F8C4-48D4-AE87-C0E182CA73F0}">
  <ds:schemaRefs>
    <ds:schemaRef ds:uri="http://purl.org/dc/elements/1.1/"/>
    <ds:schemaRef ds:uri="http://www.w3.org/XML/1998/namespace"/>
    <ds:schemaRef ds:uri="http://purl.org/dc/dcmitype/"/>
    <ds:schemaRef ds:uri="cafdd227-729a-45e1-a1b3-6b82500adb7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da6fff3-f3be-4414-8fe7-bdde5e113c2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7A687F6-560D-48B0-AD76-238C9E4182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</vt:lpstr>
      <vt:lpstr>Cap Table</vt:lpstr>
      <vt:lpstr>'Cap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Stockkamp, Felix</dc:creator>
  <cp:lastModifiedBy>QSK1184</cp:lastModifiedBy>
  <dcterms:created xsi:type="dcterms:W3CDTF">2020-08-19T14:14:08Z</dcterms:created>
  <dcterms:modified xsi:type="dcterms:W3CDTF">2024-09-20T12:13:38Z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0x0101002903BD6CED16784C9848793BCB8A8B5C</vt:lpwstr>
  </property>
</Properties>
</file>