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ustomProperty7.bin" ContentType="application/vnd.openxmlformats-officedocument.spreadsheetml.customProperty"/>
  <Override PartName="/xl/customProperty8.bin" ContentType="application/vnd.openxmlformats-officedocument.spreadsheetml.customProperty"/>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yash_jain_vesu\Future_Vision\books\advance_excel\NEW-FILES-PROJECTS\100+ Premium Excel Templates\Strategy _ Management\"/>
    </mc:Choice>
  </mc:AlternateContent>
  <xr:revisionPtr revIDLastSave="0" documentId="13_ncr:1_{2BC9F7F2-785E-4412-A573-6F12D844FC48}" xr6:coauthVersionLast="47" xr6:coauthVersionMax="47" xr10:uidLastSave="{00000000-0000-0000-0000-000000000000}"/>
  <bookViews>
    <workbookView xWindow="-120" yWindow="-120" windowWidth="29040" windowHeight="15840" xr2:uid="{EDEF0756-B022-4915-ABDE-3469EF18C069}"/>
  </bookViews>
  <sheets>
    <sheet name="Introduction" sheetId="5" r:id="rId1"/>
    <sheet name="Mapping" sheetId="2" r:id="rId2"/>
    <sheet name="Metrics" sheetId="1" r:id="rId3"/>
    <sheet name="Dashboard" sheetId="6" r:id="rId4"/>
    <sheet name="Charts" sheetId="3" r:id="rId5"/>
  </sheets>
  <definedNames>
    <definedName name="_aaa1" hidden="1">{#N/A,#N/A,FALSE,"Antony Financials";#N/A,#N/A,FALSE,"Cowboy Financials";#N/A,#N/A,FALSE,"Combined";#N/A,#N/A,FALSE,"Valuematrix";#N/A,#N/A,FALSE,"DCFAntony";#N/A,#N/A,FALSE,"DCFCowboy";#N/A,#N/A,FALSE,"DCFCombined"}</definedName>
    <definedName name="_GSRATES_1" hidden="1">"H2002123120021231CADUSD1000001"</definedName>
    <definedName name="_GSRATES_10" hidden="1">"CF3000012002093020020101"</definedName>
    <definedName name="_GSRATES_11" hidden="1">"CF300001Invalid 20030930"</definedName>
    <definedName name="_GSRATES_12" hidden="1">"CT30000120030930        "</definedName>
    <definedName name="_GSRATES_13" hidden="1">"CT30000120030930        "</definedName>
    <definedName name="_GSRATES_2" hidden="1">"CT30000120030630        "</definedName>
    <definedName name="_GSRATES_3" hidden="1">"CF3000012003063020030101"</definedName>
    <definedName name="_GSRATES_4" hidden="1">"CT3000012003063020030101"</definedName>
    <definedName name="_GSRATES_5" hidden="1">"CF3000012002123120020101"</definedName>
    <definedName name="_GSRATES_6" hidden="1">"CF3000012002063020020101"</definedName>
    <definedName name="_GSRATES_7" hidden="1">"CF3000012003063020030101"</definedName>
    <definedName name="_GSRATES_8" hidden="1">"CF3000012003093020030101"</definedName>
    <definedName name="_GSRATES_9" hidden="1">"CF3000012002123120020101"</definedName>
    <definedName name="_GSRATES_COUNT" hidden="1">7</definedName>
    <definedName name="_GSRATES_COUNT1" hidden="1">13</definedName>
    <definedName name="_GSRATESR_1" hidden="1">#REF!</definedName>
    <definedName name="_GSRATESR_10" hidden="1">#REF!</definedName>
    <definedName name="_GSRATESR_11" hidden="1">#REF!</definedName>
    <definedName name="_GSRATESR_12" hidden="1">#REF!</definedName>
    <definedName name="_GSRATESR_13" hidden="1">#REF!</definedName>
    <definedName name="_GSRATESR_3" hidden="1">#REF!</definedName>
    <definedName name="_GSRATESR_4" hidden="1">#REF!</definedName>
    <definedName name="_GSRATESR_5" hidden="1">#REF!</definedName>
    <definedName name="_GSRATESR_6" hidden="1">#REF!</definedName>
    <definedName name="_GSRATESR_7" hidden="1">#REF!</definedName>
    <definedName name="_GSRATESR_8" hidden="1">#REF!</definedName>
    <definedName name="_GSRATESR_9" hidden="1">#REF!</definedName>
    <definedName name="a"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AAA_DOCTOPS" hidden="1">"AAA_SET"</definedName>
    <definedName name="AAA_duser" hidden="1">"OFF"</definedName>
    <definedName name="AAA_u999998" hidden="1">"nlfoote@970721231427"</definedName>
    <definedName name="AAA_u999999" hidden="1">"nlfoote@970721231348"</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df" hidden="1">{#N/A,#N/A,FALSE,"CreditStat";#N/A,#N/A,FALSE,"SPbrkup";#N/A,#N/A,FALSE,"MerSPsyn";#N/A,#N/A,FALSE,"MerSPwKCsyn";#N/A,#N/A,FALSE,"MerSPwKCsyn (2)";#N/A,#N/A,FALSE,"CreditStat (2)"}</definedName>
    <definedName name="adfdaf" hidden="1">{"standalone1",#N/A,FALSE,"DCFBase";"standalone2",#N/A,FALSE,"DCFBase"}</definedName>
    <definedName name="asdf" hidden="1">{"mgmt forecast",#N/A,FALSE,"Mgmt Forecast";"dcf table",#N/A,FALSE,"Mgmt Forecast";"sensitivity",#N/A,FALSE,"Mgmt Forecast";"table inputs",#N/A,FALSE,"Mgmt Forecast";"calculations",#N/A,FALSE,"Mgmt Forecast"}</definedName>
    <definedName name="asdfa" hidden="1">{#N/A,#N/A,FALSE,"Antony Financials";#N/A,#N/A,FALSE,"Cowboy Financials";#N/A,#N/A,FALSE,"Combined";#N/A,#N/A,FALSE,"Valuematrix";#N/A,#N/A,FALSE,"DCFAntony";#N/A,#N/A,FALSE,"DCFCowboy";#N/A,#N/A,FALSE,"DCFCombined"}</definedName>
    <definedName name="asdfaa" hidden="1">{#N/A,#N/A,FALSE,"Antony Financials";#N/A,#N/A,FALSE,"Cowboy Financials";#N/A,#N/A,FALSE,"Combined";#N/A,#N/A,FALSE,"Valuematrix";#N/A,#N/A,FALSE,"DCFAntony";#N/A,#N/A,FALSE,"DCFCowboy";#N/A,#N/A,FALSE,"DCFCombined"}</definedName>
    <definedName name="asdfasdf" hidden="1">{#N/A,#N/A,FALSE,"CreditStat";#N/A,#N/A,FALSE,"SPbrkup";#N/A,#N/A,FALSE,"MerSPsyn";#N/A,#N/A,FALSE,"MerSPwKCsyn";#N/A,#N/A,FALSE,"MerSPwKCsyn (2)";#N/A,#N/A,FALSE,"CreditStat (2)"}</definedName>
    <definedName name="asdff" hidden="1">{"standalone1",#N/A,FALSE,"DCFBase";"standalone2",#N/A,FALSE,"DCFBase"}</definedName>
    <definedName name="asdfsad" hidden="1">{#N/A,#N/A,FALSE,"Antony Financials";#N/A,#N/A,FALSE,"Cowboy Financials";#N/A,#N/A,FALSE,"Combined";#N/A,#N/A,FALSE,"Valuematrix";#N/A,#N/A,FALSE,"DCFAntony";#N/A,#N/A,FALSE,"DCFCowboy";#N/A,#N/A,FALSE,"DCFCombined"}</definedName>
    <definedName name="b" hidden="1">{#N/A,#N/A,FALSE,"Antony Financials";#N/A,#N/A,FALSE,"Cowboy Financials";#N/A,#N/A,FALSE,"Combined";#N/A,#N/A,FALSE,"Valuematrix";#N/A,#N/A,FALSE,"DCFAntony";#N/A,#N/A,FALSE,"DCFCowboy";#N/A,#N/A,FALSE,"DCFCombined"}</definedName>
    <definedName nam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da" hidden="1">{#N/A,#N/A,FALSE,"A&amp;E";#N/A,#N/A,FALSE,"HighTop";#N/A,#N/A,FALSE,"JG";#N/A,#N/A,FALSE,"RI";#N/A,#N/A,FALSE,"woHT";#N/A,#N/A,FALSE,"woHT&amp;JG"}</definedName>
    <definedName name="df" hidden="1">{"'Summary P&amp;L'!$A$1:$M$70","'Summary P&amp;L'!$A$1:$M$70"}</definedName>
    <definedName name="EPMWorkbookOptions_2" hidden="1">"m3FeIocTK7T00g7i155YYzII5xVFTgxBon8IEeL4xiLwgoT687neHX/pG70aRh7dJEB5hTBgSYS4S/wFRhkORAJNCFEijYCzdDW/7jaFj3jStoSLzX9El/54gL4Q7XVoWsi6rEQQeHqMNCnOXt8qRzrJhTnpdjyrYajjmak1fQXrR1cKuC|QKz4CEUZkvQ9clhikMR9lTf/Gcw/A9n9YZnYMuZTheC416kRG507skkOuBwSO7Rg8|xYzXFd2HOH"</definedName>
    <definedName name="EPMWorkbookOptions_3" hidden="1">"jHlyP|GtOQbRSQ7d9K9FzlywTlRW3iBgT/mkPU84ZhmIOeo0tZztdyxIzzUV2WFbWmbCTIuhdRrEldoHVZl|KLzOxh4KGnPvUDoOyprpQr5QmMJsVyxdWKWmnyqVgrAxRlBCXNHVW16khdtpyOykjcQSGzweMDHNwuzEZ8nsqApUWZCeCQOH6DptuExDuRD2Gr2XNaCr9sdDrDxGHz4bsT9UL2FgaK6Hj6tIYW|OR4QbB3KSzlI2yNo9dvcL5YX"</definedName>
    <definedName name="EPMWorkbookOptions_4" hidden="1">"Xq937qUh8ANDfwzvX5pOEZrf7XKslaT5fxiVU5PrBGDaanK8aemHLtOD86JWpLPnKQ4UZVq7czJtk5K1eqZk|2xo6jHzsn7WfeMhtP8alo/9l76VLVc1jQt/9JXOr2lb0Uil|hyg2Y4Z31mlrmHPq2|YwwsPgMY|0u0UlXkWq2aX6Lq6Ul0g8dYpR3j2EV6MCqM1vWxc/F|BqztmFbja3PYMfms2DZ7f/NMVamo6h88VGmnN2y32Uzvh3rmcAdw"</definedName>
    <definedName name="EPMWorkbookOptions_5" hidden="1">"FnJWmXsI2Wl3m2/4|qp8euJdMpgWbElWNNE8/v3RgRmxm/0zIylG/hsc/Ux2cEY6Z0bWjMifRMd0GkfPyftZ7wa99lv|XVM5vfVuyeDOBi0ynkWaVeYeIu02G/bAatpvKNTq6Ql1xWL8|NtvWm3zqn307wMOqNIcoFQ12SBdyjoHkbKu4Dzb7jmRTePu2RLdggmFcGoSMwCSnABI2yKY4QGiy5wmsdEDrM4bbJsj7OoMDZcmi1hcoXcdafzCTW6"</definedName>
    <definedName name="EPMWorkbookOptions_6" hidden="1">"a3g6/IYrRyIMu0Pt1hh37xw/rtMmZnfr/tQEq6O4jAAA="</definedName>
    <definedName name="EPMWorkbookOptions_7" hidden="1">"VkElWzGe4dbysDmw3e4bw0nqBxi31scdUfvlZHPVuLY3NJBpjCzYg+hpH+Go/fu3fdjNPrXaf+7pIr7iNgAA"</definedName>
    <definedName name="f" hidden="1">{"mgmt forecast",#N/A,FALSE,"Mgmt Forecast";"dcf table",#N/A,FALSE,"Mgmt Forecast";"sensitivity",#N/A,FALSE,"Mgmt Forecast";"table inputs",#N/A,FALSE,"Mgmt Forecast";"calculations",#N/A,FALSE,"Mgmt Forecast"}</definedName>
    <definedName name="fafate" hidden="1">{"mgmt forecast",#N/A,FALSE,"Mgmt Forecast";"dcf table",#N/A,FALSE,"Mgmt Forecast";"sensitivity",#N/A,FALSE,"Mgmt Forecast";"table inputs",#N/A,FALSE,"Mgmt Forecast";"calculations",#N/A,FALSE,"Mgmt Forecast"}</definedName>
    <definedName name="fff" hidden="1">{"standalone1",#N/A,FALSE,"DCFBase";"standalone2",#N/A,FALSE,"DCFBase"}</definedName>
    <definedName name="g" hidden="1">{#N/A,#N/A,FALSE,"Antony Financials";#N/A,#N/A,FALSE,"Cowboy Financials";#N/A,#N/A,FALSE,"Combined";#N/A,#N/A,FALSE,"Valuematrix";#N/A,#N/A,FALSE,"DCFAntony";#N/A,#N/A,FALSE,"DCFCowboy";#N/A,#N/A,FALSE,"DCFCombined"}</definedName>
    <definedName name="h" hidden="1">{#N/A,#N/A,FALSE,"CreditStat";#N/A,#N/A,FALSE,"SPbrkup";#N/A,#N/A,FALSE,"MerSPsyn";#N/A,#N/A,FALSE,"MerSPwKCsyn";#N/A,#N/A,FALSE,"MerSPwKCsyn (2)";#N/A,#N/A,FALSE,"CreditStat (2)"}</definedName>
    <definedName name="HTML_CodePage" hidden="1">1252</definedName>
    <definedName name="HTML_Control" hidden="1">{"'Summary P&amp;L'!$A$1:$M$70","'Summary P&amp;L'!$A$1:$M$70"}</definedName>
    <definedName name="HTML_Description" hidden="1">""</definedName>
    <definedName name="HTML_Email" hidden="1">""</definedName>
    <definedName name="HTML_Header" hidden="1">"Summary P&amp;L"</definedName>
    <definedName name="HTML_LastUpdate" hidden="1">"9/03/01"</definedName>
    <definedName name="HTML_LineAfter" hidden="1">FALSE</definedName>
    <definedName name="HTML_LineBefore" hidden="1">FALSE</definedName>
    <definedName name="HTML_Name" hidden="1">"Hans Verheul"</definedName>
    <definedName name="HTML_OBDlg2" hidden="1">TRUE</definedName>
    <definedName name="HTML_OBDlg4" hidden="1">TRUE</definedName>
    <definedName name="HTML_OS" hidden="1">0</definedName>
    <definedName name="HTML_PathFile" hidden="1">"G:\Finlog\html\FINANCE.htm"</definedName>
    <definedName name="HTML_Title" hidden="1">"INCOME STATEMENT FEBRUARY 2001"</definedName>
    <definedName name="iui" hidden="1">{#N/A,#N/A,FALSE,"A&amp;E";#N/A,#N/A,FALSE,"HighTop";#N/A,#N/A,FALSE,"JG";#N/A,#N/A,FALSE,"RI";#N/A,#N/A,FALSE,"woHT";#N/A,#N/A,FALSE,"woHT&amp;JG"}</definedName>
    <definedName name="j" hidden="1">{"standalone1",#N/A,FALSE,"DCFBase";"standalone2",#N/A,FALSE,"DCFBase"}</definedName>
    <definedName name="k" hidden="1">{#N/A,#N/A,FALSE,"Antony Financials";#N/A,#N/A,FALSE,"Cowboy Financials";#N/A,#N/A,FALSE,"Combined";#N/A,#N/A,FALSE,"Valuematrix";#N/A,#N/A,FALSE,"DCFAntony";#N/A,#N/A,FALSE,"DCFCowboy";#N/A,#N/A,FALSE,"DCFCombined"}</definedName>
    <definedName name="kyd.Dim.01." hidden="1">"currency"</definedName>
    <definedName name="kyd.Dim.02." hidden="1">"currency"</definedName>
    <definedName name="kyd.ElementType.01." hidden="1">3</definedName>
    <definedName name="kyd.ElementType.02." hidden="1">3</definedName>
    <definedName name="kyd.MemoSortHide." hidden="1">FALSE</definedName>
    <definedName name="kyd.NumLevels.01." hidden="1">999</definedName>
    <definedName name="kyd.NumLevels.02." hidden="1">999</definedName>
    <definedName name="kyd.ParentName.01." hidden="1">"AUD"</definedName>
    <definedName name="kyd.ParentName.02." hidden="1">"AUD"</definedName>
    <definedName name="kyd.PreScreenData." hidden="1">FALSE</definedName>
    <definedName name="kyd.PrintMemo." hidden="1">FALSE</definedName>
    <definedName name="kyd.PrintParent.01." hidden="1">TRUE</definedName>
    <definedName name="kyd.PrintParent.02." hidden="1">TRUE</definedName>
    <definedName name="kyd.PrintStdWhen." hidden="1">3</definedName>
    <definedName name="kyd.SaveAsFile." hidden="1">FALSE</definedName>
    <definedName name="kyd.SaveMemo." hidden="1">FALSE</definedName>
    <definedName name="kyd.SelectString.01." hidden="1">"*"</definedName>
    <definedName name="kyd.SelectString.02." hidden="1">"*"</definedName>
    <definedName name="kyd.StdSortHide." hidden="1">FALSE</definedName>
    <definedName name="kyd.StopRow." hidden="1">16384</definedName>
    <definedName name="kyd.WriteMemWhenOptn." hidden="1">3</definedName>
    <definedName name="l" hidden="1">{"mgmt forecast",#N/A,FALSE,"Mgmt Forecast";"dcf table",#N/A,FALSE,"Mgmt Forecast";"sensitivity",#N/A,FALSE,"Mgmt Forecast";"table inputs",#N/A,FALSE,"Mgmt Forecast";"calculations",#N/A,FALSE,"Mgmt Forecast"}</definedName>
    <definedName name="m" hidden="1">{"standalone1",#N/A,FALSE,"DCFBase";"standalone2",#N/A,FALSE,"DCFBase"}</definedName>
    <definedName name="MR" hidden="1">{#N/A,#N/A,FALSE,"sales ytd";#N/A,#N/A,FALSE,"investments";#N/A,#N/A,FALSE,"bus. synergies 1997";#N/A,#N/A,FALSE,"synergies outlook"}</definedName>
    <definedName name="n"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q" hidden="1">{#N/A,#N/A,FALSE,"Antony Financials";#N/A,#N/A,FALSE,"Cowboy Financials";#N/A,#N/A,FALSE,"Combined";#N/A,#N/A,FALSE,"Valuematrix";#N/A,#N/A,FALSE,"DCFAntony";#N/A,#N/A,FALSE,"DCFCowboy";#N/A,#N/A,FALSE,"DCFCombined"}</definedName>
    <definedName name="rr" hidden="1">{#N/A,#N/A,FALSE,"Antony Financials";#N/A,#N/A,FALSE,"Cowboy Financials";#N/A,#N/A,FALSE,"Combined";#N/A,#N/A,FALSE,"Valuematrix";#N/A,#N/A,FALSE,"DCFAntony";#N/A,#N/A,FALSE,"DCFCowboy";#N/A,#N/A,FALSE,"DCFCombined"}</definedName>
    <definedName name="SAPBEXhrIndnt" hidden="1">"Wide"</definedName>
    <definedName name="SAPsysID" hidden="1">"708C5W7SBKP804JT78WJ0JNKI"</definedName>
    <definedName name="SAPwbID" hidden="1">"ARS"</definedName>
    <definedName name="sd"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sdfasefr" hidden="1">{#N/A,#N/A,FALSE,"Antony Financials";#N/A,#N/A,FALSE,"Cowboy Financials";#N/A,#N/A,FALSE,"Combined";#N/A,#N/A,FALSE,"Valuematrix";#N/A,#N/A,FALSE,"DCFAntony";#N/A,#N/A,FALSE,"DCFCowboy";#N/A,#N/A,FALSE,"DCFCombined"}</definedName>
    <definedName name="t" hidden="1">{#N/A,#N/A,FALSE,"A&amp;E";#N/A,#N/A,FALSE,"HighTop";#N/A,#N/A,FALSE,"JG";#N/A,#N/A,FALSE,"RI";#N/A,#N/A,FALSE,"woHT";#N/A,#N/A,FALSE,"woHT&amp;JG"}</definedName>
    <definedName name="ttt" hidden="1">{#N/A,#N/A,FALSE,"CreditStat";#N/A,#N/A,FALSE,"SPbrkup";#N/A,#N/A,FALSE,"MerSPsyn";#N/A,#N/A,FALSE,"MerSPwKCsyn";#N/A,#N/A,FALSE,"MerSPwKCsyn (2)";#N/A,#N/A,FALSE,"CreditStat (2)"}</definedName>
    <definedName name="v" hidden="1">{"standalone1",#N/A,FALSE,"DCFBase";"standalone2",#N/A,FALSE,"DCFBase"}</definedName>
    <definedName name="vv" hidden="1">{#N/A,#N/A,FALSE,"CreditStat";#N/A,#N/A,FALSE,"SPbrkup";#N/A,#N/A,FALSE,"MerSPsyn";#N/A,#N/A,FALSE,"MerSPwKCsyn";#N/A,#N/A,FALSE,"MerSPwKCsyn (2)";#N/A,#N/A,FALSE,"CreditStat (2)"}</definedName>
    <definedName name="vvv" hidden="1">{#N/A,#N/A,FALSE,"Antony Financials";#N/A,#N/A,FALSE,"Cowboy Financials";#N/A,#N/A,FALSE,"Combined";#N/A,#N/A,FALSE,"Valuematrix";#N/A,#N/A,FALSE,"DCFAntony";#N/A,#N/A,FALSE,"DCFCowboy";#N/A,#N/A,FALSE,"DCFCombined"}</definedName>
    <definedName name="w" hidden="1">{#N/A,#N/A,FALSE,"CreditStat";#N/A,#N/A,FALSE,"SPbrkup";#N/A,#N/A,FALSE,"MerSPsyn";#N/A,#N/A,FALSE,"MerSPwKCsyn";#N/A,#N/A,FALSE,"MerSPwKCsyn (2)";#N/A,#N/A,FALSE,"CreditStat (2)"}</definedName>
    <definedName name="wrn.dcf." hidden="1">{"mgmt forecast",#N/A,FALSE,"Mgmt Forecast";"dcf table",#N/A,FALSE,"Mgmt Forecast";"sensitivity",#N/A,FALSE,"Mgmt Forecast";"table inputs",#N/A,FALSE,"Mgmt Forecast";"calculations",#N/A,FALSE,"Mgmt Forecast"}</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print._.standalone." hidden="1">{"standalone1",#N/A,FALSE,"DCFBase";"standalone2",#N/A,FALSE,"DCFBase"}</definedName>
    <definedName name="wrn.SKSCS1." hidden="1">{#N/A,#N/A,FALSE,"Antony Financials";#N/A,#N/A,FALSE,"Cowboy Financials";#N/A,#N/A,FALSE,"Combined";#N/A,#N/A,FALSE,"Valuematrix";#N/A,#N/A,FALSE,"DCFAntony";#N/A,#N/A,FALSE,"DCFCowboy";#N/A,#N/A,FALSE,"DCFCombined"}</definedName>
    <definedName name="wrn.SummaryPgs." hidden="1">{#N/A,#N/A,FALSE,"CreditStat";#N/A,#N/A,FALSE,"SPbrkup";#N/A,#N/A,FALSE,"MerSPsyn";#N/A,#N/A,FALSE,"MerSPwKCsyn";#N/A,#N/A,FALSE,"MerSPwKCsyn (2)";#N/A,#N/A,FALSE,"CreditStat (2)"}</definedName>
    <definedName name="wrn.Top._.Level._.Summaries."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 name="wrn.Tweety." hidden="1">{#N/A,#N/A,FALSE,"A&amp;E";#N/A,#N/A,FALSE,"HighTop";#N/A,#N/A,FALSE,"JG";#N/A,#N/A,FALSE,"RI";#N/A,#N/A,FALSE,"woHT";#N/A,#N/A,FALSE,"woHT&amp;JG"}</definedName>
    <definedName name="wrn.vortrag." hidden="1">{#N/A,#N/A,FALSE,"sales ytd";#N/A,#N/A,FALSE,"investments";#N/A,#N/A,FALSE,"bus. synergies 1997";#N/A,#N/A,FALSE,"synergies outlook"}</definedName>
    <definedName name="zzz" hidden="1">{#N/A,#N/A,TRUE,"10 yr forecast - Balance Sheet";#N/A,#N/A,TRUE,"10 yr forecast - SCFP";#N/A,#N/A,TRUE,"10 yr forecast - P&amp;L&lt;linked&gt; ";#N/A,#N/A,TRUE,"Product Sales Royalty Breakdown";#N/A,#N/A,TRUE,"Collaborative Revenue Breakdown";#N/A,#N/A,TRUE,"Commercial Ops Breakdown";#N/A,#N/A,TRUE,"R&amp;D Breakdown";#N/A,#N/A,TRUE,"SG&amp;A Breakdown";#N/A,#N/A,TRUE,"FTE Summary"}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 i="1" l="1"/>
  <c r="Z2" i="1"/>
  <c r="Y2" i="1"/>
  <c r="X2" i="1"/>
  <c r="W2" i="1"/>
  <c r="V2" i="1"/>
  <c r="U2" i="1"/>
  <c r="T2" i="1"/>
  <c r="S2" i="1"/>
  <c r="R2" i="1"/>
  <c r="Q2" i="1"/>
  <c r="P2" i="1"/>
  <c r="O2" i="1"/>
  <c r="N2" i="1"/>
  <c r="M2" i="1"/>
  <c r="L2" i="1"/>
  <c r="K2" i="1"/>
  <c r="J2" i="1"/>
  <c r="I2" i="1"/>
  <c r="H2" i="1"/>
  <c r="G2" i="1"/>
  <c r="F2" i="1"/>
  <c r="C2" i="1"/>
  <c r="D2" i="1"/>
  <c r="E2" i="1"/>
  <c r="B4" i="6"/>
  <c r="E2" i="2"/>
  <c r="C31" i="1" l="1"/>
  <c r="C30" i="1" l="1"/>
  <c r="C42" i="1" s="1"/>
  <c r="C39" i="1"/>
  <c r="C23" i="1"/>
  <c r="C38" i="1"/>
  <c r="D34" i="1" s="1"/>
  <c r="D38" i="1" s="1"/>
  <c r="D43" i="1" s="1"/>
  <c r="B41" i="1"/>
  <c r="B42" i="1"/>
  <c r="B43" i="1"/>
  <c r="B33" i="1"/>
  <c r="B25" i="1"/>
  <c r="C22" i="1"/>
  <c r="C41" i="1" s="1"/>
  <c r="B17" i="1"/>
  <c r="B51" i="1"/>
  <c r="B50" i="1"/>
  <c r="B49" i="1"/>
  <c r="C10" i="1"/>
  <c r="C13" i="1" s="1"/>
  <c r="C8" i="1"/>
  <c r="D4" i="1" s="1"/>
  <c r="D10" i="1" s="1"/>
  <c r="D13" i="1" s="1"/>
  <c r="D18" i="1" l="1"/>
  <c r="D26" i="1"/>
  <c r="E34" i="1"/>
  <c r="D39" i="1"/>
  <c r="C51" i="1"/>
  <c r="C49" i="1"/>
  <c r="C50" i="1"/>
  <c r="D51" i="1"/>
  <c r="C43" i="1"/>
  <c r="C45" i="1" s="1"/>
  <c r="D8" i="1"/>
  <c r="E4" i="1" s="1"/>
  <c r="D30" i="1" l="1"/>
  <c r="D42" i="1" s="1"/>
  <c r="D31" i="1"/>
  <c r="D22" i="1"/>
  <c r="D23" i="1"/>
  <c r="E39" i="1"/>
  <c r="E38" i="1"/>
  <c r="E43" i="1" s="1"/>
  <c r="C53" i="1"/>
  <c r="C55" i="1" s="1"/>
  <c r="E8" i="1"/>
  <c r="F4" i="1" s="1"/>
  <c r="E10" i="1"/>
  <c r="E13" i="1" s="1"/>
  <c r="D50" i="1" l="1"/>
  <c r="E26" i="1"/>
  <c r="E30" i="1" s="1"/>
  <c r="D41" i="1"/>
  <c r="D45" i="1" s="1"/>
  <c r="E18" i="1"/>
  <c r="D49" i="1"/>
  <c r="F34" i="1"/>
  <c r="E51" i="1"/>
  <c r="F8" i="1"/>
  <c r="G4" i="1" s="1"/>
  <c r="F10" i="1"/>
  <c r="F13" i="1" s="1"/>
  <c r="E31" i="1" l="1"/>
  <c r="D53" i="1"/>
  <c r="D55" i="1" s="1"/>
  <c r="E50" i="1"/>
  <c r="F26" i="1"/>
  <c r="E42" i="1"/>
  <c r="E22" i="1"/>
  <c r="E23" i="1"/>
  <c r="F39" i="1"/>
  <c r="F38" i="1"/>
  <c r="F43" i="1" s="1"/>
  <c r="G8" i="1"/>
  <c r="H4" i="1" s="1"/>
  <c r="G10" i="1"/>
  <c r="G13" i="1" s="1"/>
  <c r="F30" i="1" l="1"/>
  <c r="F31" i="1"/>
  <c r="F18" i="1"/>
  <c r="E49" i="1"/>
  <c r="E53" i="1" s="1"/>
  <c r="E55" i="1" s="1"/>
  <c r="E41" i="1"/>
  <c r="E45" i="1" s="1"/>
  <c r="G34" i="1"/>
  <c r="F51" i="1"/>
  <c r="H8" i="1"/>
  <c r="H10" i="1"/>
  <c r="I4" i="1" l="1"/>
  <c r="C4" i="6"/>
  <c r="H13" i="1"/>
  <c r="E4" i="6"/>
  <c r="G26" i="1"/>
  <c r="F42" i="1"/>
  <c r="F50" i="1"/>
  <c r="F23" i="1"/>
  <c r="F22" i="1"/>
  <c r="G38" i="1"/>
  <c r="G43" i="1" s="1"/>
  <c r="G39" i="1"/>
  <c r="I8" i="1"/>
  <c r="I10" i="1"/>
  <c r="J4" i="1" l="1"/>
  <c r="C3" i="6"/>
  <c r="C5" i="6" s="1"/>
  <c r="B10" i="6"/>
  <c r="I13" i="1"/>
  <c r="E10" i="6"/>
  <c r="E3" i="6"/>
  <c r="F12" i="6" s="1"/>
  <c r="G30" i="1"/>
  <c r="G31" i="1"/>
  <c r="G18" i="1"/>
  <c r="F41" i="1"/>
  <c r="F45" i="1" s="1"/>
  <c r="F49" i="1"/>
  <c r="F53" i="1" s="1"/>
  <c r="F55" i="1" s="1"/>
  <c r="H34" i="1"/>
  <c r="G51" i="1"/>
  <c r="J10" i="1"/>
  <c r="J13" i="1" s="1"/>
  <c r="J8" i="1"/>
  <c r="K4" i="1" s="1"/>
  <c r="C12" i="6" l="1"/>
  <c r="E5" i="6"/>
  <c r="G50" i="1"/>
  <c r="G42" i="1"/>
  <c r="H26" i="1"/>
  <c r="G22" i="1"/>
  <c r="G23" i="1"/>
  <c r="H38" i="1"/>
  <c r="H43" i="1" s="1"/>
  <c r="H39" i="1"/>
  <c r="K8" i="1"/>
  <c r="L4" i="1" s="1"/>
  <c r="K10" i="1"/>
  <c r="K13" i="1" s="1"/>
  <c r="H30" i="1" l="1"/>
  <c r="H31" i="1"/>
  <c r="G49" i="1"/>
  <c r="G53" i="1" s="1"/>
  <c r="G55" i="1" s="1"/>
  <c r="H18" i="1"/>
  <c r="G41" i="1"/>
  <c r="G45" i="1" s="1"/>
  <c r="I34" i="1"/>
  <c r="H51" i="1"/>
  <c r="L8" i="1"/>
  <c r="M4" i="1" s="1"/>
  <c r="L10" i="1"/>
  <c r="L13" i="1" s="1"/>
  <c r="I26" i="1" l="1"/>
  <c r="H42" i="1"/>
  <c r="H50" i="1"/>
  <c r="H22" i="1"/>
  <c r="H23" i="1"/>
  <c r="I38" i="1"/>
  <c r="I43" i="1" s="1"/>
  <c r="I39" i="1"/>
  <c r="M8" i="1"/>
  <c r="N4" i="1" s="1"/>
  <c r="M10" i="1"/>
  <c r="M13" i="1" s="1"/>
  <c r="I30" i="1" l="1"/>
  <c r="I31" i="1"/>
  <c r="H49" i="1"/>
  <c r="H53" i="1" s="1"/>
  <c r="H41" i="1"/>
  <c r="H45" i="1" s="1"/>
  <c r="H4" i="6" s="1"/>
  <c r="I18" i="1"/>
  <c r="J34" i="1"/>
  <c r="I51" i="1"/>
  <c r="N10" i="1"/>
  <c r="N13" i="1" s="1"/>
  <c r="N8" i="1"/>
  <c r="O4" i="1" s="1"/>
  <c r="H55" i="1" l="1"/>
  <c r="N4" i="6" s="1"/>
  <c r="K4" i="6"/>
  <c r="J26" i="1"/>
  <c r="I42" i="1"/>
  <c r="I50" i="1"/>
  <c r="I22" i="1"/>
  <c r="I23" i="1"/>
  <c r="J38" i="1"/>
  <c r="J43" i="1" s="1"/>
  <c r="J39" i="1"/>
  <c r="O8" i="1"/>
  <c r="P4" i="1" s="1"/>
  <c r="O10" i="1"/>
  <c r="O13" i="1" s="1"/>
  <c r="J30" i="1" l="1"/>
  <c r="J31" i="1"/>
  <c r="J18" i="1"/>
  <c r="I49" i="1"/>
  <c r="I53" i="1" s="1"/>
  <c r="I41" i="1"/>
  <c r="I45" i="1" s="1"/>
  <c r="K34" i="1"/>
  <c r="J51" i="1"/>
  <c r="P8" i="1"/>
  <c r="Q4" i="1" s="1"/>
  <c r="P10" i="1"/>
  <c r="P13" i="1" s="1"/>
  <c r="H10" i="6" l="1"/>
  <c r="H3" i="6"/>
  <c r="I55" i="1"/>
  <c r="K3" i="6"/>
  <c r="K10" i="6"/>
  <c r="J50" i="1"/>
  <c r="K26" i="1"/>
  <c r="J42" i="1"/>
  <c r="J22" i="1"/>
  <c r="J23" i="1"/>
  <c r="K38" i="1"/>
  <c r="K43" i="1" s="1"/>
  <c r="K39" i="1"/>
  <c r="Q8" i="1"/>
  <c r="R4" i="1" s="1"/>
  <c r="Q10" i="1"/>
  <c r="Q13" i="1" s="1"/>
  <c r="I12" i="6" l="1"/>
  <c r="H5" i="6"/>
  <c r="K5" i="6"/>
  <c r="L12" i="6"/>
  <c r="N3" i="6"/>
  <c r="N10" i="6"/>
  <c r="K30" i="1"/>
  <c r="K31" i="1"/>
  <c r="K18" i="1"/>
  <c r="J41" i="1"/>
  <c r="J45" i="1" s="1"/>
  <c r="J49" i="1"/>
  <c r="J53" i="1" s="1"/>
  <c r="J55" i="1" s="1"/>
  <c r="L34" i="1"/>
  <c r="K51" i="1"/>
  <c r="R10" i="1"/>
  <c r="R13" i="1" s="1"/>
  <c r="R8" i="1"/>
  <c r="S4" i="1" s="1"/>
  <c r="N5" i="6" l="1"/>
  <c r="O12" i="6"/>
  <c r="K42" i="1"/>
  <c r="K50" i="1"/>
  <c r="L26" i="1"/>
  <c r="K22" i="1"/>
  <c r="K23" i="1"/>
  <c r="L38" i="1"/>
  <c r="L43" i="1" s="1"/>
  <c r="L39" i="1"/>
  <c r="S8" i="1"/>
  <c r="T4" i="1" s="1"/>
  <c r="S10" i="1"/>
  <c r="S13" i="1" s="1"/>
  <c r="L30" i="1" l="1"/>
  <c r="L31" i="1"/>
  <c r="L18" i="1"/>
  <c r="K41" i="1"/>
  <c r="K45" i="1" s="1"/>
  <c r="K49" i="1"/>
  <c r="K53" i="1" s="1"/>
  <c r="K55" i="1" s="1"/>
  <c r="M34" i="1"/>
  <c r="L51" i="1"/>
  <c r="T10" i="1"/>
  <c r="T13" i="1" s="1"/>
  <c r="T8" i="1"/>
  <c r="U4" i="1" s="1"/>
  <c r="L42" i="1" l="1"/>
  <c r="L50" i="1"/>
  <c r="M26" i="1"/>
  <c r="L22" i="1"/>
  <c r="L23" i="1"/>
  <c r="M38" i="1"/>
  <c r="M43" i="1" s="1"/>
  <c r="M39" i="1"/>
  <c r="U10" i="1"/>
  <c r="U13" i="1" s="1"/>
  <c r="U8" i="1"/>
  <c r="V4" i="1" s="1"/>
  <c r="M30" i="1" l="1"/>
  <c r="M31" i="1"/>
  <c r="L41" i="1"/>
  <c r="L45" i="1" s="1"/>
  <c r="L49" i="1"/>
  <c r="L53" i="1" s="1"/>
  <c r="L55" i="1" s="1"/>
  <c r="M18" i="1"/>
  <c r="N34" i="1"/>
  <c r="M51" i="1"/>
  <c r="V8" i="1"/>
  <c r="W4" i="1" s="1"/>
  <c r="V10" i="1"/>
  <c r="V13" i="1" s="1"/>
  <c r="M42" i="1" l="1"/>
  <c r="N26" i="1"/>
  <c r="M50" i="1"/>
  <c r="M22" i="1"/>
  <c r="M23" i="1"/>
  <c r="N39" i="1"/>
  <c r="N38" i="1"/>
  <c r="N43" i="1" s="1"/>
  <c r="W10" i="1"/>
  <c r="W13" i="1" s="1"/>
  <c r="W8" i="1"/>
  <c r="X4" i="1" s="1"/>
  <c r="N30" i="1" l="1"/>
  <c r="N31" i="1"/>
  <c r="N18" i="1"/>
  <c r="M41" i="1"/>
  <c r="M45" i="1" s="1"/>
  <c r="M49" i="1"/>
  <c r="M53" i="1" s="1"/>
  <c r="M55" i="1" s="1"/>
  <c r="N51" i="1"/>
  <c r="O34" i="1"/>
  <c r="X10" i="1"/>
  <c r="X13" i="1" s="1"/>
  <c r="X8" i="1"/>
  <c r="Y4" i="1" s="1"/>
  <c r="O26" i="1" l="1"/>
  <c r="N42" i="1"/>
  <c r="N50" i="1"/>
  <c r="N22" i="1"/>
  <c r="N23" i="1"/>
  <c r="O38" i="1"/>
  <c r="O43" i="1" s="1"/>
  <c r="O39" i="1"/>
  <c r="Y8" i="1"/>
  <c r="Z4" i="1" s="1"/>
  <c r="Y10" i="1"/>
  <c r="Y13" i="1" s="1"/>
  <c r="O30" i="1" l="1"/>
  <c r="O31" i="1"/>
  <c r="N41" i="1"/>
  <c r="N45" i="1" s="1"/>
  <c r="N49" i="1"/>
  <c r="N53" i="1" s="1"/>
  <c r="N55" i="1" s="1"/>
  <c r="O18" i="1"/>
  <c r="P34" i="1"/>
  <c r="O51" i="1"/>
  <c r="Z10" i="1"/>
  <c r="Z13" i="1" s="1"/>
  <c r="Z8" i="1"/>
  <c r="AA4" i="1" s="1"/>
  <c r="O42" i="1" l="1"/>
  <c r="P26" i="1"/>
  <c r="O50" i="1"/>
  <c r="O23" i="1"/>
  <c r="O22" i="1"/>
  <c r="P38" i="1"/>
  <c r="P43" i="1" s="1"/>
  <c r="P39" i="1"/>
  <c r="AA10" i="1"/>
  <c r="AA13" i="1" s="1"/>
  <c r="AA8" i="1"/>
  <c r="P30" i="1" l="1"/>
  <c r="P31" i="1"/>
  <c r="P18" i="1"/>
  <c r="O49" i="1"/>
  <c r="O53" i="1" s="1"/>
  <c r="O55" i="1" s="1"/>
  <c r="O41" i="1"/>
  <c r="O45" i="1" s="1"/>
  <c r="Q34" i="1"/>
  <c r="P51" i="1"/>
  <c r="P50" i="1" l="1"/>
  <c r="P42" i="1"/>
  <c r="Q26" i="1"/>
  <c r="P22" i="1"/>
  <c r="P23" i="1"/>
  <c r="Q38" i="1"/>
  <c r="Q43" i="1" s="1"/>
  <c r="Q39" i="1"/>
  <c r="Q30" i="1" l="1"/>
  <c r="Q31" i="1"/>
  <c r="P41" i="1"/>
  <c r="P45" i="1" s="1"/>
  <c r="Q18" i="1"/>
  <c r="P49" i="1"/>
  <c r="P53" i="1" s="1"/>
  <c r="P55" i="1" s="1"/>
  <c r="R34" i="1"/>
  <c r="Q51" i="1"/>
  <c r="R26" i="1" l="1"/>
  <c r="Q42" i="1"/>
  <c r="Q50" i="1"/>
  <c r="Q22" i="1"/>
  <c r="Q23" i="1"/>
  <c r="R38" i="1"/>
  <c r="R43" i="1" s="1"/>
  <c r="R39" i="1"/>
  <c r="R30" i="1" l="1"/>
  <c r="R31" i="1"/>
  <c r="Q49" i="1"/>
  <c r="Q53" i="1" s="1"/>
  <c r="Q55" i="1" s="1"/>
  <c r="R18" i="1"/>
  <c r="Q41" i="1"/>
  <c r="Q45" i="1" s="1"/>
  <c r="S34" i="1"/>
  <c r="R51" i="1"/>
  <c r="R50" i="1" l="1"/>
  <c r="S26" i="1"/>
  <c r="R42" i="1"/>
  <c r="R22" i="1"/>
  <c r="R23" i="1"/>
  <c r="S38" i="1"/>
  <c r="S43" i="1" s="1"/>
  <c r="S39" i="1"/>
  <c r="S30" i="1" l="1"/>
  <c r="S31" i="1"/>
  <c r="R49" i="1"/>
  <c r="R53" i="1" s="1"/>
  <c r="R55" i="1" s="1"/>
  <c r="S18" i="1"/>
  <c r="R41" i="1"/>
  <c r="R45" i="1" s="1"/>
  <c r="T34" i="1"/>
  <c r="S51" i="1"/>
  <c r="S50" i="1" l="1"/>
  <c r="S42" i="1"/>
  <c r="T26" i="1"/>
  <c r="S22" i="1"/>
  <c r="S23" i="1"/>
  <c r="T38" i="1"/>
  <c r="T43" i="1" s="1"/>
  <c r="T39" i="1"/>
  <c r="T30" i="1" l="1"/>
  <c r="T31" i="1"/>
  <c r="T18" i="1"/>
  <c r="S41" i="1"/>
  <c r="S45" i="1" s="1"/>
  <c r="S49" i="1"/>
  <c r="S53" i="1" s="1"/>
  <c r="S55" i="1" s="1"/>
  <c r="U34" i="1"/>
  <c r="T51" i="1"/>
  <c r="T50" i="1" l="1"/>
  <c r="T42" i="1"/>
  <c r="U26" i="1"/>
  <c r="T22" i="1"/>
  <c r="T23" i="1"/>
  <c r="U38" i="1"/>
  <c r="U43" i="1" s="1"/>
  <c r="U39" i="1"/>
  <c r="U30" i="1" l="1"/>
  <c r="U31" i="1"/>
  <c r="T41" i="1"/>
  <c r="T45" i="1" s="1"/>
  <c r="U18" i="1"/>
  <c r="T49" i="1"/>
  <c r="T53" i="1" s="1"/>
  <c r="T55" i="1" s="1"/>
  <c r="V34" i="1"/>
  <c r="U51" i="1"/>
  <c r="U42" i="1" l="1"/>
  <c r="V26" i="1"/>
  <c r="U50" i="1"/>
  <c r="U23" i="1"/>
  <c r="U22" i="1"/>
  <c r="V39" i="1"/>
  <c r="V38" i="1"/>
  <c r="V43" i="1" s="1"/>
  <c r="V30" i="1" l="1"/>
  <c r="V31" i="1"/>
  <c r="U49" i="1"/>
  <c r="U53" i="1" s="1"/>
  <c r="U55" i="1" s="1"/>
  <c r="V18" i="1"/>
  <c r="U41" i="1"/>
  <c r="U45" i="1" s="1"/>
  <c r="W34" i="1"/>
  <c r="V51" i="1"/>
  <c r="V50" i="1" l="1"/>
  <c r="W26" i="1"/>
  <c r="V42" i="1"/>
  <c r="V22" i="1"/>
  <c r="V23" i="1"/>
  <c r="W38" i="1"/>
  <c r="W43" i="1" s="1"/>
  <c r="W39" i="1"/>
  <c r="W30" i="1" l="1"/>
  <c r="W31" i="1"/>
  <c r="V49" i="1"/>
  <c r="V53" i="1" s="1"/>
  <c r="V55" i="1" s="1"/>
  <c r="W18" i="1"/>
  <c r="V41" i="1"/>
  <c r="V45" i="1" s="1"/>
  <c r="X34" i="1"/>
  <c r="W51" i="1"/>
  <c r="W42" i="1" l="1"/>
  <c r="X26" i="1"/>
  <c r="W50" i="1"/>
  <c r="W22" i="1"/>
  <c r="W23" i="1"/>
  <c r="X38" i="1"/>
  <c r="X43" i="1" s="1"/>
  <c r="X39" i="1"/>
  <c r="X30" i="1" l="1"/>
  <c r="X31" i="1"/>
  <c r="W49" i="1"/>
  <c r="W53" i="1" s="1"/>
  <c r="W55" i="1" s="1"/>
  <c r="W41" i="1"/>
  <c r="W45" i="1" s="1"/>
  <c r="X18" i="1"/>
  <c r="Y34" i="1"/>
  <c r="X51" i="1"/>
  <c r="X50" i="1" l="1"/>
  <c r="X42" i="1"/>
  <c r="Y26" i="1"/>
  <c r="X22" i="1"/>
  <c r="X23" i="1"/>
  <c r="Y38" i="1"/>
  <c r="Y43" i="1" s="1"/>
  <c r="Y39" i="1"/>
  <c r="Y30" i="1" l="1"/>
  <c r="Y31" i="1"/>
  <c r="X49" i="1"/>
  <c r="X53" i="1" s="1"/>
  <c r="X55" i="1" s="1"/>
  <c r="X41" i="1"/>
  <c r="X45" i="1" s="1"/>
  <c r="Y18" i="1"/>
  <c r="Z34" i="1"/>
  <c r="Y51" i="1"/>
  <c r="Z26" i="1" l="1"/>
  <c r="Y42" i="1"/>
  <c r="Y50" i="1"/>
  <c r="Y22" i="1"/>
  <c r="Y23" i="1"/>
  <c r="Z38" i="1"/>
  <c r="Z43" i="1" s="1"/>
  <c r="Z39" i="1"/>
  <c r="Z30" i="1" l="1"/>
  <c r="Z31" i="1"/>
  <c r="Y49" i="1"/>
  <c r="Y53" i="1" s="1"/>
  <c r="Y55" i="1" s="1"/>
  <c r="Z18" i="1"/>
  <c r="Y41" i="1"/>
  <c r="Y45" i="1" s="1"/>
  <c r="AA34" i="1"/>
  <c r="Z51" i="1"/>
  <c r="Z50" i="1" l="1"/>
  <c r="Z42" i="1"/>
  <c r="AA26" i="1"/>
  <c r="Z22" i="1"/>
  <c r="Z23" i="1"/>
  <c r="AA38" i="1"/>
  <c r="AA43" i="1" s="1"/>
  <c r="AA39" i="1"/>
  <c r="AA30" i="1" l="1"/>
  <c r="AA31" i="1"/>
  <c r="Z49" i="1"/>
  <c r="Z53" i="1" s="1"/>
  <c r="Z55" i="1" s="1"/>
  <c r="AA18" i="1"/>
  <c r="Z41" i="1"/>
  <c r="Z45" i="1" s="1"/>
  <c r="AA51" i="1"/>
  <c r="AA42" i="1" l="1"/>
  <c r="AA50" i="1"/>
  <c r="AA23" i="1"/>
  <c r="AA22" i="1"/>
  <c r="AA41" i="1" l="1"/>
  <c r="AA45" i="1" s="1"/>
  <c r="AA49" i="1"/>
  <c r="AA53" i="1" s="1"/>
  <c r="AA55" i="1" s="1"/>
</calcChain>
</file>

<file path=xl/sharedStrings.xml><?xml version="1.0" encoding="utf-8"?>
<sst xmlns="http://schemas.openxmlformats.org/spreadsheetml/2006/main" count="95" uniqueCount="73">
  <si>
    <t>Churn</t>
  </si>
  <si>
    <t>Churn rate</t>
  </si>
  <si>
    <t>Annualized Retention rate</t>
  </si>
  <si>
    <t>Basic</t>
  </si>
  <si>
    <t>Premium</t>
  </si>
  <si>
    <t>Subscriptions</t>
  </si>
  <si>
    <t>Email Newsletters</t>
  </si>
  <si>
    <t>Total Sign-ups</t>
  </si>
  <si>
    <t>New sign-ups</t>
  </si>
  <si>
    <t>Subscription Model</t>
  </si>
  <si>
    <t>Advanced</t>
  </si>
  <si>
    <t>Monthly Prices</t>
  </si>
  <si>
    <t>Beginning Number of Customers</t>
  </si>
  <si>
    <t>New customers</t>
  </si>
  <si>
    <t>Ending Number of customers</t>
  </si>
  <si>
    <t>Subscription Revenue</t>
  </si>
  <si>
    <t>Monthly Recurring Revenue (MRR)</t>
  </si>
  <si>
    <t>Annual Recurring Revenue (ARR)</t>
  </si>
  <si>
    <t>Total number of Email subscribers</t>
  </si>
  <si>
    <t>Total number of Customers</t>
  </si>
  <si>
    <t>Title</t>
  </si>
  <si>
    <t>Navigation</t>
  </si>
  <si>
    <t>Content</t>
  </si>
  <si>
    <t>Mapping</t>
  </si>
  <si>
    <t>Customization difficulty (1-3)</t>
  </si>
  <si>
    <t>Explanation of sheets</t>
  </si>
  <si>
    <t>Mapping:</t>
  </si>
  <si>
    <t>How to customize</t>
  </si>
  <si>
    <t>1)</t>
  </si>
  <si>
    <t>2)</t>
  </si>
  <si>
    <t>3)</t>
  </si>
  <si>
    <t>4)</t>
  </si>
  <si>
    <t>5)</t>
  </si>
  <si>
    <t>Refer to the video for a detailed explanation of every step you need to take.</t>
  </si>
  <si>
    <t>Select Period</t>
  </si>
  <si>
    <t>Growth</t>
  </si>
  <si>
    <t>vs previous Month</t>
  </si>
  <si>
    <t>Churn Rate</t>
  </si>
  <si>
    <t>Email Churn Rate</t>
  </si>
  <si>
    <t>Total Number of Customers</t>
  </si>
  <si>
    <t>Number of Customers</t>
  </si>
  <si>
    <t>This template can be used to track relevant information about a SaaS business, including subscriptions, revenue, and churn rates.</t>
  </si>
  <si>
    <t>Simply plug in your relevant information, and see how the graphs will adjust automatically!</t>
  </si>
  <si>
    <t>Month</t>
  </si>
  <si>
    <t>Prior month</t>
  </si>
  <si>
    <t>Metrics</t>
  </si>
  <si>
    <t>Dashboard</t>
  </si>
  <si>
    <t>Charts</t>
  </si>
  <si>
    <t>Adjust the names of your business model and the monthly subscription fees. Also, you can adjust the months you would like to display (the prepopulated set provides you with 24 months)</t>
  </si>
  <si>
    <t>Dashboard:</t>
  </si>
  <si>
    <t>Select the current period, and see how your data will update automatically based on your inputs from the "Metrics" sheet.</t>
  </si>
  <si>
    <t>Metrics:</t>
  </si>
  <si>
    <t>This is where you update all relevant information about your business: Email newsletter sign-ups, churns, number of customers subscribing to you services, etc.</t>
  </si>
  <si>
    <t>Based on your inputs in the white cells, your ratios and revenue figures will update automatically, and translate into the "Dashboard" and "Charts" sheets.</t>
  </si>
  <si>
    <t>Charts:</t>
  </si>
  <si>
    <t>This sheet provides you with automatically calculated charts, visualizing your inputs from the "Metrics" Sheet.</t>
  </si>
  <si>
    <t>Ensure that the months on "Mapping" align with the months you would like to display. Update the name of your business offerings, as well as the monthly subscription fees.</t>
  </si>
  <si>
    <t>Once all data is entered, check out the "Dashboard" and "Charts" sheet to visualize your inputs.</t>
  </si>
  <si>
    <t>On the "Dashboard" sheet, simply select the current period in B3.</t>
  </si>
  <si>
    <t>Enter all relevant information on the "Metrics" sheet. Make sure to only update the white cells, all grey ones are calculated automatically.</t>
  </si>
  <si>
    <t>Target Churn rate</t>
  </si>
  <si>
    <t>Related To Online Templates</t>
  </si>
  <si>
    <t>Our templates is compatible with online service but some templates that including macros feature is still not supported with Excel Online</t>
  </si>
  <si>
    <t>Here is some hints that replace our macros in case of using Online Template</t>
  </si>
  <si>
    <t>Referesh / Update Data</t>
  </si>
  <si>
    <r>
      <t xml:space="preserve">Some of our templates include </t>
    </r>
    <r>
      <rPr>
        <b/>
        <sz val="10"/>
        <color theme="1"/>
        <rFont val="Arial"/>
        <family val="2"/>
      </rPr>
      <t xml:space="preserve">Referesh/Update data </t>
    </r>
    <r>
      <rPr>
        <sz val="10"/>
        <color theme="1"/>
        <rFont val="Arial"/>
        <family val="2"/>
      </rPr>
      <t>macro button that can be replaced with Referesh All tool in Excel Online ribbon</t>
    </r>
  </si>
  <si>
    <t>Full Screen</t>
  </si>
  <si>
    <r>
      <t xml:space="preserve">Some of our templates have </t>
    </r>
    <r>
      <rPr>
        <b/>
        <sz val="10"/>
        <color theme="1"/>
        <rFont val="Arial"/>
        <family val="2"/>
      </rPr>
      <t xml:space="preserve">Full Screen </t>
    </r>
    <r>
      <rPr>
        <sz val="10"/>
        <color theme="1"/>
        <rFont val="Arial"/>
        <family val="2"/>
      </rPr>
      <t xml:space="preserve">macro button that can be replaced with the itself web browser full screen tool </t>
    </r>
  </si>
  <si>
    <t>Other Macros / Buttons</t>
  </si>
  <si>
    <r>
      <t xml:space="preserve">Other macros is applied on less than ~15% of our templats can be overcome by transferring to Desktop App </t>
    </r>
    <r>
      <rPr>
        <b/>
        <sz val="10"/>
        <color theme="1"/>
        <rFont val="Arial"/>
        <family val="2"/>
      </rPr>
      <t>"Open in Desktop App"</t>
    </r>
    <r>
      <rPr>
        <sz val="10"/>
        <color theme="1"/>
        <rFont val="Arial"/>
        <family val="2"/>
      </rPr>
      <t xml:space="preserve"> button</t>
    </r>
  </si>
  <si>
    <t>Open in Desktop App</t>
  </si>
  <si>
    <t>To open online template using Desktop App be sure that you signed in to your Microsoft account / Onedrive account</t>
  </si>
  <si>
    <t>SaaS Metrics Visualization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</si>
</sst>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0.0%"/>
    <numFmt numFmtId="166" formatCode="mmm\-yyyy"/>
    <numFmt numFmtId="167" formatCode="_([$$-409]* #,##0.00_);_([$$-409]* \(#,##0.00\);_([$$-409]* &quot;-&quot;??_);_(@_)"/>
    <numFmt numFmtId="168" formatCode="_([$$-409]* #,##0_);_([$$-409]* \(#,##0\);_([$$-409]* &quot;-&quot;??_);_(@_)"/>
    <numFmt numFmtId="169" formatCode="_(\ #,##0_);_(\ \(#,##0\);_(&quot;-&quot;??_);_(@_)"/>
  </numFmts>
  <fonts count="20" x14ac:knownFonts="1">
    <font>
      <sz val="10"/>
      <color theme="1"/>
      <name val="Arial"/>
      <family val="2"/>
    </font>
    <font>
      <sz val="10"/>
      <color theme="1"/>
      <name val="Arial"/>
      <family val="2"/>
    </font>
    <font>
      <b/>
      <sz val="10"/>
      <color theme="0"/>
      <name val="Arial"/>
      <family val="2"/>
    </font>
    <font>
      <sz val="10"/>
      <color theme="1"/>
      <name val="Calibri"/>
      <family val="2"/>
      <scheme val="minor"/>
    </font>
    <font>
      <b/>
      <sz val="10"/>
      <color theme="0"/>
      <name val="Calibri"/>
      <family val="2"/>
      <scheme val="minor"/>
    </font>
    <font>
      <b/>
      <sz val="10"/>
      <color theme="1"/>
      <name val="Calibri"/>
      <family val="2"/>
      <scheme val="minor"/>
    </font>
    <font>
      <b/>
      <sz val="10"/>
      <name val="Calibri"/>
      <family val="2"/>
      <scheme val="minor"/>
    </font>
    <font>
      <sz val="10"/>
      <name val="Calibri"/>
      <family val="2"/>
      <scheme val="minor"/>
    </font>
    <font>
      <b/>
      <sz val="10"/>
      <color theme="1"/>
      <name val="Arial"/>
      <family val="2"/>
    </font>
    <font>
      <u/>
      <sz val="10"/>
      <color theme="10"/>
      <name val="Arial"/>
      <family val="2"/>
    </font>
    <font>
      <sz val="12"/>
      <color theme="1"/>
      <name val="Calibri"/>
      <family val="2"/>
      <scheme val="minor"/>
    </font>
    <font>
      <sz val="12"/>
      <color theme="1"/>
      <name val="Arial"/>
      <family val="2"/>
    </font>
    <font>
      <b/>
      <sz val="10"/>
      <name val="Arial"/>
      <family val="2"/>
    </font>
    <font>
      <u/>
      <sz val="10"/>
      <color theme="1"/>
      <name val="Arial"/>
      <family val="2"/>
    </font>
    <font>
      <b/>
      <sz val="12"/>
      <color theme="0" tint="-4.9989318521683403E-2"/>
      <name val="Calibri"/>
      <family val="2"/>
      <scheme val="minor"/>
    </font>
    <font>
      <b/>
      <sz val="16"/>
      <color theme="0" tint="-4.9989318521683403E-2"/>
      <name val="Calibri"/>
      <family val="2"/>
      <scheme val="minor"/>
    </font>
    <font>
      <b/>
      <sz val="14"/>
      <color theme="0"/>
      <name val="Calibri"/>
      <family val="2"/>
      <scheme val="minor"/>
    </font>
    <font>
      <b/>
      <sz val="11"/>
      <color theme="0" tint="-4.9989318521683403E-2"/>
      <name val="Calibri"/>
      <family val="2"/>
      <scheme val="minor"/>
    </font>
    <font>
      <b/>
      <sz val="12"/>
      <name val="Calibri"/>
      <family val="2"/>
      <scheme val="minor"/>
    </font>
    <font>
      <u/>
      <sz val="10"/>
      <name val="Arial"/>
      <family val="2"/>
    </font>
  </fonts>
  <fills count="6">
    <fill>
      <patternFill patternType="none"/>
    </fill>
    <fill>
      <patternFill patternType="gray125"/>
    </fill>
    <fill>
      <patternFill patternType="solid">
        <fgColor theme="0" tint="-0.14999847407452621"/>
        <bgColor indexed="64"/>
      </patternFill>
    </fill>
    <fill>
      <patternFill patternType="solid">
        <fgColor rgb="FF50B47F"/>
        <bgColor indexed="64"/>
      </patternFill>
    </fill>
    <fill>
      <patternFill patternType="solid">
        <fgColor rgb="FF8FCFAD"/>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6">
    <xf numFmtId="0" fontId="0" fillId="0" borderId="0"/>
    <xf numFmtId="9" fontId="1" fillId="0" borderId="0" applyFont="0" applyFill="0" applyBorder="0" applyAlignment="0" applyProtection="0"/>
    <xf numFmtId="164" fontId="1" fillId="0" borderId="0" applyFont="0" applyFill="0" applyBorder="0" applyAlignment="0" applyProtection="0"/>
    <xf numFmtId="0" fontId="9" fillId="0" borderId="0" applyNumberFormat="0" applyFill="0" applyBorder="0" applyAlignment="0" applyProtection="0"/>
    <xf numFmtId="0" fontId="10" fillId="0" borderId="0"/>
    <xf numFmtId="0" fontId="1" fillId="0" borderId="0"/>
  </cellStyleXfs>
  <cellXfs count="64">
    <xf numFmtId="0" fontId="0" fillId="0" borderId="0" xfId="0"/>
    <xf numFmtId="0" fontId="0" fillId="4" borderId="0" xfId="0" applyFill="1"/>
    <xf numFmtId="0" fontId="2" fillId="3" borderId="0" xfId="0" applyFont="1" applyFill="1"/>
    <xf numFmtId="0" fontId="3" fillId="0" borderId="0" xfId="0" applyFont="1"/>
    <xf numFmtId="0" fontId="3" fillId="4" borderId="0" xfId="0" applyFont="1" applyFill="1"/>
    <xf numFmtId="0" fontId="4" fillId="3" borderId="0" xfId="0" applyFont="1" applyFill="1"/>
    <xf numFmtId="0" fontId="3" fillId="2" borderId="0" xfId="0" applyFont="1" applyFill="1"/>
    <xf numFmtId="0" fontId="5" fillId="0" borderId="0" xfId="0" applyFont="1"/>
    <xf numFmtId="165" fontId="5" fillId="2" borderId="0" xfId="1" applyNumberFormat="1" applyFont="1" applyFill="1"/>
    <xf numFmtId="1" fontId="3" fillId="0" borderId="0" xfId="0" applyNumberFormat="1" applyFont="1"/>
    <xf numFmtId="1" fontId="3" fillId="2" borderId="0" xfId="0" applyNumberFormat="1" applyFont="1" applyFill="1"/>
    <xf numFmtId="1" fontId="3" fillId="0" borderId="1" xfId="0" applyNumberFormat="1" applyFont="1" applyBorder="1"/>
    <xf numFmtId="1" fontId="5" fillId="2" borderId="0" xfId="0" applyNumberFormat="1" applyFont="1" applyFill="1"/>
    <xf numFmtId="166" fontId="4" fillId="3" borderId="0" xfId="0" applyNumberFormat="1" applyFont="1" applyFill="1" applyAlignment="1">
      <alignment horizontal="center"/>
    </xf>
    <xf numFmtId="167" fontId="0" fillId="0" borderId="0" xfId="0" applyNumberFormat="1"/>
    <xf numFmtId="9" fontId="3" fillId="0" borderId="0" xfId="1" applyFont="1"/>
    <xf numFmtId="168" fontId="3" fillId="0" borderId="0" xfId="0" applyNumberFormat="1" applyFont="1"/>
    <xf numFmtId="168" fontId="4" fillId="3" borderId="0" xfId="0" applyNumberFormat="1" applyFont="1" applyFill="1"/>
    <xf numFmtId="0" fontId="4" fillId="0" borderId="0" xfId="0" applyFont="1"/>
    <xf numFmtId="0" fontId="6" fillId="0" borderId="0" xfId="0" applyFont="1"/>
    <xf numFmtId="0" fontId="7" fillId="0" borderId="0" xfId="0" applyFont="1"/>
    <xf numFmtId="168" fontId="3" fillId="2" borderId="0" xfId="0" applyNumberFormat="1" applyFont="1" applyFill="1"/>
    <xf numFmtId="0" fontId="5" fillId="4" borderId="0" xfId="0" applyFont="1" applyFill="1"/>
    <xf numFmtId="168" fontId="4" fillId="0" borderId="0" xfId="0" applyNumberFormat="1" applyFont="1"/>
    <xf numFmtId="0" fontId="3" fillId="0" borderId="1" xfId="0" applyFont="1" applyBorder="1"/>
    <xf numFmtId="0" fontId="5" fillId="2" borderId="0" xfId="0" applyFont="1" applyFill="1"/>
    <xf numFmtId="0" fontId="11" fillId="0" borderId="0" xfId="4" applyFont="1"/>
    <xf numFmtId="0" fontId="1" fillId="0" borderId="0" xfId="5"/>
    <xf numFmtId="0" fontId="11" fillId="2" borderId="0" xfId="4" applyFont="1" applyFill="1"/>
    <xf numFmtId="0" fontId="8" fillId="0" borderId="0" xfId="5" applyFont="1"/>
    <xf numFmtId="0" fontId="12" fillId="2" borderId="0" xfId="4" applyFont="1" applyFill="1"/>
    <xf numFmtId="0" fontId="13" fillId="2" borderId="0" xfId="3" applyFont="1" applyFill="1"/>
    <xf numFmtId="0" fontId="8" fillId="0" borderId="0" xfId="5" quotePrefix="1" applyFont="1" applyAlignment="1">
      <alignment horizontal="right"/>
    </xf>
    <xf numFmtId="166" fontId="6" fillId="2" borderId="0" xfId="0" applyNumberFormat="1" applyFont="1" applyFill="1" applyAlignment="1">
      <alignment horizontal="center"/>
    </xf>
    <xf numFmtId="0" fontId="17" fillId="3" borderId="0" xfId="0" applyFont="1" applyFill="1"/>
    <xf numFmtId="9" fontId="17" fillId="3" borderId="0" xfId="0" applyNumberFormat="1" applyFont="1" applyFill="1" applyAlignment="1">
      <alignment horizontal="center"/>
    </xf>
    <xf numFmtId="165" fontId="17" fillId="3" borderId="0" xfId="0" applyNumberFormat="1" applyFont="1" applyFill="1" applyAlignment="1">
      <alignment horizontal="center"/>
    </xf>
    <xf numFmtId="0" fontId="3" fillId="0" borderId="0" xfId="0" applyFont="1" applyAlignment="1">
      <alignment wrapText="1"/>
    </xf>
    <xf numFmtId="0" fontId="10" fillId="0" borderId="0" xfId="0" applyFont="1" applyAlignment="1">
      <alignment wrapText="1"/>
    </xf>
    <xf numFmtId="0" fontId="14" fillId="3" borderId="0" xfId="0" applyFont="1" applyFill="1" applyAlignment="1">
      <alignment horizontal="center" vertical="center" wrapText="1"/>
    </xf>
    <xf numFmtId="0" fontId="10" fillId="0" borderId="0" xfId="0" applyFont="1"/>
    <xf numFmtId="166" fontId="18" fillId="4" borderId="0" xfId="0" applyNumberFormat="1" applyFont="1" applyFill="1" applyAlignment="1">
      <alignment horizontal="center"/>
    </xf>
    <xf numFmtId="0" fontId="10" fillId="0" borderId="0" xfId="0" applyFont="1" applyAlignment="1">
      <alignment horizontal="center"/>
    </xf>
    <xf numFmtId="166" fontId="18" fillId="2" borderId="0" xfId="0" applyNumberFormat="1" applyFont="1" applyFill="1" applyAlignment="1">
      <alignment horizontal="center"/>
    </xf>
    <xf numFmtId="9" fontId="10" fillId="0" borderId="0" xfId="1" applyFont="1" applyAlignment="1">
      <alignment horizontal="center"/>
    </xf>
    <xf numFmtId="0" fontId="2" fillId="3" borderId="0" xfId="0" applyFont="1" applyFill="1" applyAlignment="1">
      <alignment horizontal="center"/>
    </xf>
    <xf numFmtId="0" fontId="19" fillId="2" borderId="0" xfId="3" applyFont="1" applyFill="1"/>
    <xf numFmtId="165" fontId="5" fillId="5" borderId="0" xfId="1" applyNumberFormat="1" applyFont="1" applyFill="1"/>
    <xf numFmtId="0" fontId="8" fillId="0" borderId="0" xfId="0" applyFont="1"/>
    <xf numFmtId="0" fontId="1" fillId="0" borderId="0" xfId="0" applyFont="1" applyAlignment="1">
      <alignment horizontal="right"/>
    </xf>
    <xf numFmtId="0" fontId="1" fillId="0" borderId="0" xfId="0" applyFont="1" applyAlignment="1">
      <alignment horizontal="left"/>
    </xf>
    <xf numFmtId="0" fontId="1" fillId="0" borderId="0" xfId="0" applyFont="1"/>
    <xf numFmtId="0" fontId="8" fillId="0" borderId="0" xfId="0" applyFont="1" applyAlignment="1">
      <alignment horizontal="right"/>
    </xf>
    <xf numFmtId="0" fontId="9" fillId="0" borderId="0" xfId="3"/>
    <xf numFmtId="169" fontId="15" fillId="3" borderId="0" xfId="2" applyNumberFormat="1" applyFont="1" applyFill="1" applyAlignment="1">
      <alignment horizontal="center" vertical="center"/>
    </xf>
    <xf numFmtId="0" fontId="14" fillId="3" borderId="0" xfId="0" applyFont="1" applyFill="1" applyAlignment="1">
      <alignment horizontal="center" vertical="center" wrapText="1"/>
    </xf>
    <xf numFmtId="168" fontId="10" fillId="0" borderId="0" xfId="2" applyNumberFormat="1" applyFont="1" applyAlignment="1">
      <alignment horizontal="center"/>
    </xf>
    <xf numFmtId="165" fontId="10" fillId="0" borderId="0" xfId="1" applyNumberFormat="1" applyFont="1" applyAlignment="1">
      <alignment horizontal="center"/>
    </xf>
    <xf numFmtId="0" fontId="16" fillId="3" borderId="0" xfId="0" applyFont="1" applyFill="1" applyAlignment="1">
      <alignment horizontal="center" vertical="center" wrapText="1"/>
    </xf>
    <xf numFmtId="169" fontId="15" fillId="3" borderId="0" xfId="2" applyNumberFormat="1" applyFont="1" applyFill="1" applyAlignment="1">
      <alignment horizontal="center" vertical="center" readingOrder="1"/>
    </xf>
    <xf numFmtId="0" fontId="15" fillId="3" borderId="0" xfId="0" applyFont="1" applyFill="1" applyAlignment="1">
      <alignment horizontal="center" vertical="center"/>
    </xf>
    <xf numFmtId="165" fontId="15" fillId="3" borderId="0" xfId="1" applyNumberFormat="1" applyFont="1" applyFill="1" applyAlignment="1">
      <alignment horizontal="center" vertical="center"/>
    </xf>
    <xf numFmtId="1" fontId="10" fillId="0" borderId="0" xfId="2" applyNumberFormat="1" applyFont="1" applyAlignment="1">
      <alignment horizontal="center"/>
    </xf>
    <xf numFmtId="1" fontId="15" fillId="3" borderId="0" xfId="1" applyNumberFormat="1" applyFont="1" applyFill="1" applyAlignment="1">
      <alignment horizontal="center" vertical="center"/>
    </xf>
  </cellXfs>
  <cellStyles count="6">
    <cellStyle name="Comma" xfId="2" builtinId="3"/>
    <cellStyle name="Hyperlink" xfId="3" builtinId="8"/>
    <cellStyle name="Normal" xfId="0" builtinId="0"/>
    <cellStyle name="Normal 2" xfId="4" xr:uid="{117EF39C-1A48-4284-8F1D-5E8D5BBE4EDC}"/>
    <cellStyle name="Normal 2 2" xfId="5" xr:uid="{604EF139-B88E-46B3-9E62-7568BF3CBC0A}"/>
    <cellStyle name="Percent" xfId="1" builtinId="5"/>
  </cellStyles>
  <dxfs count="0"/>
  <tableStyles count="1" defaultTableStyle="TableStyleMedium2" defaultPivotStyle="PivotStyleLight16">
    <tableStyle name="Invisible" pivot="0" table="0" count="0" xr9:uid="{E0696CA7-CDA9-4075-AFC4-396125E67B89}"/>
  </tableStyles>
  <colors>
    <mruColors>
      <color rgb="FF8FCFAD"/>
      <color rgb="FF50B4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Number</a:t>
            </a:r>
            <a:r>
              <a:rPr lang="en-US" b="1" baseline="0"/>
              <a:t> </a:t>
            </a:r>
            <a:r>
              <a:rPr lang="en-US" b="1"/>
              <a:t>of Email subscribers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Dashboard!$B$8</c:f>
              <c:strCache>
                <c:ptCount val="1"/>
                <c:pt idx="0">
                  <c:v>Total number of Email subscribers</c:v>
                </c:pt>
              </c:strCache>
            </c:strRef>
          </c:tx>
          <c:spPr>
            <a:solidFill>
              <a:schemeClr val="accent1"/>
            </a:solidFill>
            <a:ln>
              <a:noFill/>
            </a:ln>
            <a:effectLst/>
          </c:spPr>
          <c:invertIfNegative val="0"/>
          <c:dPt>
            <c:idx val="0"/>
            <c:invertIfNegative val="0"/>
            <c:bubble3D val="0"/>
            <c:spPr>
              <a:solidFill>
                <a:srgbClr val="8FCFAD"/>
              </a:solidFill>
              <a:ln>
                <a:noFill/>
              </a:ln>
              <a:effectLst/>
            </c:spPr>
            <c:extLst>
              <c:ext xmlns:c16="http://schemas.microsoft.com/office/drawing/2014/chart" uri="{C3380CC4-5D6E-409C-BE32-E72D297353CC}">
                <c16:uniqueId val="{00000002-F436-437F-93DF-3A750562C5E3}"/>
              </c:ext>
            </c:extLst>
          </c:dPt>
          <c:dPt>
            <c:idx val="1"/>
            <c:invertIfNegative val="0"/>
            <c:bubble3D val="0"/>
            <c:spPr>
              <a:solidFill>
                <a:srgbClr val="50B47F"/>
              </a:solidFill>
              <a:ln>
                <a:noFill/>
              </a:ln>
              <a:effectLst/>
            </c:spPr>
            <c:extLst>
              <c:ext xmlns:c16="http://schemas.microsoft.com/office/drawing/2014/chart" uri="{C3380CC4-5D6E-409C-BE32-E72D297353CC}">
                <c16:uniqueId val="{00000001-F436-437F-93DF-3A750562C5E3}"/>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Dashboard!$B$3:$B$4</c:f>
              <c:numCache>
                <c:formatCode>mmm\-yyyy</c:formatCode>
                <c:ptCount val="2"/>
                <c:pt idx="0">
                  <c:v>43800</c:v>
                </c:pt>
                <c:pt idx="1">
                  <c:v>43770</c:v>
                </c:pt>
              </c:numCache>
            </c:numRef>
          </c:cat>
          <c:val>
            <c:numRef>
              <c:f>Dashboard!$C$3:$C$4</c:f>
              <c:numCache>
                <c:formatCode>General</c:formatCode>
                <c:ptCount val="2"/>
                <c:pt idx="0">
                  <c:v>108</c:v>
                </c:pt>
                <c:pt idx="1">
                  <c:v>100</c:v>
                </c:pt>
              </c:numCache>
            </c:numRef>
          </c:val>
          <c:extLst>
            <c:ext xmlns:c16="http://schemas.microsoft.com/office/drawing/2014/chart" uri="{C3380CC4-5D6E-409C-BE32-E72D297353CC}">
              <c16:uniqueId val="{00000000-F436-437F-93DF-3A750562C5E3}"/>
            </c:ext>
          </c:extLst>
        </c:ser>
        <c:dLbls>
          <c:showLegendKey val="0"/>
          <c:showVal val="0"/>
          <c:showCatName val="0"/>
          <c:showSerName val="0"/>
          <c:showPercent val="0"/>
          <c:showBubbleSize val="0"/>
        </c:dLbls>
        <c:gapWidth val="219"/>
        <c:overlap val="-27"/>
        <c:axId val="362225008"/>
        <c:axId val="193532320"/>
      </c:barChart>
      <c:dateAx>
        <c:axId val="362225008"/>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3532320"/>
        <c:crosses val="autoZero"/>
        <c:auto val="1"/>
        <c:lblOffset val="100"/>
        <c:baseTimeUnit val="months"/>
      </c:dateAx>
      <c:valAx>
        <c:axId val="193532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6222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Subscriptions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Metrics!$B$41</c:f>
              <c:strCache>
                <c:ptCount val="1"/>
                <c:pt idx="0">
                  <c:v>Basic</c:v>
                </c:pt>
              </c:strCache>
            </c:strRef>
          </c:tx>
          <c:spPr>
            <a:solidFill>
              <a:schemeClr val="bg1">
                <a:lumMod val="85000"/>
              </a:schemeClr>
            </a:solidFill>
            <a:ln>
              <a:noFill/>
            </a:ln>
            <a:effectLst/>
          </c:spPr>
          <c:invertIfNegative val="0"/>
          <c:trendline>
            <c:spPr>
              <a:ln w="19050" cap="rnd">
                <a:solidFill>
                  <a:schemeClr val="bg1">
                    <a:lumMod val="85000"/>
                  </a:schemeClr>
                </a:solidFill>
                <a:prstDash val="sysDot"/>
              </a:ln>
              <a:effectLst/>
            </c:spPr>
            <c:trendlineType val="linear"/>
            <c:dispRSqr val="0"/>
            <c:dispEq val="0"/>
          </c:trendline>
          <c:cat>
            <c:numRef>
              <c:f>Metrics!$C$2:$AA$2</c:f>
              <c:numCache>
                <c:formatCode>mmm\-yyyy</c:formatCode>
                <c:ptCount val="25"/>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pt idx="24">
                  <c:v>44348</c:v>
                </c:pt>
              </c:numCache>
            </c:numRef>
          </c:cat>
          <c:val>
            <c:numRef>
              <c:f>Metrics!$C$41:$AA$41</c:f>
              <c:numCache>
                <c:formatCode>General</c:formatCode>
                <c:ptCount val="25"/>
                <c:pt idx="0">
                  <c:v>97</c:v>
                </c:pt>
                <c:pt idx="1">
                  <c:v>98</c:v>
                </c:pt>
                <c:pt idx="2">
                  <c:v>93</c:v>
                </c:pt>
                <c:pt idx="3">
                  <c:v>89</c:v>
                </c:pt>
                <c:pt idx="4">
                  <c:v>86</c:v>
                </c:pt>
                <c:pt idx="5">
                  <c:v>85</c:v>
                </c:pt>
                <c:pt idx="6">
                  <c:v>89</c:v>
                </c:pt>
                <c:pt idx="7">
                  <c:v>87</c:v>
                </c:pt>
                <c:pt idx="8">
                  <c:v>86</c:v>
                </c:pt>
                <c:pt idx="9">
                  <c:v>86</c:v>
                </c:pt>
                <c:pt idx="10">
                  <c:v>84</c:v>
                </c:pt>
                <c:pt idx="11">
                  <c:v>90</c:v>
                </c:pt>
                <c:pt idx="12">
                  <c:v>94</c:v>
                </c:pt>
                <c:pt idx="13">
                  <c:v>90</c:v>
                </c:pt>
                <c:pt idx="14">
                  <c:v>87</c:v>
                </c:pt>
                <c:pt idx="15">
                  <c:v>90</c:v>
                </c:pt>
                <c:pt idx="16">
                  <c:v>90</c:v>
                </c:pt>
                <c:pt idx="17">
                  <c:v>94</c:v>
                </c:pt>
                <c:pt idx="18">
                  <c:v>98</c:v>
                </c:pt>
                <c:pt idx="19">
                  <c:v>98</c:v>
                </c:pt>
                <c:pt idx="20">
                  <c:v>92</c:v>
                </c:pt>
                <c:pt idx="21">
                  <c:v>85</c:v>
                </c:pt>
                <c:pt idx="22">
                  <c:v>86</c:v>
                </c:pt>
                <c:pt idx="23">
                  <c:v>88</c:v>
                </c:pt>
                <c:pt idx="24">
                  <c:v>89</c:v>
                </c:pt>
              </c:numCache>
            </c:numRef>
          </c:val>
          <c:extLst>
            <c:ext xmlns:c16="http://schemas.microsoft.com/office/drawing/2014/chart" uri="{C3380CC4-5D6E-409C-BE32-E72D297353CC}">
              <c16:uniqueId val="{00000000-EF01-427B-B4DB-696B70CBD1A3}"/>
            </c:ext>
          </c:extLst>
        </c:ser>
        <c:ser>
          <c:idx val="0"/>
          <c:order val="1"/>
          <c:tx>
            <c:strRef>
              <c:f>Metrics!$B$42</c:f>
              <c:strCache>
                <c:ptCount val="1"/>
                <c:pt idx="0">
                  <c:v>Advanced</c:v>
                </c:pt>
              </c:strCache>
            </c:strRef>
          </c:tx>
          <c:spPr>
            <a:solidFill>
              <a:srgbClr val="8FCFAD"/>
            </a:solidFill>
            <a:ln>
              <a:noFill/>
            </a:ln>
            <a:effectLst/>
          </c:spPr>
          <c:invertIfNegative val="0"/>
          <c:trendline>
            <c:spPr>
              <a:ln w="19050" cap="rnd">
                <a:solidFill>
                  <a:srgbClr val="8FCFAD"/>
                </a:solidFill>
                <a:prstDash val="sysDot"/>
              </a:ln>
              <a:effectLst/>
            </c:spPr>
            <c:trendlineType val="linear"/>
            <c:dispRSqr val="0"/>
            <c:dispEq val="0"/>
          </c:trendline>
          <c:cat>
            <c:numRef>
              <c:f>Metrics!$C$2:$AA$2</c:f>
              <c:numCache>
                <c:formatCode>mmm\-yyyy</c:formatCode>
                <c:ptCount val="25"/>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pt idx="24">
                  <c:v>44348</c:v>
                </c:pt>
              </c:numCache>
            </c:numRef>
          </c:cat>
          <c:val>
            <c:numRef>
              <c:f>Metrics!$C$42:$AA$42</c:f>
              <c:numCache>
                <c:formatCode>General</c:formatCode>
                <c:ptCount val="25"/>
                <c:pt idx="0">
                  <c:v>112</c:v>
                </c:pt>
                <c:pt idx="1">
                  <c:v>112</c:v>
                </c:pt>
                <c:pt idx="2">
                  <c:v>112</c:v>
                </c:pt>
                <c:pt idx="3">
                  <c:v>112</c:v>
                </c:pt>
                <c:pt idx="4">
                  <c:v>109</c:v>
                </c:pt>
                <c:pt idx="5">
                  <c:v>112</c:v>
                </c:pt>
                <c:pt idx="6">
                  <c:v>111</c:v>
                </c:pt>
                <c:pt idx="7">
                  <c:v>108</c:v>
                </c:pt>
                <c:pt idx="8">
                  <c:v>112</c:v>
                </c:pt>
                <c:pt idx="9">
                  <c:v>115</c:v>
                </c:pt>
                <c:pt idx="10">
                  <c:v>114</c:v>
                </c:pt>
                <c:pt idx="11">
                  <c:v>117</c:v>
                </c:pt>
                <c:pt idx="12">
                  <c:v>117</c:v>
                </c:pt>
                <c:pt idx="13">
                  <c:v>121</c:v>
                </c:pt>
                <c:pt idx="14">
                  <c:v>123</c:v>
                </c:pt>
                <c:pt idx="15">
                  <c:v>122</c:v>
                </c:pt>
                <c:pt idx="16">
                  <c:v>126</c:v>
                </c:pt>
                <c:pt idx="17">
                  <c:v>123</c:v>
                </c:pt>
                <c:pt idx="18">
                  <c:v>122</c:v>
                </c:pt>
                <c:pt idx="19">
                  <c:v>122</c:v>
                </c:pt>
                <c:pt idx="20">
                  <c:v>125</c:v>
                </c:pt>
                <c:pt idx="21">
                  <c:v>126</c:v>
                </c:pt>
                <c:pt idx="22">
                  <c:v>125</c:v>
                </c:pt>
                <c:pt idx="23">
                  <c:v>125</c:v>
                </c:pt>
                <c:pt idx="24">
                  <c:v>124</c:v>
                </c:pt>
              </c:numCache>
            </c:numRef>
          </c:val>
          <c:extLst>
            <c:ext xmlns:c16="http://schemas.microsoft.com/office/drawing/2014/chart" uri="{C3380CC4-5D6E-409C-BE32-E72D297353CC}">
              <c16:uniqueId val="{00000001-EF01-427B-B4DB-696B70CBD1A3}"/>
            </c:ext>
          </c:extLst>
        </c:ser>
        <c:ser>
          <c:idx val="2"/>
          <c:order val="2"/>
          <c:tx>
            <c:strRef>
              <c:f>Metrics!$B$43</c:f>
              <c:strCache>
                <c:ptCount val="1"/>
                <c:pt idx="0">
                  <c:v>Premium</c:v>
                </c:pt>
              </c:strCache>
            </c:strRef>
          </c:tx>
          <c:spPr>
            <a:solidFill>
              <a:srgbClr val="50B47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50B47F"/>
                </a:solidFill>
                <a:prstDash val="sysDot"/>
              </a:ln>
              <a:effectLst/>
            </c:spPr>
            <c:trendlineType val="linear"/>
            <c:dispRSqr val="0"/>
            <c:dispEq val="0"/>
          </c:trendline>
          <c:cat>
            <c:numRef>
              <c:f>Metrics!$C$2:$AA$2</c:f>
              <c:numCache>
                <c:formatCode>mmm\-yyyy</c:formatCode>
                <c:ptCount val="25"/>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pt idx="24">
                  <c:v>44348</c:v>
                </c:pt>
              </c:numCache>
            </c:numRef>
          </c:cat>
          <c:val>
            <c:numRef>
              <c:f>Metrics!$C$43:$AA$43</c:f>
              <c:numCache>
                <c:formatCode>General</c:formatCode>
                <c:ptCount val="25"/>
                <c:pt idx="0">
                  <c:v>34</c:v>
                </c:pt>
                <c:pt idx="1">
                  <c:v>34</c:v>
                </c:pt>
                <c:pt idx="2">
                  <c:v>28</c:v>
                </c:pt>
                <c:pt idx="3">
                  <c:v>29</c:v>
                </c:pt>
                <c:pt idx="4">
                  <c:v>27</c:v>
                </c:pt>
                <c:pt idx="5">
                  <c:v>25</c:v>
                </c:pt>
                <c:pt idx="6">
                  <c:v>29</c:v>
                </c:pt>
                <c:pt idx="7">
                  <c:v>24</c:v>
                </c:pt>
                <c:pt idx="8">
                  <c:v>18</c:v>
                </c:pt>
                <c:pt idx="9">
                  <c:v>15</c:v>
                </c:pt>
                <c:pt idx="10">
                  <c:v>17</c:v>
                </c:pt>
                <c:pt idx="11">
                  <c:v>22</c:v>
                </c:pt>
                <c:pt idx="12">
                  <c:v>21</c:v>
                </c:pt>
                <c:pt idx="13">
                  <c:v>20</c:v>
                </c:pt>
                <c:pt idx="14">
                  <c:v>24</c:v>
                </c:pt>
                <c:pt idx="15">
                  <c:v>28</c:v>
                </c:pt>
                <c:pt idx="16">
                  <c:v>31</c:v>
                </c:pt>
                <c:pt idx="17">
                  <c:v>32</c:v>
                </c:pt>
                <c:pt idx="18">
                  <c:v>31</c:v>
                </c:pt>
                <c:pt idx="19">
                  <c:v>34</c:v>
                </c:pt>
                <c:pt idx="20">
                  <c:v>28</c:v>
                </c:pt>
                <c:pt idx="21">
                  <c:v>29</c:v>
                </c:pt>
                <c:pt idx="22">
                  <c:v>23</c:v>
                </c:pt>
                <c:pt idx="23">
                  <c:v>16</c:v>
                </c:pt>
                <c:pt idx="24">
                  <c:v>18</c:v>
                </c:pt>
              </c:numCache>
            </c:numRef>
          </c:val>
          <c:extLst>
            <c:ext xmlns:c16="http://schemas.microsoft.com/office/drawing/2014/chart" uri="{C3380CC4-5D6E-409C-BE32-E72D297353CC}">
              <c16:uniqueId val="{00000002-EF01-427B-B4DB-696B70CBD1A3}"/>
            </c:ext>
          </c:extLst>
        </c:ser>
        <c:dLbls>
          <c:showLegendKey val="0"/>
          <c:showVal val="0"/>
          <c:showCatName val="0"/>
          <c:showSerName val="0"/>
          <c:showPercent val="0"/>
          <c:showBubbleSize val="0"/>
        </c:dLbls>
        <c:gapWidth val="150"/>
        <c:axId val="1907551103"/>
        <c:axId val="1554109871"/>
      </c:barChart>
      <c:dateAx>
        <c:axId val="1907551103"/>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54109871"/>
        <c:crosses val="autoZero"/>
        <c:auto val="1"/>
        <c:lblOffset val="100"/>
        <c:baseTimeUnit val="months"/>
      </c:dateAx>
      <c:valAx>
        <c:axId val="1554109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subscribers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7551103"/>
        <c:crosses val="autoZero"/>
        <c:crossBetween val="between"/>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MRR</a:t>
            </a:r>
            <a:r>
              <a:rPr lang="en-US" baseline="0"/>
              <a:t> </a:t>
            </a:r>
            <a:r>
              <a:rPr lang="en-US"/>
              <a:t>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strRef>
              <c:f>Metrics!$B$49</c:f>
              <c:strCache>
                <c:ptCount val="1"/>
                <c:pt idx="0">
                  <c:v>Basic</c:v>
                </c:pt>
              </c:strCache>
            </c:strRef>
          </c:tx>
          <c:spPr>
            <a:solidFill>
              <a:schemeClr val="bg1">
                <a:lumMod val="85000"/>
              </a:schemeClr>
            </a:solidFill>
            <a:ln>
              <a:noFill/>
            </a:ln>
            <a:effectLst/>
          </c:spPr>
          <c:invertIfNegative val="0"/>
          <c:cat>
            <c:numRef>
              <c:f>Metrics!$C$2:$AA$2</c:f>
              <c:numCache>
                <c:formatCode>mmm\-yyyy</c:formatCode>
                <c:ptCount val="25"/>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pt idx="24">
                  <c:v>44348</c:v>
                </c:pt>
              </c:numCache>
            </c:numRef>
          </c:cat>
          <c:val>
            <c:numRef>
              <c:f>Metrics!$C$49:$AA$49</c:f>
              <c:numCache>
                <c:formatCode>_([$$-409]* #,##0_);_([$$-409]* \(#,##0\);_([$$-409]* "-"??_);_(@_)</c:formatCode>
                <c:ptCount val="25"/>
                <c:pt idx="0">
                  <c:v>1455</c:v>
                </c:pt>
                <c:pt idx="1">
                  <c:v>1470</c:v>
                </c:pt>
                <c:pt idx="2">
                  <c:v>1395</c:v>
                </c:pt>
                <c:pt idx="3">
                  <c:v>1335</c:v>
                </c:pt>
                <c:pt idx="4">
                  <c:v>1290</c:v>
                </c:pt>
                <c:pt idx="5">
                  <c:v>1275</c:v>
                </c:pt>
                <c:pt idx="6">
                  <c:v>1335</c:v>
                </c:pt>
                <c:pt idx="7">
                  <c:v>1305</c:v>
                </c:pt>
                <c:pt idx="8">
                  <c:v>1290</c:v>
                </c:pt>
                <c:pt idx="9">
                  <c:v>1290</c:v>
                </c:pt>
                <c:pt idx="10">
                  <c:v>1260</c:v>
                </c:pt>
                <c:pt idx="11">
                  <c:v>1350</c:v>
                </c:pt>
                <c:pt idx="12">
                  <c:v>1410</c:v>
                </c:pt>
                <c:pt idx="13">
                  <c:v>1350</c:v>
                </c:pt>
                <c:pt idx="14">
                  <c:v>1305</c:v>
                </c:pt>
                <c:pt idx="15">
                  <c:v>1350</c:v>
                </c:pt>
                <c:pt idx="16">
                  <c:v>1350</c:v>
                </c:pt>
                <c:pt idx="17">
                  <c:v>1410</c:v>
                </c:pt>
                <c:pt idx="18">
                  <c:v>1470</c:v>
                </c:pt>
                <c:pt idx="19">
                  <c:v>1470</c:v>
                </c:pt>
                <c:pt idx="20">
                  <c:v>1380</c:v>
                </c:pt>
                <c:pt idx="21">
                  <c:v>1275</c:v>
                </c:pt>
                <c:pt idx="22">
                  <c:v>1290</c:v>
                </c:pt>
                <c:pt idx="23">
                  <c:v>1320</c:v>
                </c:pt>
                <c:pt idx="24">
                  <c:v>1335</c:v>
                </c:pt>
              </c:numCache>
            </c:numRef>
          </c:val>
          <c:extLst>
            <c:ext xmlns:c16="http://schemas.microsoft.com/office/drawing/2014/chart" uri="{C3380CC4-5D6E-409C-BE32-E72D297353CC}">
              <c16:uniqueId val="{00000001-8612-431B-B41A-D795F9A4C6A1}"/>
            </c:ext>
          </c:extLst>
        </c:ser>
        <c:ser>
          <c:idx val="0"/>
          <c:order val="1"/>
          <c:tx>
            <c:strRef>
              <c:f>Metrics!$B$50</c:f>
              <c:strCache>
                <c:ptCount val="1"/>
                <c:pt idx="0">
                  <c:v>Advanced</c:v>
                </c:pt>
              </c:strCache>
            </c:strRef>
          </c:tx>
          <c:spPr>
            <a:solidFill>
              <a:srgbClr val="8FCFAD"/>
            </a:solidFill>
            <a:ln>
              <a:noFill/>
            </a:ln>
            <a:effectLst/>
          </c:spPr>
          <c:invertIfNegative val="0"/>
          <c:cat>
            <c:numRef>
              <c:f>Metrics!$C$2:$AA$2</c:f>
              <c:numCache>
                <c:formatCode>mmm\-yyyy</c:formatCode>
                <c:ptCount val="25"/>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pt idx="24">
                  <c:v>44348</c:v>
                </c:pt>
              </c:numCache>
            </c:numRef>
          </c:cat>
          <c:val>
            <c:numRef>
              <c:f>Metrics!$C$50:$AA$50</c:f>
              <c:numCache>
                <c:formatCode>_([$$-409]* #,##0_);_([$$-409]* \(#,##0\);_([$$-409]* "-"??_);_(@_)</c:formatCode>
                <c:ptCount val="25"/>
                <c:pt idx="0">
                  <c:v>3360</c:v>
                </c:pt>
                <c:pt idx="1">
                  <c:v>3360</c:v>
                </c:pt>
                <c:pt idx="2">
                  <c:v>3360</c:v>
                </c:pt>
                <c:pt idx="3">
                  <c:v>3360</c:v>
                </c:pt>
                <c:pt idx="4">
                  <c:v>3270</c:v>
                </c:pt>
                <c:pt idx="5">
                  <c:v>3360</c:v>
                </c:pt>
                <c:pt idx="6">
                  <c:v>3330</c:v>
                </c:pt>
                <c:pt idx="7">
                  <c:v>3240</c:v>
                </c:pt>
                <c:pt idx="8">
                  <c:v>3360</c:v>
                </c:pt>
                <c:pt idx="9">
                  <c:v>3450</c:v>
                </c:pt>
                <c:pt idx="10">
                  <c:v>3420</c:v>
                </c:pt>
                <c:pt idx="11">
                  <c:v>3510</c:v>
                </c:pt>
                <c:pt idx="12">
                  <c:v>3510</c:v>
                </c:pt>
                <c:pt idx="13">
                  <c:v>3630</c:v>
                </c:pt>
                <c:pt idx="14">
                  <c:v>3690</c:v>
                </c:pt>
                <c:pt idx="15">
                  <c:v>3660</c:v>
                </c:pt>
                <c:pt idx="16">
                  <c:v>3780</c:v>
                </c:pt>
                <c:pt idx="17">
                  <c:v>3690</c:v>
                </c:pt>
                <c:pt idx="18">
                  <c:v>3660</c:v>
                </c:pt>
                <c:pt idx="19">
                  <c:v>3660</c:v>
                </c:pt>
                <c:pt idx="20">
                  <c:v>3750</c:v>
                </c:pt>
                <c:pt idx="21">
                  <c:v>3780</c:v>
                </c:pt>
                <c:pt idx="22">
                  <c:v>3750</c:v>
                </c:pt>
                <c:pt idx="23">
                  <c:v>3750</c:v>
                </c:pt>
                <c:pt idx="24">
                  <c:v>3720</c:v>
                </c:pt>
              </c:numCache>
            </c:numRef>
          </c:val>
          <c:extLst>
            <c:ext xmlns:c16="http://schemas.microsoft.com/office/drawing/2014/chart" uri="{C3380CC4-5D6E-409C-BE32-E72D297353CC}">
              <c16:uniqueId val="{00000003-8612-431B-B41A-D795F9A4C6A1}"/>
            </c:ext>
          </c:extLst>
        </c:ser>
        <c:ser>
          <c:idx val="2"/>
          <c:order val="2"/>
          <c:tx>
            <c:strRef>
              <c:f>Metrics!$B$51</c:f>
              <c:strCache>
                <c:ptCount val="1"/>
                <c:pt idx="0">
                  <c:v>Premium</c:v>
                </c:pt>
              </c:strCache>
            </c:strRef>
          </c:tx>
          <c:spPr>
            <a:solidFill>
              <a:srgbClr val="50B47F"/>
            </a:solidFill>
            <a:ln>
              <a:noFill/>
            </a:ln>
            <a:effectLst/>
          </c:spPr>
          <c:invertIfNegative val="0"/>
          <c:cat>
            <c:numRef>
              <c:f>Metrics!$C$2:$AA$2</c:f>
              <c:numCache>
                <c:formatCode>mmm\-yyyy</c:formatCode>
                <c:ptCount val="25"/>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pt idx="24">
                  <c:v>44348</c:v>
                </c:pt>
              </c:numCache>
            </c:numRef>
          </c:cat>
          <c:val>
            <c:numRef>
              <c:f>Metrics!$C$51:$AA$51</c:f>
              <c:numCache>
                <c:formatCode>_([$$-409]* #,##0_);_([$$-409]* \(#,##0\);_([$$-409]* "-"??_);_(@_)</c:formatCode>
                <c:ptCount val="25"/>
                <c:pt idx="0">
                  <c:v>2210</c:v>
                </c:pt>
                <c:pt idx="1">
                  <c:v>2210</c:v>
                </c:pt>
                <c:pt idx="2">
                  <c:v>1820</c:v>
                </c:pt>
                <c:pt idx="3">
                  <c:v>1885</c:v>
                </c:pt>
                <c:pt idx="4">
                  <c:v>1755</c:v>
                </c:pt>
                <c:pt idx="5">
                  <c:v>1625</c:v>
                </c:pt>
                <c:pt idx="6">
                  <c:v>1885</c:v>
                </c:pt>
                <c:pt idx="7">
                  <c:v>1560</c:v>
                </c:pt>
                <c:pt idx="8">
                  <c:v>1170</c:v>
                </c:pt>
                <c:pt idx="9">
                  <c:v>975</c:v>
                </c:pt>
                <c:pt idx="10">
                  <c:v>1105</c:v>
                </c:pt>
                <c:pt idx="11">
                  <c:v>1430</c:v>
                </c:pt>
                <c:pt idx="12">
                  <c:v>1365</c:v>
                </c:pt>
                <c:pt idx="13">
                  <c:v>1300</c:v>
                </c:pt>
                <c:pt idx="14">
                  <c:v>1560</c:v>
                </c:pt>
                <c:pt idx="15">
                  <c:v>1820</c:v>
                </c:pt>
                <c:pt idx="16">
                  <c:v>2015</c:v>
                </c:pt>
                <c:pt idx="17">
                  <c:v>2080</c:v>
                </c:pt>
                <c:pt idx="18">
                  <c:v>2015</c:v>
                </c:pt>
                <c:pt idx="19">
                  <c:v>2210</c:v>
                </c:pt>
                <c:pt idx="20">
                  <c:v>1820</c:v>
                </c:pt>
                <c:pt idx="21">
                  <c:v>1885</c:v>
                </c:pt>
                <c:pt idx="22">
                  <c:v>1495</c:v>
                </c:pt>
                <c:pt idx="23">
                  <c:v>1040</c:v>
                </c:pt>
                <c:pt idx="24">
                  <c:v>1170</c:v>
                </c:pt>
              </c:numCache>
            </c:numRef>
          </c:val>
          <c:extLst>
            <c:ext xmlns:c16="http://schemas.microsoft.com/office/drawing/2014/chart" uri="{C3380CC4-5D6E-409C-BE32-E72D297353CC}">
              <c16:uniqueId val="{00000005-8612-431B-B41A-D795F9A4C6A1}"/>
            </c:ext>
          </c:extLst>
        </c:ser>
        <c:dLbls>
          <c:showLegendKey val="0"/>
          <c:showVal val="0"/>
          <c:showCatName val="0"/>
          <c:showSerName val="0"/>
          <c:showPercent val="0"/>
          <c:showBubbleSize val="0"/>
        </c:dLbls>
        <c:gapWidth val="150"/>
        <c:overlap val="100"/>
        <c:axId val="1907551103"/>
        <c:axId val="1554109871"/>
      </c:barChart>
      <c:dateAx>
        <c:axId val="1907551103"/>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54109871"/>
        <c:crosses val="autoZero"/>
        <c:auto val="1"/>
        <c:lblOffset val="100"/>
        <c:baseTimeUnit val="months"/>
      </c:dateAx>
      <c:valAx>
        <c:axId val="1554109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MRR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7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Dashboard!$E$8</c:f>
              <c:strCache>
                <c:ptCount val="1"/>
                <c:pt idx="0">
                  <c:v>Email Churn Rate</c:v>
                </c:pt>
              </c:strCache>
            </c:strRef>
          </c:tx>
          <c:spPr>
            <a:solidFill>
              <a:srgbClr val="8FCFAD"/>
            </a:solidFill>
            <a:ln>
              <a:noFill/>
            </a:ln>
            <a:effectLst/>
          </c:spPr>
          <c:invertIfNegative val="0"/>
          <c:dPt>
            <c:idx val="1"/>
            <c:invertIfNegative val="0"/>
            <c:bubble3D val="0"/>
            <c:spPr>
              <a:solidFill>
                <a:srgbClr val="50B47F"/>
              </a:solidFill>
              <a:ln>
                <a:noFill/>
              </a:ln>
              <a:effectLst/>
            </c:spPr>
            <c:extLst>
              <c:ext xmlns:c16="http://schemas.microsoft.com/office/drawing/2014/chart" uri="{C3380CC4-5D6E-409C-BE32-E72D297353CC}">
                <c16:uniqueId val="{00000003-8AB9-4938-A296-AEB4404CB2C7}"/>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AB9-4938-A296-AEB4404CB2C7}"/>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B9-4938-A296-AEB4404CB2C7}"/>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Dashboard!$B$3:$B$4</c:f>
              <c:numCache>
                <c:formatCode>mmm\-yyyy</c:formatCode>
                <c:ptCount val="2"/>
                <c:pt idx="0">
                  <c:v>43800</c:v>
                </c:pt>
                <c:pt idx="1">
                  <c:v>43770</c:v>
                </c:pt>
              </c:numCache>
            </c:numRef>
          </c:cat>
          <c:val>
            <c:numRef>
              <c:f>Dashboard!$E$3:$E$4</c:f>
              <c:numCache>
                <c:formatCode>0.0%</c:formatCode>
                <c:ptCount val="2"/>
                <c:pt idx="0">
                  <c:v>0.02</c:v>
                </c:pt>
                <c:pt idx="1">
                  <c:v>6.4516129032258063E-2</c:v>
                </c:pt>
              </c:numCache>
            </c:numRef>
          </c:val>
          <c:extLst>
            <c:ext xmlns:c16="http://schemas.microsoft.com/office/drawing/2014/chart" uri="{C3380CC4-5D6E-409C-BE32-E72D297353CC}">
              <c16:uniqueId val="{00000004-8AB9-4938-A296-AEB4404CB2C7}"/>
            </c:ext>
          </c:extLst>
        </c:ser>
        <c:dLbls>
          <c:showLegendKey val="0"/>
          <c:showVal val="0"/>
          <c:showCatName val="0"/>
          <c:showSerName val="0"/>
          <c:showPercent val="0"/>
          <c:showBubbleSize val="0"/>
        </c:dLbls>
        <c:gapWidth val="219"/>
        <c:overlap val="-27"/>
        <c:axId val="362225008"/>
        <c:axId val="193532320"/>
      </c:barChart>
      <c:dateAx>
        <c:axId val="362225008"/>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3532320"/>
        <c:crosses val="autoZero"/>
        <c:auto val="1"/>
        <c:lblOffset val="100"/>
        <c:baseTimeUnit val="months"/>
      </c:dateAx>
      <c:valAx>
        <c:axId val="19353232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6222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Dashboard!$H$8</c:f>
              <c:strCache>
                <c:ptCount val="1"/>
                <c:pt idx="0">
                  <c:v>Number of Customers</c:v>
                </c:pt>
              </c:strCache>
            </c:strRef>
          </c:tx>
          <c:spPr>
            <a:solidFill>
              <a:schemeClr val="accent1"/>
            </a:solidFill>
            <a:ln>
              <a:noFill/>
            </a:ln>
            <a:effectLst/>
          </c:spPr>
          <c:invertIfNegative val="0"/>
          <c:dPt>
            <c:idx val="0"/>
            <c:invertIfNegative val="0"/>
            <c:bubble3D val="0"/>
            <c:spPr>
              <a:solidFill>
                <a:srgbClr val="8FCFAD"/>
              </a:solidFill>
              <a:ln>
                <a:noFill/>
              </a:ln>
              <a:effectLst/>
            </c:spPr>
            <c:extLst>
              <c:ext xmlns:c16="http://schemas.microsoft.com/office/drawing/2014/chart" uri="{C3380CC4-5D6E-409C-BE32-E72D297353CC}">
                <c16:uniqueId val="{00000002-0162-497A-A645-CA8D360FE3D1}"/>
              </c:ext>
            </c:extLst>
          </c:dPt>
          <c:dPt>
            <c:idx val="1"/>
            <c:invertIfNegative val="0"/>
            <c:bubble3D val="0"/>
            <c:spPr>
              <a:solidFill>
                <a:srgbClr val="50B47F"/>
              </a:solidFill>
              <a:ln>
                <a:noFill/>
              </a:ln>
              <a:effectLst/>
            </c:spPr>
            <c:extLst>
              <c:ext xmlns:c16="http://schemas.microsoft.com/office/drawing/2014/chart" uri="{C3380CC4-5D6E-409C-BE32-E72D297353CC}">
                <c16:uniqueId val="{00000001-0162-497A-A645-CA8D360FE3D1}"/>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162-497A-A645-CA8D360FE3D1}"/>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62-497A-A645-CA8D360FE3D1}"/>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Dashboard!$B$3:$B$4</c:f>
              <c:numCache>
                <c:formatCode>mmm\-yyyy</c:formatCode>
                <c:ptCount val="2"/>
                <c:pt idx="0">
                  <c:v>43800</c:v>
                </c:pt>
                <c:pt idx="1">
                  <c:v>43770</c:v>
                </c:pt>
              </c:numCache>
            </c:numRef>
          </c:cat>
          <c:val>
            <c:numRef>
              <c:f>Dashboard!$H$3:$H$4</c:f>
              <c:numCache>
                <c:formatCode>0</c:formatCode>
                <c:ptCount val="2"/>
                <c:pt idx="0">
                  <c:v>229</c:v>
                </c:pt>
                <c:pt idx="1">
                  <c:v>222</c:v>
                </c:pt>
              </c:numCache>
            </c:numRef>
          </c:val>
          <c:extLst>
            <c:ext xmlns:c16="http://schemas.microsoft.com/office/drawing/2014/chart" uri="{C3380CC4-5D6E-409C-BE32-E72D297353CC}">
              <c16:uniqueId val="{00000003-0162-497A-A645-CA8D360FE3D1}"/>
            </c:ext>
          </c:extLst>
        </c:ser>
        <c:dLbls>
          <c:showLegendKey val="0"/>
          <c:showVal val="0"/>
          <c:showCatName val="0"/>
          <c:showSerName val="0"/>
          <c:showPercent val="0"/>
          <c:showBubbleSize val="0"/>
        </c:dLbls>
        <c:gapWidth val="219"/>
        <c:overlap val="-27"/>
        <c:axId val="362225008"/>
        <c:axId val="193532320"/>
      </c:barChart>
      <c:dateAx>
        <c:axId val="362225008"/>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3532320"/>
        <c:crosses val="autoZero"/>
        <c:auto val="1"/>
        <c:lblOffset val="100"/>
        <c:baseTimeUnit val="months"/>
      </c:dateAx>
      <c:valAx>
        <c:axId val="1935323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6222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Dashboard!$K$8</c:f>
              <c:strCache>
                <c:ptCount val="1"/>
                <c:pt idx="0">
                  <c:v>Monthly Recurring Revenue (MRR)</c:v>
                </c:pt>
              </c:strCache>
            </c:strRef>
          </c:tx>
          <c:spPr>
            <a:solidFill>
              <a:schemeClr val="accent1"/>
            </a:solidFill>
            <a:ln>
              <a:noFill/>
            </a:ln>
            <a:effectLst/>
          </c:spPr>
          <c:invertIfNegative val="0"/>
          <c:dPt>
            <c:idx val="0"/>
            <c:invertIfNegative val="0"/>
            <c:bubble3D val="0"/>
            <c:spPr>
              <a:solidFill>
                <a:srgbClr val="8FCFAD"/>
              </a:solidFill>
              <a:ln>
                <a:noFill/>
              </a:ln>
              <a:effectLst/>
            </c:spPr>
            <c:extLst>
              <c:ext xmlns:c16="http://schemas.microsoft.com/office/drawing/2014/chart" uri="{C3380CC4-5D6E-409C-BE32-E72D297353CC}">
                <c16:uniqueId val="{00000001-01E2-4343-B6D9-FE63A381D590}"/>
              </c:ext>
            </c:extLst>
          </c:dPt>
          <c:dPt>
            <c:idx val="1"/>
            <c:invertIfNegative val="0"/>
            <c:bubble3D val="0"/>
            <c:spPr>
              <a:solidFill>
                <a:srgbClr val="50B47F"/>
              </a:solidFill>
              <a:ln>
                <a:noFill/>
              </a:ln>
              <a:effectLst/>
            </c:spPr>
            <c:extLst>
              <c:ext xmlns:c16="http://schemas.microsoft.com/office/drawing/2014/chart" uri="{C3380CC4-5D6E-409C-BE32-E72D297353CC}">
                <c16:uniqueId val="{00000003-01E2-4343-B6D9-FE63A381D590}"/>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Dashboard!$B$3:$B$4</c:f>
              <c:numCache>
                <c:formatCode>mmm\-yyyy</c:formatCode>
                <c:ptCount val="2"/>
                <c:pt idx="0">
                  <c:v>43800</c:v>
                </c:pt>
                <c:pt idx="1">
                  <c:v>43770</c:v>
                </c:pt>
              </c:numCache>
            </c:numRef>
          </c:cat>
          <c:val>
            <c:numRef>
              <c:f>Dashboard!$K$3:$K$4</c:f>
              <c:numCache>
                <c:formatCode>_([$$-409]* #,##0_);_([$$-409]* \(#,##0\);_([$$-409]* "-"??_);_(@_)</c:formatCode>
                <c:ptCount val="2"/>
                <c:pt idx="0">
                  <c:v>6550</c:v>
                </c:pt>
                <c:pt idx="1">
                  <c:v>6260</c:v>
                </c:pt>
              </c:numCache>
            </c:numRef>
          </c:val>
          <c:extLst>
            <c:ext xmlns:c16="http://schemas.microsoft.com/office/drawing/2014/chart" uri="{C3380CC4-5D6E-409C-BE32-E72D297353CC}">
              <c16:uniqueId val="{00000004-01E2-4343-B6D9-FE63A381D590}"/>
            </c:ext>
          </c:extLst>
        </c:ser>
        <c:dLbls>
          <c:showLegendKey val="0"/>
          <c:showVal val="0"/>
          <c:showCatName val="0"/>
          <c:showSerName val="0"/>
          <c:showPercent val="0"/>
          <c:showBubbleSize val="0"/>
        </c:dLbls>
        <c:gapWidth val="219"/>
        <c:overlap val="-27"/>
        <c:axId val="362225008"/>
        <c:axId val="193532320"/>
      </c:barChart>
      <c:dateAx>
        <c:axId val="362225008"/>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3532320"/>
        <c:crosses val="autoZero"/>
        <c:auto val="1"/>
        <c:lblOffset val="100"/>
        <c:baseTimeUnit val="months"/>
      </c:dateAx>
      <c:valAx>
        <c:axId val="193532320"/>
        <c:scaling>
          <c:orientation val="minMax"/>
        </c:scaling>
        <c:delete val="0"/>
        <c:axPos val="l"/>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6222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Dashboard!$N$8</c:f>
              <c:strCache>
                <c:ptCount val="1"/>
                <c:pt idx="0">
                  <c:v>Annual Recurring Revenue (ARR)</c:v>
                </c:pt>
              </c:strCache>
            </c:strRef>
          </c:tx>
          <c:spPr>
            <a:solidFill>
              <a:srgbClr val="8FCFAD"/>
            </a:solidFill>
            <a:ln>
              <a:noFill/>
            </a:ln>
            <a:effectLst/>
          </c:spPr>
          <c:invertIfNegative val="0"/>
          <c:dPt>
            <c:idx val="1"/>
            <c:invertIfNegative val="0"/>
            <c:bubble3D val="0"/>
            <c:spPr>
              <a:solidFill>
                <a:srgbClr val="50B47F"/>
              </a:solidFill>
              <a:ln>
                <a:noFill/>
              </a:ln>
              <a:effectLst/>
            </c:spPr>
            <c:extLst>
              <c:ext xmlns:c16="http://schemas.microsoft.com/office/drawing/2014/chart" uri="{C3380CC4-5D6E-409C-BE32-E72D297353CC}">
                <c16:uniqueId val="{00000003-D8BD-4279-8557-E176FFE6EE4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Dashboard!$B$3:$B$4</c:f>
              <c:numCache>
                <c:formatCode>mmm\-yyyy</c:formatCode>
                <c:ptCount val="2"/>
                <c:pt idx="0">
                  <c:v>43800</c:v>
                </c:pt>
                <c:pt idx="1">
                  <c:v>43770</c:v>
                </c:pt>
              </c:numCache>
            </c:numRef>
          </c:cat>
          <c:val>
            <c:numRef>
              <c:f>Dashboard!$N$3:$N$4</c:f>
              <c:numCache>
                <c:formatCode>_([$$-409]* #,##0_);_([$$-409]* \(#,##0\);_([$$-409]* "-"??_);_(@_)</c:formatCode>
                <c:ptCount val="2"/>
                <c:pt idx="0">
                  <c:v>78600</c:v>
                </c:pt>
                <c:pt idx="1">
                  <c:v>75120</c:v>
                </c:pt>
              </c:numCache>
            </c:numRef>
          </c:val>
          <c:extLst>
            <c:ext xmlns:c16="http://schemas.microsoft.com/office/drawing/2014/chart" uri="{C3380CC4-5D6E-409C-BE32-E72D297353CC}">
              <c16:uniqueId val="{00000004-D8BD-4279-8557-E176FFE6EE42}"/>
            </c:ext>
          </c:extLst>
        </c:ser>
        <c:dLbls>
          <c:showLegendKey val="0"/>
          <c:showVal val="0"/>
          <c:showCatName val="0"/>
          <c:showSerName val="0"/>
          <c:showPercent val="0"/>
          <c:showBubbleSize val="0"/>
        </c:dLbls>
        <c:gapWidth val="219"/>
        <c:overlap val="-27"/>
        <c:axId val="362225008"/>
        <c:axId val="193532320"/>
      </c:barChart>
      <c:dateAx>
        <c:axId val="362225008"/>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3532320"/>
        <c:crosses val="autoZero"/>
        <c:auto val="1"/>
        <c:lblOffset val="100"/>
        <c:baseTimeUnit val="months"/>
      </c:dateAx>
      <c:valAx>
        <c:axId val="193532320"/>
        <c:scaling>
          <c:orientation val="minMax"/>
        </c:scaling>
        <c:delete val="0"/>
        <c:axPos val="l"/>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6222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E-Mail</a:t>
            </a:r>
            <a:r>
              <a:rPr lang="en-US" baseline="0"/>
              <a:t> Newsletter Subscriptions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Metrics!$B$8</c:f>
              <c:strCache>
                <c:ptCount val="1"/>
                <c:pt idx="0">
                  <c:v>Total number of Email subscribers</c:v>
                </c:pt>
              </c:strCache>
            </c:strRef>
          </c:tx>
          <c:spPr>
            <a:ln w="38100" cap="rnd">
              <a:solidFill>
                <a:srgbClr val="50B47F"/>
              </a:solidFill>
              <a:prstDash val="dash"/>
              <a:round/>
            </a:ln>
            <a:effectLst/>
          </c:spPr>
          <c:marker>
            <c:symbol val="none"/>
          </c:marker>
          <c:cat>
            <c:numRef>
              <c:f>Metrics!$C$2:$AA$2</c:f>
              <c:numCache>
                <c:formatCode>mmm\-yyyy</c:formatCode>
                <c:ptCount val="25"/>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pt idx="24">
                  <c:v>44348</c:v>
                </c:pt>
              </c:numCache>
            </c:numRef>
          </c:cat>
          <c:val>
            <c:numRef>
              <c:f>Metrics!$C$8:$AA$8</c:f>
              <c:numCache>
                <c:formatCode>0</c:formatCode>
                <c:ptCount val="25"/>
                <c:pt idx="0">
                  <c:v>53</c:v>
                </c:pt>
                <c:pt idx="1">
                  <c:v>61</c:v>
                </c:pt>
                <c:pt idx="2">
                  <c:v>72</c:v>
                </c:pt>
                <c:pt idx="3">
                  <c:v>82</c:v>
                </c:pt>
                <c:pt idx="4">
                  <c:v>93</c:v>
                </c:pt>
                <c:pt idx="5">
                  <c:v>100</c:v>
                </c:pt>
                <c:pt idx="6">
                  <c:v>108</c:v>
                </c:pt>
                <c:pt idx="7">
                  <c:v>120</c:v>
                </c:pt>
                <c:pt idx="8">
                  <c:v>129</c:v>
                </c:pt>
                <c:pt idx="9">
                  <c:v>137</c:v>
                </c:pt>
                <c:pt idx="10">
                  <c:v>147</c:v>
                </c:pt>
                <c:pt idx="11">
                  <c:v>155</c:v>
                </c:pt>
                <c:pt idx="12">
                  <c:v>160</c:v>
                </c:pt>
                <c:pt idx="13">
                  <c:v>168.8461538461539</c:v>
                </c:pt>
                <c:pt idx="14">
                  <c:v>176.56043956043959</c:v>
                </c:pt>
                <c:pt idx="15">
                  <c:v>186.1428571428572</c:v>
                </c:pt>
                <c:pt idx="16">
                  <c:v>191.59340659340668</c:v>
                </c:pt>
                <c:pt idx="17">
                  <c:v>199.912087912088</c:v>
                </c:pt>
                <c:pt idx="18">
                  <c:v>204.09890109890119</c:v>
                </c:pt>
                <c:pt idx="19">
                  <c:v>212.1538461538463</c:v>
                </c:pt>
                <c:pt idx="20">
                  <c:v>221.07692307692324</c:v>
                </c:pt>
                <c:pt idx="21">
                  <c:v>225.86813186813205</c:v>
                </c:pt>
                <c:pt idx="22">
                  <c:v>231.52747252747272</c:v>
                </c:pt>
                <c:pt idx="23">
                  <c:v>239.05494505494528</c:v>
                </c:pt>
                <c:pt idx="24">
                  <c:v>246.45054945054969</c:v>
                </c:pt>
              </c:numCache>
            </c:numRef>
          </c:val>
          <c:smooth val="0"/>
          <c:extLst>
            <c:ext xmlns:c16="http://schemas.microsoft.com/office/drawing/2014/chart" uri="{C3380CC4-5D6E-409C-BE32-E72D297353CC}">
              <c16:uniqueId val="{00000000-8493-4174-B1AF-EAF2BDAA08E1}"/>
            </c:ext>
          </c:extLst>
        </c:ser>
        <c:dLbls>
          <c:showLegendKey val="0"/>
          <c:showVal val="0"/>
          <c:showCatName val="0"/>
          <c:showSerName val="0"/>
          <c:showPercent val="0"/>
          <c:showBubbleSize val="0"/>
        </c:dLbls>
        <c:marker val="1"/>
        <c:smooth val="0"/>
        <c:axId val="1907551103"/>
        <c:axId val="1554109871"/>
      </c:lineChart>
      <c:lineChart>
        <c:grouping val="standard"/>
        <c:varyColors val="0"/>
        <c:ser>
          <c:idx val="1"/>
          <c:order val="1"/>
          <c:tx>
            <c:strRef>
              <c:f>Metrics!$B$10</c:f>
              <c:strCache>
                <c:ptCount val="1"/>
                <c:pt idx="0">
                  <c:v>Churn rate</c:v>
                </c:pt>
              </c:strCache>
            </c:strRef>
          </c:tx>
          <c:spPr>
            <a:ln w="28575" cap="rnd">
              <a:solidFill>
                <a:srgbClr val="8FCFAD"/>
              </a:solidFill>
              <a:round/>
            </a:ln>
            <a:effectLst/>
          </c:spPr>
          <c:marker>
            <c:symbol val="none"/>
          </c:marker>
          <c:val>
            <c:numRef>
              <c:f>Metrics!$C$10:$AA$10</c:f>
              <c:numCache>
                <c:formatCode>0.0%</c:formatCode>
                <c:ptCount val="25"/>
                <c:pt idx="0">
                  <c:v>4.4444444444444446E-2</c:v>
                </c:pt>
                <c:pt idx="1">
                  <c:v>5.6603773584905662E-2</c:v>
                </c:pt>
                <c:pt idx="2">
                  <c:v>1.6393442622950821E-2</c:v>
                </c:pt>
                <c:pt idx="3">
                  <c:v>6.9444444444444448E-2</c:v>
                </c:pt>
                <c:pt idx="4">
                  <c:v>2.4390243902439025E-2</c:v>
                </c:pt>
                <c:pt idx="5">
                  <c:v>6.4516129032258063E-2</c:v>
                </c:pt>
                <c:pt idx="6">
                  <c:v>0.02</c:v>
                </c:pt>
                <c:pt idx="7">
                  <c:v>9.2592592592592587E-3</c:v>
                </c:pt>
                <c:pt idx="8">
                  <c:v>4.1666666666666664E-2</c:v>
                </c:pt>
                <c:pt idx="9">
                  <c:v>3.1007751937984496E-2</c:v>
                </c:pt>
                <c:pt idx="10">
                  <c:v>1.4598540145985401E-2</c:v>
                </c:pt>
                <c:pt idx="11">
                  <c:v>1.3605442176870748E-2</c:v>
                </c:pt>
                <c:pt idx="12">
                  <c:v>1.935483870967742E-2</c:v>
                </c:pt>
                <c:pt idx="13">
                  <c:v>1.2500000000000001E-2</c:v>
                </c:pt>
                <c:pt idx="14">
                  <c:v>1.7767653758542137E-2</c:v>
                </c:pt>
                <c:pt idx="15">
                  <c:v>5.6637829090682755E-3</c:v>
                </c:pt>
                <c:pt idx="16">
                  <c:v>2.6861089792785869E-2</c:v>
                </c:pt>
                <c:pt idx="17">
                  <c:v>1.043877258388299E-2</c:v>
                </c:pt>
                <c:pt idx="18">
                  <c:v>3.0013192612137189E-2</c:v>
                </c:pt>
                <c:pt idx="19">
                  <c:v>9.7991708393905079E-3</c:v>
                </c:pt>
                <c:pt idx="20">
                  <c:v>4.7135605511239992E-3</c:v>
                </c:pt>
                <c:pt idx="21">
                  <c:v>2.2616562282533038E-2</c:v>
                </c:pt>
                <c:pt idx="22">
                  <c:v>1.7709448282572721E-2</c:v>
                </c:pt>
                <c:pt idx="23">
                  <c:v>8.6382837343964985E-3</c:v>
                </c:pt>
                <c:pt idx="24">
                  <c:v>8.3662774662131029E-3</c:v>
                </c:pt>
              </c:numCache>
            </c:numRef>
          </c:val>
          <c:smooth val="0"/>
          <c:extLst>
            <c:ext xmlns:c16="http://schemas.microsoft.com/office/drawing/2014/chart" uri="{C3380CC4-5D6E-409C-BE32-E72D297353CC}">
              <c16:uniqueId val="{00000003-8493-4174-B1AF-EAF2BDAA08E1}"/>
            </c:ext>
          </c:extLst>
        </c:ser>
        <c:ser>
          <c:idx val="2"/>
          <c:order val="2"/>
          <c:tx>
            <c:strRef>
              <c:f>Metrics!$B$11</c:f>
              <c:strCache>
                <c:ptCount val="1"/>
                <c:pt idx="0">
                  <c:v>Target Churn rate</c:v>
                </c:pt>
              </c:strCache>
            </c:strRef>
          </c:tx>
          <c:spPr>
            <a:ln w="28575" cap="rnd">
              <a:solidFill>
                <a:schemeClr val="bg1">
                  <a:lumMod val="85000"/>
                </a:schemeClr>
              </a:solidFill>
              <a:round/>
            </a:ln>
            <a:effectLst/>
          </c:spPr>
          <c:marker>
            <c:symbol val="none"/>
          </c:marker>
          <c:val>
            <c:numRef>
              <c:f>Metrics!$C$11:$AA$11</c:f>
              <c:numCache>
                <c:formatCode>0.0%</c:formatCode>
                <c:ptCount val="25"/>
                <c:pt idx="0">
                  <c:v>2.3E-2</c:v>
                </c:pt>
                <c:pt idx="1">
                  <c:v>2.3E-2</c:v>
                </c:pt>
                <c:pt idx="2">
                  <c:v>2.3E-2</c:v>
                </c:pt>
                <c:pt idx="3">
                  <c:v>2.3E-2</c:v>
                </c:pt>
                <c:pt idx="4">
                  <c:v>2.3E-2</c:v>
                </c:pt>
                <c:pt idx="5">
                  <c:v>2.3E-2</c:v>
                </c:pt>
                <c:pt idx="6">
                  <c:v>2.3E-2</c:v>
                </c:pt>
                <c:pt idx="7">
                  <c:v>2.3E-2</c:v>
                </c:pt>
                <c:pt idx="8">
                  <c:v>2.3E-2</c:v>
                </c:pt>
                <c:pt idx="9">
                  <c:v>2.3E-2</c:v>
                </c:pt>
                <c:pt idx="10">
                  <c:v>2.3E-2</c:v>
                </c:pt>
                <c:pt idx="11">
                  <c:v>2.3E-2</c:v>
                </c:pt>
                <c:pt idx="12">
                  <c:v>2.3E-2</c:v>
                </c:pt>
                <c:pt idx="13">
                  <c:v>2.3E-2</c:v>
                </c:pt>
                <c:pt idx="14">
                  <c:v>2.3E-2</c:v>
                </c:pt>
                <c:pt idx="15">
                  <c:v>2.3E-2</c:v>
                </c:pt>
                <c:pt idx="16">
                  <c:v>2.3E-2</c:v>
                </c:pt>
                <c:pt idx="17">
                  <c:v>2.3E-2</c:v>
                </c:pt>
                <c:pt idx="18">
                  <c:v>2.3E-2</c:v>
                </c:pt>
                <c:pt idx="19">
                  <c:v>2.3E-2</c:v>
                </c:pt>
                <c:pt idx="20">
                  <c:v>2.3E-2</c:v>
                </c:pt>
                <c:pt idx="21">
                  <c:v>2.3E-2</c:v>
                </c:pt>
                <c:pt idx="22">
                  <c:v>2.3E-2</c:v>
                </c:pt>
                <c:pt idx="23">
                  <c:v>2.3E-2</c:v>
                </c:pt>
                <c:pt idx="24">
                  <c:v>2.3E-2</c:v>
                </c:pt>
              </c:numCache>
            </c:numRef>
          </c:val>
          <c:smooth val="0"/>
          <c:extLst>
            <c:ext xmlns:c16="http://schemas.microsoft.com/office/drawing/2014/chart" uri="{C3380CC4-5D6E-409C-BE32-E72D297353CC}">
              <c16:uniqueId val="{00000000-A737-45B9-9C12-4EE133E42C7E}"/>
            </c:ext>
          </c:extLst>
        </c:ser>
        <c:dLbls>
          <c:showLegendKey val="0"/>
          <c:showVal val="0"/>
          <c:showCatName val="0"/>
          <c:showSerName val="0"/>
          <c:showPercent val="0"/>
          <c:showBubbleSize val="0"/>
        </c:dLbls>
        <c:marker val="1"/>
        <c:smooth val="0"/>
        <c:axId val="1907544703"/>
        <c:axId val="1554115695"/>
      </c:lineChart>
      <c:dateAx>
        <c:axId val="1907551103"/>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54109871"/>
        <c:crosses val="autoZero"/>
        <c:auto val="1"/>
        <c:lblOffset val="100"/>
        <c:baseTimeUnit val="months"/>
      </c:dateAx>
      <c:valAx>
        <c:axId val="1554109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subscribers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7551103"/>
        <c:crosses val="autoZero"/>
        <c:crossBetween val="between"/>
      </c:valAx>
      <c:valAx>
        <c:axId val="155411569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Churn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7544703"/>
        <c:crosses val="max"/>
        <c:crossBetween val="between"/>
      </c:valAx>
      <c:catAx>
        <c:axId val="1907544703"/>
        <c:scaling>
          <c:orientation val="minMax"/>
        </c:scaling>
        <c:delete val="1"/>
        <c:axPos val="b"/>
        <c:majorTickMark val="out"/>
        <c:minorTickMark val="none"/>
        <c:tickLblPos val="nextTo"/>
        <c:crossAx val="15541156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Subscriptions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strRef>
              <c:f>Metrics!$B$41</c:f>
              <c:strCache>
                <c:ptCount val="1"/>
                <c:pt idx="0">
                  <c:v>Basic</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Metrics!$C$2:$AA$2</c:f>
              <c:numCache>
                <c:formatCode>mmm\-yyyy</c:formatCode>
                <c:ptCount val="25"/>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pt idx="24">
                  <c:v>44348</c:v>
                </c:pt>
              </c:numCache>
            </c:numRef>
          </c:cat>
          <c:val>
            <c:numRef>
              <c:f>Metrics!$C$41:$AA$41</c:f>
              <c:numCache>
                <c:formatCode>General</c:formatCode>
                <c:ptCount val="25"/>
                <c:pt idx="0">
                  <c:v>97</c:v>
                </c:pt>
                <c:pt idx="1">
                  <c:v>98</c:v>
                </c:pt>
                <c:pt idx="2">
                  <c:v>93</c:v>
                </c:pt>
                <c:pt idx="3">
                  <c:v>89</c:v>
                </c:pt>
                <c:pt idx="4">
                  <c:v>86</c:v>
                </c:pt>
                <c:pt idx="5">
                  <c:v>85</c:v>
                </c:pt>
                <c:pt idx="6">
                  <c:v>89</c:v>
                </c:pt>
                <c:pt idx="7">
                  <c:v>87</c:v>
                </c:pt>
                <c:pt idx="8">
                  <c:v>86</c:v>
                </c:pt>
                <c:pt idx="9">
                  <c:v>86</c:v>
                </c:pt>
                <c:pt idx="10">
                  <c:v>84</c:v>
                </c:pt>
                <c:pt idx="11">
                  <c:v>90</c:v>
                </c:pt>
                <c:pt idx="12">
                  <c:v>94</c:v>
                </c:pt>
                <c:pt idx="13">
                  <c:v>90</c:v>
                </c:pt>
                <c:pt idx="14">
                  <c:v>87</c:v>
                </c:pt>
                <c:pt idx="15">
                  <c:v>90</c:v>
                </c:pt>
                <c:pt idx="16">
                  <c:v>90</c:v>
                </c:pt>
                <c:pt idx="17">
                  <c:v>94</c:v>
                </c:pt>
                <c:pt idx="18">
                  <c:v>98</c:v>
                </c:pt>
                <c:pt idx="19">
                  <c:v>98</c:v>
                </c:pt>
                <c:pt idx="20">
                  <c:v>92</c:v>
                </c:pt>
                <c:pt idx="21">
                  <c:v>85</c:v>
                </c:pt>
                <c:pt idx="22">
                  <c:v>86</c:v>
                </c:pt>
                <c:pt idx="23">
                  <c:v>88</c:v>
                </c:pt>
                <c:pt idx="24">
                  <c:v>89</c:v>
                </c:pt>
              </c:numCache>
            </c:numRef>
          </c:val>
          <c:extLst>
            <c:ext xmlns:c16="http://schemas.microsoft.com/office/drawing/2014/chart" uri="{C3380CC4-5D6E-409C-BE32-E72D297353CC}">
              <c16:uniqueId val="{00000002-15A3-47E0-8880-45561E56E52B}"/>
            </c:ext>
          </c:extLst>
        </c:ser>
        <c:ser>
          <c:idx val="0"/>
          <c:order val="1"/>
          <c:tx>
            <c:strRef>
              <c:f>Metrics!$B$42</c:f>
              <c:strCache>
                <c:ptCount val="1"/>
                <c:pt idx="0">
                  <c:v>Advanced</c:v>
                </c:pt>
              </c:strCache>
            </c:strRef>
          </c:tx>
          <c:spPr>
            <a:solidFill>
              <a:srgbClr val="8FCFA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Metrics!$C$2:$AA$2</c:f>
              <c:numCache>
                <c:formatCode>mmm\-yyyy</c:formatCode>
                <c:ptCount val="25"/>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pt idx="24">
                  <c:v>44348</c:v>
                </c:pt>
              </c:numCache>
            </c:numRef>
          </c:cat>
          <c:val>
            <c:numRef>
              <c:f>Metrics!$C$42:$AA$42</c:f>
              <c:numCache>
                <c:formatCode>General</c:formatCode>
                <c:ptCount val="25"/>
                <c:pt idx="0">
                  <c:v>112</c:v>
                </c:pt>
                <c:pt idx="1">
                  <c:v>112</c:v>
                </c:pt>
                <c:pt idx="2">
                  <c:v>112</c:v>
                </c:pt>
                <c:pt idx="3">
                  <c:v>112</c:v>
                </c:pt>
                <c:pt idx="4">
                  <c:v>109</c:v>
                </c:pt>
                <c:pt idx="5">
                  <c:v>112</c:v>
                </c:pt>
                <c:pt idx="6">
                  <c:v>111</c:v>
                </c:pt>
                <c:pt idx="7">
                  <c:v>108</c:v>
                </c:pt>
                <c:pt idx="8">
                  <c:v>112</c:v>
                </c:pt>
                <c:pt idx="9">
                  <c:v>115</c:v>
                </c:pt>
                <c:pt idx="10">
                  <c:v>114</c:v>
                </c:pt>
                <c:pt idx="11">
                  <c:v>117</c:v>
                </c:pt>
                <c:pt idx="12">
                  <c:v>117</c:v>
                </c:pt>
                <c:pt idx="13">
                  <c:v>121</c:v>
                </c:pt>
                <c:pt idx="14">
                  <c:v>123</c:v>
                </c:pt>
                <c:pt idx="15">
                  <c:v>122</c:v>
                </c:pt>
                <c:pt idx="16">
                  <c:v>126</c:v>
                </c:pt>
                <c:pt idx="17">
                  <c:v>123</c:v>
                </c:pt>
                <c:pt idx="18">
                  <c:v>122</c:v>
                </c:pt>
                <c:pt idx="19">
                  <c:v>122</c:v>
                </c:pt>
                <c:pt idx="20">
                  <c:v>125</c:v>
                </c:pt>
                <c:pt idx="21">
                  <c:v>126</c:v>
                </c:pt>
                <c:pt idx="22">
                  <c:v>125</c:v>
                </c:pt>
                <c:pt idx="23">
                  <c:v>125</c:v>
                </c:pt>
                <c:pt idx="24">
                  <c:v>124</c:v>
                </c:pt>
              </c:numCache>
            </c:numRef>
          </c:val>
          <c:extLst>
            <c:ext xmlns:c16="http://schemas.microsoft.com/office/drawing/2014/chart" uri="{C3380CC4-5D6E-409C-BE32-E72D297353CC}">
              <c16:uniqueId val="{00000003-15A3-47E0-8880-45561E56E52B}"/>
            </c:ext>
          </c:extLst>
        </c:ser>
        <c:ser>
          <c:idx val="2"/>
          <c:order val="2"/>
          <c:tx>
            <c:strRef>
              <c:f>Metrics!$B$43</c:f>
              <c:strCache>
                <c:ptCount val="1"/>
                <c:pt idx="0">
                  <c:v>Premium</c:v>
                </c:pt>
              </c:strCache>
            </c:strRef>
          </c:tx>
          <c:spPr>
            <a:solidFill>
              <a:srgbClr val="50B47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Metrics!$C$2:$AA$2</c:f>
              <c:numCache>
                <c:formatCode>mmm\-yyyy</c:formatCode>
                <c:ptCount val="25"/>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pt idx="24">
                  <c:v>44348</c:v>
                </c:pt>
              </c:numCache>
            </c:numRef>
          </c:cat>
          <c:val>
            <c:numRef>
              <c:f>Metrics!$C$43:$AA$43</c:f>
              <c:numCache>
                <c:formatCode>General</c:formatCode>
                <c:ptCount val="25"/>
                <c:pt idx="0">
                  <c:v>34</c:v>
                </c:pt>
                <c:pt idx="1">
                  <c:v>34</c:v>
                </c:pt>
                <c:pt idx="2">
                  <c:v>28</c:v>
                </c:pt>
                <c:pt idx="3">
                  <c:v>29</c:v>
                </c:pt>
                <c:pt idx="4">
                  <c:v>27</c:v>
                </c:pt>
                <c:pt idx="5">
                  <c:v>25</c:v>
                </c:pt>
                <c:pt idx="6">
                  <c:v>29</c:v>
                </c:pt>
                <c:pt idx="7">
                  <c:v>24</c:v>
                </c:pt>
                <c:pt idx="8">
                  <c:v>18</c:v>
                </c:pt>
                <c:pt idx="9">
                  <c:v>15</c:v>
                </c:pt>
                <c:pt idx="10">
                  <c:v>17</c:v>
                </c:pt>
                <c:pt idx="11">
                  <c:v>22</c:v>
                </c:pt>
                <c:pt idx="12">
                  <c:v>21</c:v>
                </c:pt>
                <c:pt idx="13">
                  <c:v>20</c:v>
                </c:pt>
                <c:pt idx="14">
                  <c:v>24</c:v>
                </c:pt>
                <c:pt idx="15">
                  <c:v>28</c:v>
                </c:pt>
                <c:pt idx="16">
                  <c:v>31</c:v>
                </c:pt>
                <c:pt idx="17">
                  <c:v>32</c:v>
                </c:pt>
                <c:pt idx="18">
                  <c:v>31</c:v>
                </c:pt>
                <c:pt idx="19">
                  <c:v>34</c:v>
                </c:pt>
                <c:pt idx="20">
                  <c:v>28</c:v>
                </c:pt>
                <c:pt idx="21">
                  <c:v>29</c:v>
                </c:pt>
                <c:pt idx="22">
                  <c:v>23</c:v>
                </c:pt>
                <c:pt idx="23">
                  <c:v>16</c:v>
                </c:pt>
                <c:pt idx="24">
                  <c:v>18</c:v>
                </c:pt>
              </c:numCache>
            </c:numRef>
          </c:val>
          <c:extLst>
            <c:ext xmlns:c16="http://schemas.microsoft.com/office/drawing/2014/chart" uri="{C3380CC4-5D6E-409C-BE32-E72D297353CC}">
              <c16:uniqueId val="{00000004-15A3-47E0-8880-45561E56E52B}"/>
            </c:ext>
          </c:extLst>
        </c:ser>
        <c:dLbls>
          <c:showLegendKey val="0"/>
          <c:showVal val="0"/>
          <c:showCatName val="0"/>
          <c:showSerName val="0"/>
          <c:showPercent val="0"/>
          <c:showBubbleSize val="0"/>
        </c:dLbls>
        <c:gapWidth val="150"/>
        <c:overlap val="100"/>
        <c:axId val="1907551103"/>
        <c:axId val="1554109871"/>
      </c:barChart>
      <c:dateAx>
        <c:axId val="1907551103"/>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54109871"/>
        <c:crosses val="autoZero"/>
        <c:auto val="1"/>
        <c:lblOffset val="100"/>
        <c:baseTimeUnit val="months"/>
      </c:dateAx>
      <c:valAx>
        <c:axId val="1554109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subscribers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7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MRR</a:t>
            </a:r>
            <a:r>
              <a:rPr lang="en-US" baseline="0"/>
              <a:t> </a:t>
            </a:r>
            <a:r>
              <a:rPr lang="en-US"/>
              <a:t>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Metrics!$B$49</c:f>
              <c:strCache>
                <c:ptCount val="1"/>
                <c:pt idx="0">
                  <c:v>Basic</c:v>
                </c:pt>
              </c:strCache>
            </c:strRef>
          </c:tx>
          <c:spPr>
            <a:solidFill>
              <a:schemeClr val="bg1">
                <a:lumMod val="85000"/>
              </a:schemeClr>
            </a:solidFill>
            <a:ln>
              <a:noFill/>
            </a:ln>
            <a:effectLst/>
          </c:spPr>
          <c:invertIfNegative val="0"/>
          <c:trendline>
            <c:spPr>
              <a:ln w="19050" cap="rnd">
                <a:solidFill>
                  <a:schemeClr val="bg1">
                    <a:lumMod val="85000"/>
                  </a:schemeClr>
                </a:solidFill>
                <a:prstDash val="sysDot"/>
              </a:ln>
              <a:effectLst/>
            </c:spPr>
            <c:trendlineType val="linear"/>
            <c:dispRSqr val="0"/>
            <c:dispEq val="0"/>
          </c:trendline>
          <c:cat>
            <c:numRef>
              <c:f>Metrics!$C$2:$AA$2</c:f>
              <c:numCache>
                <c:formatCode>mmm\-yyyy</c:formatCode>
                <c:ptCount val="25"/>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pt idx="24">
                  <c:v>44348</c:v>
                </c:pt>
              </c:numCache>
            </c:numRef>
          </c:cat>
          <c:val>
            <c:numRef>
              <c:f>Metrics!$C$49:$AA$49</c:f>
              <c:numCache>
                <c:formatCode>_([$$-409]* #,##0_);_([$$-409]* \(#,##0\);_([$$-409]* "-"??_);_(@_)</c:formatCode>
                <c:ptCount val="25"/>
                <c:pt idx="0">
                  <c:v>1455</c:v>
                </c:pt>
                <c:pt idx="1">
                  <c:v>1470</c:v>
                </c:pt>
                <c:pt idx="2">
                  <c:v>1395</c:v>
                </c:pt>
                <c:pt idx="3">
                  <c:v>1335</c:v>
                </c:pt>
                <c:pt idx="4">
                  <c:v>1290</c:v>
                </c:pt>
                <c:pt idx="5">
                  <c:v>1275</c:v>
                </c:pt>
                <c:pt idx="6">
                  <c:v>1335</c:v>
                </c:pt>
                <c:pt idx="7">
                  <c:v>1305</c:v>
                </c:pt>
                <c:pt idx="8">
                  <c:v>1290</c:v>
                </c:pt>
                <c:pt idx="9">
                  <c:v>1290</c:v>
                </c:pt>
                <c:pt idx="10">
                  <c:v>1260</c:v>
                </c:pt>
                <c:pt idx="11">
                  <c:v>1350</c:v>
                </c:pt>
                <c:pt idx="12">
                  <c:v>1410</c:v>
                </c:pt>
                <c:pt idx="13">
                  <c:v>1350</c:v>
                </c:pt>
                <c:pt idx="14">
                  <c:v>1305</c:v>
                </c:pt>
                <c:pt idx="15">
                  <c:v>1350</c:v>
                </c:pt>
                <c:pt idx="16">
                  <c:v>1350</c:v>
                </c:pt>
                <c:pt idx="17">
                  <c:v>1410</c:v>
                </c:pt>
                <c:pt idx="18">
                  <c:v>1470</c:v>
                </c:pt>
                <c:pt idx="19">
                  <c:v>1470</c:v>
                </c:pt>
                <c:pt idx="20">
                  <c:v>1380</c:v>
                </c:pt>
                <c:pt idx="21">
                  <c:v>1275</c:v>
                </c:pt>
                <c:pt idx="22">
                  <c:v>1290</c:v>
                </c:pt>
                <c:pt idx="23">
                  <c:v>1320</c:v>
                </c:pt>
                <c:pt idx="24">
                  <c:v>1335</c:v>
                </c:pt>
              </c:numCache>
            </c:numRef>
          </c:val>
          <c:extLst>
            <c:ext xmlns:c16="http://schemas.microsoft.com/office/drawing/2014/chart" uri="{C3380CC4-5D6E-409C-BE32-E72D297353CC}">
              <c16:uniqueId val="{00000001-CA1D-452B-BD4E-E7526174CB55}"/>
            </c:ext>
          </c:extLst>
        </c:ser>
        <c:ser>
          <c:idx val="0"/>
          <c:order val="1"/>
          <c:tx>
            <c:strRef>
              <c:f>Metrics!$B$50</c:f>
              <c:strCache>
                <c:ptCount val="1"/>
                <c:pt idx="0">
                  <c:v>Advanced</c:v>
                </c:pt>
              </c:strCache>
            </c:strRef>
          </c:tx>
          <c:spPr>
            <a:solidFill>
              <a:srgbClr val="8FCFAD"/>
            </a:solidFill>
            <a:ln>
              <a:noFill/>
            </a:ln>
            <a:effectLst/>
          </c:spPr>
          <c:invertIfNegative val="0"/>
          <c:trendline>
            <c:spPr>
              <a:ln w="19050" cap="rnd">
                <a:solidFill>
                  <a:srgbClr val="8FCFAD"/>
                </a:solidFill>
                <a:prstDash val="sysDot"/>
              </a:ln>
              <a:effectLst/>
            </c:spPr>
            <c:trendlineType val="linear"/>
            <c:dispRSqr val="0"/>
            <c:dispEq val="0"/>
          </c:trendline>
          <c:cat>
            <c:numRef>
              <c:f>Metrics!$C$2:$AA$2</c:f>
              <c:numCache>
                <c:formatCode>mmm\-yyyy</c:formatCode>
                <c:ptCount val="25"/>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pt idx="24">
                  <c:v>44348</c:v>
                </c:pt>
              </c:numCache>
            </c:numRef>
          </c:cat>
          <c:val>
            <c:numRef>
              <c:f>Metrics!$C$50:$AA$50</c:f>
              <c:numCache>
                <c:formatCode>_([$$-409]* #,##0_);_([$$-409]* \(#,##0\);_([$$-409]* "-"??_);_(@_)</c:formatCode>
                <c:ptCount val="25"/>
                <c:pt idx="0">
                  <c:v>3360</c:v>
                </c:pt>
                <c:pt idx="1">
                  <c:v>3360</c:v>
                </c:pt>
                <c:pt idx="2">
                  <c:v>3360</c:v>
                </c:pt>
                <c:pt idx="3">
                  <c:v>3360</c:v>
                </c:pt>
                <c:pt idx="4">
                  <c:v>3270</c:v>
                </c:pt>
                <c:pt idx="5">
                  <c:v>3360</c:v>
                </c:pt>
                <c:pt idx="6">
                  <c:v>3330</c:v>
                </c:pt>
                <c:pt idx="7">
                  <c:v>3240</c:v>
                </c:pt>
                <c:pt idx="8">
                  <c:v>3360</c:v>
                </c:pt>
                <c:pt idx="9">
                  <c:v>3450</c:v>
                </c:pt>
                <c:pt idx="10">
                  <c:v>3420</c:v>
                </c:pt>
                <c:pt idx="11">
                  <c:v>3510</c:v>
                </c:pt>
                <c:pt idx="12">
                  <c:v>3510</c:v>
                </c:pt>
                <c:pt idx="13">
                  <c:v>3630</c:v>
                </c:pt>
                <c:pt idx="14">
                  <c:v>3690</c:v>
                </c:pt>
                <c:pt idx="15">
                  <c:v>3660</c:v>
                </c:pt>
                <c:pt idx="16">
                  <c:v>3780</c:v>
                </c:pt>
                <c:pt idx="17">
                  <c:v>3690</c:v>
                </c:pt>
                <c:pt idx="18">
                  <c:v>3660</c:v>
                </c:pt>
                <c:pt idx="19">
                  <c:v>3660</c:v>
                </c:pt>
                <c:pt idx="20">
                  <c:v>3750</c:v>
                </c:pt>
                <c:pt idx="21">
                  <c:v>3780</c:v>
                </c:pt>
                <c:pt idx="22">
                  <c:v>3750</c:v>
                </c:pt>
                <c:pt idx="23">
                  <c:v>3750</c:v>
                </c:pt>
                <c:pt idx="24">
                  <c:v>3720</c:v>
                </c:pt>
              </c:numCache>
            </c:numRef>
          </c:val>
          <c:extLst>
            <c:ext xmlns:c16="http://schemas.microsoft.com/office/drawing/2014/chart" uri="{C3380CC4-5D6E-409C-BE32-E72D297353CC}">
              <c16:uniqueId val="{00000003-CA1D-452B-BD4E-E7526174CB55}"/>
            </c:ext>
          </c:extLst>
        </c:ser>
        <c:ser>
          <c:idx val="2"/>
          <c:order val="2"/>
          <c:tx>
            <c:strRef>
              <c:f>Metrics!$B$51</c:f>
              <c:strCache>
                <c:ptCount val="1"/>
                <c:pt idx="0">
                  <c:v>Premium</c:v>
                </c:pt>
              </c:strCache>
            </c:strRef>
          </c:tx>
          <c:spPr>
            <a:solidFill>
              <a:srgbClr val="50B47F"/>
            </a:solidFill>
            <a:ln>
              <a:noFill/>
            </a:ln>
            <a:effectLst/>
          </c:spPr>
          <c:invertIfNegative val="0"/>
          <c:trendline>
            <c:spPr>
              <a:ln w="19050" cap="rnd">
                <a:solidFill>
                  <a:srgbClr val="50B47F"/>
                </a:solidFill>
                <a:prstDash val="sysDot"/>
              </a:ln>
              <a:effectLst/>
            </c:spPr>
            <c:trendlineType val="linear"/>
            <c:dispRSqr val="0"/>
            <c:dispEq val="0"/>
          </c:trendline>
          <c:cat>
            <c:numRef>
              <c:f>Metrics!$C$2:$AA$2</c:f>
              <c:numCache>
                <c:formatCode>mmm\-yyyy</c:formatCode>
                <c:ptCount val="25"/>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pt idx="24">
                  <c:v>44348</c:v>
                </c:pt>
              </c:numCache>
            </c:numRef>
          </c:cat>
          <c:val>
            <c:numRef>
              <c:f>Metrics!$C$51:$AA$51</c:f>
              <c:numCache>
                <c:formatCode>_([$$-409]* #,##0_);_([$$-409]* \(#,##0\);_([$$-409]* "-"??_);_(@_)</c:formatCode>
                <c:ptCount val="25"/>
                <c:pt idx="0">
                  <c:v>2210</c:v>
                </c:pt>
                <c:pt idx="1">
                  <c:v>2210</c:v>
                </c:pt>
                <c:pt idx="2">
                  <c:v>1820</c:v>
                </c:pt>
                <c:pt idx="3">
                  <c:v>1885</c:v>
                </c:pt>
                <c:pt idx="4">
                  <c:v>1755</c:v>
                </c:pt>
                <c:pt idx="5">
                  <c:v>1625</c:v>
                </c:pt>
                <c:pt idx="6">
                  <c:v>1885</c:v>
                </c:pt>
                <c:pt idx="7">
                  <c:v>1560</c:v>
                </c:pt>
                <c:pt idx="8">
                  <c:v>1170</c:v>
                </c:pt>
                <c:pt idx="9">
                  <c:v>975</c:v>
                </c:pt>
                <c:pt idx="10">
                  <c:v>1105</c:v>
                </c:pt>
                <c:pt idx="11">
                  <c:v>1430</c:v>
                </c:pt>
                <c:pt idx="12">
                  <c:v>1365</c:v>
                </c:pt>
                <c:pt idx="13">
                  <c:v>1300</c:v>
                </c:pt>
                <c:pt idx="14">
                  <c:v>1560</c:v>
                </c:pt>
                <c:pt idx="15">
                  <c:v>1820</c:v>
                </c:pt>
                <c:pt idx="16">
                  <c:v>2015</c:v>
                </c:pt>
                <c:pt idx="17">
                  <c:v>2080</c:v>
                </c:pt>
                <c:pt idx="18">
                  <c:v>2015</c:v>
                </c:pt>
                <c:pt idx="19">
                  <c:v>2210</c:v>
                </c:pt>
                <c:pt idx="20">
                  <c:v>1820</c:v>
                </c:pt>
                <c:pt idx="21">
                  <c:v>1885</c:v>
                </c:pt>
                <c:pt idx="22">
                  <c:v>1495</c:v>
                </c:pt>
                <c:pt idx="23">
                  <c:v>1040</c:v>
                </c:pt>
                <c:pt idx="24">
                  <c:v>1170</c:v>
                </c:pt>
              </c:numCache>
            </c:numRef>
          </c:val>
          <c:extLst>
            <c:ext xmlns:c16="http://schemas.microsoft.com/office/drawing/2014/chart" uri="{C3380CC4-5D6E-409C-BE32-E72D297353CC}">
              <c16:uniqueId val="{00000005-CA1D-452B-BD4E-E7526174CB55}"/>
            </c:ext>
          </c:extLst>
        </c:ser>
        <c:dLbls>
          <c:showLegendKey val="0"/>
          <c:showVal val="0"/>
          <c:showCatName val="0"/>
          <c:showSerName val="0"/>
          <c:showPercent val="0"/>
          <c:showBubbleSize val="0"/>
        </c:dLbls>
        <c:gapWidth val="150"/>
        <c:axId val="1907551103"/>
        <c:axId val="1554109871"/>
      </c:barChart>
      <c:dateAx>
        <c:axId val="1907551103"/>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54109871"/>
        <c:crosses val="autoZero"/>
        <c:auto val="1"/>
        <c:lblOffset val="100"/>
        <c:baseTimeUnit val="months"/>
      </c:dateAx>
      <c:valAx>
        <c:axId val="1554109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7551103"/>
        <c:crosses val="autoZero"/>
        <c:crossBetween val="between"/>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MRR and Customer Overview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Metrics!$B$53</c:f>
              <c:strCache>
                <c:ptCount val="1"/>
                <c:pt idx="0">
                  <c:v>Monthly Recurring Revenue (MRR)</c:v>
                </c:pt>
              </c:strCache>
            </c:strRef>
          </c:tx>
          <c:spPr>
            <a:solidFill>
              <a:schemeClr val="bg1">
                <a:lumMod val="85000"/>
              </a:schemeClr>
            </a:solidFill>
            <a:ln>
              <a:noFill/>
            </a:ln>
            <a:effectLst/>
          </c:spPr>
          <c:invertIfNegative val="0"/>
          <c:cat>
            <c:numRef>
              <c:f>Metrics!$C$2:$AA$2</c:f>
              <c:numCache>
                <c:formatCode>mmm\-yyyy</c:formatCode>
                <c:ptCount val="25"/>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pt idx="24">
                  <c:v>44348</c:v>
                </c:pt>
              </c:numCache>
            </c:numRef>
          </c:cat>
          <c:val>
            <c:numRef>
              <c:f>Metrics!$C$53:$AA$53</c:f>
              <c:numCache>
                <c:formatCode>_([$$-409]* #,##0_);_([$$-409]* \(#,##0\);_([$$-409]* "-"??_);_(@_)</c:formatCode>
                <c:ptCount val="25"/>
                <c:pt idx="0">
                  <c:v>7025</c:v>
                </c:pt>
                <c:pt idx="1">
                  <c:v>7040</c:v>
                </c:pt>
                <c:pt idx="2">
                  <c:v>6575</c:v>
                </c:pt>
                <c:pt idx="3">
                  <c:v>6580</c:v>
                </c:pt>
                <c:pt idx="4">
                  <c:v>6315</c:v>
                </c:pt>
                <c:pt idx="5">
                  <c:v>6260</c:v>
                </c:pt>
                <c:pt idx="6">
                  <c:v>6550</c:v>
                </c:pt>
                <c:pt idx="7">
                  <c:v>6105</c:v>
                </c:pt>
                <c:pt idx="8">
                  <c:v>5820</c:v>
                </c:pt>
                <c:pt idx="9">
                  <c:v>5715</c:v>
                </c:pt>
                <c:pt idx="10">
                  <c:v>5785</c:v>
                </c:pt>
                <c:pt idx="11">
                  <c:v>6290</c:v>
                </c:pt>
                <c:pt idx="12">
                  <c:v>6285</c:v>
                </c:pt>
                <c:pt idx="13">
                  <c:v>6280</c:v>
                </c:pt>
                <c:pt idx="14">
                  <c:v>6555</c:v>
                </c:pt>
                <c:pt idx="15">
                  <c:v>6830</c:v>
                </c:pt>
                <c:pt idx="16">
                  <c:v>7145</c:v>
                </c:pt>
                <c:pt idx="17">
                  <c:v>7180</c:v>
                </c:pt>
                <c:pt idx="18">
                  <c:v>7145</c:v>
                </c:pt>
                <c:pt idx="19">
                  <c:v>7340</c:v>
                </c:pt>
                <c:pt idx="20">
                  <c:v>6950</c:v>
                </c:pt>
                <c:pt idx="21">
                  <c:v>6940</c:v>
                </c:pt>
                <c:pt idx="22">
                  <c:v>6535</c:v>
                </c:pt>
                <c:pt idx="23">
                  <c:v>6110</c:v>
                </c:pt>
                <c:pt idx="24">
                  <c:v>6225</c:v>
                </c:pt>
              </c:numCache>
            </c:numRef>
          </c:val>
          <c:extLst>
            <c:ext xmlns:c16="http://schemas.microsoft.com/office/drawing/2014/chart" uri="{C3380CC4-5D6E-409C-BE32-E72D297353CC}">
              <c16:uniqueId val="{00000001-BC30-4BA1-AEC7-E7F1E76FA280}"/>
            </c:ext>
          </c:extLst>
        </c:ser>
        <c:dLbls>
          <c:showLegendKey val="0"/>
          <c:showVal val="0"/>
          <c:showCatName val="0"/>
          <c:showSerName val="0"/>
          <c:showPercent val="0"/>
          <c:showBubbleSize val="0"/>
        </c:dLbls>
        <c:gapWidth val="150"/>
        <c:axId val="1907544703"/>
        <c:axId val="1554115695"/>
      </c:barChart>
      <c:lineChart>
        <c:grouping val="standard"/>
        <c:varyColors val="0"/>
        <c:ser>
          <c:idx val="0"/>
          <c:order val="0"/>
          <c:tx>
            <c:strRef>
              <c:f>Metrics!$B$45</c:f>
              <c:strCache>
                <c:ptCount val="1"/>
                <c:pt idx="0">
                  <c:v>Total number of Customers</c:v>
                </c:pt>
              </c:strCache>
            </c:strRef>
          </c:tx>
          <c:spPr>
            <a:ln w="38100" cap="rnd">
              <a:solidFill>
                <a:srgbClr val="50B47F"/>
              </a:solidFill>
              <a:prstDash val="dash"/>
              <a:round/>
            </a:ln>
            <a:effectLst/>
          </c:spPr>
          <c:marker>
            <c:symbol val="none"/>
          </c:marker>
          <c:cat>
            <c:numRef>
              <c:f>Metrics!$C$2:$AA$2</c:f>
              <c:numCache>
                <c:formatCode>mmm\-yyyy</c:formatCode>
                <c:ptCount val="25"/>
                <c:pt idx="0">
                  <c:v>43617</c:v>
                </c:pt>
                <c:pt idx="1">
                  <c:v>43647</c:v>
                </c:pt>
                <c:pt idx="2">
                  <c:v>43678</c:v>
                </c:pt>
                <c:pt idx="3">
                  <c:v>43709</c:v>
                </c:pt>
                <c:pt idx="4">
                  <c:v>43739</c:v>
                </c:pt>
                <c:pt idx="5">
                  <c:v>43770</c:v>
                </c:pt>
                <c:pt idx="6">
                  <c:v>43800</c:v>
                </c:pt>
                <c:pt idx="7">
                  <c:v>43831</c:v>
                </c:pt>
                <c:pt idx="8">
                  <c:v>43862</c:v>
                </c:pt>
                <c:pt idx="9">
                  <c:v>43891</c:v>
                </c:pt>
                <c:pt idx="10">
                  <c:v>43922</c:v>
                </c:pt>
                <c:pt idx="11">
                  <c:v>43952</c:v>
                </c:pt>
                <c:pt idx="12">
                  <c:v>43983</c:v>
                </c:pt>
                <c:pt idx="13">
                  <c:v>44013</c:v>
                </c:pt>
                <c:pt idx="14">
                  <c:v>44044</c:v>
                </c:pt>
                <c:pt idx="15">
                  <c:v>44075</c:v>
                </c:pt>
                <c:pt idx="16">
                  <c:v>44105</c:v>
                </c:pt>
                <c:pt idx="17">
                  <c:v>44136</c:v>
                </c:pt>
                <c:pt idx="18">
                  <c:v>44166</c:v>
                </c:pt>
                <c:pt idx="19">
                  <c:v>44197</c:v>
                </c:pt>
                <c:pt idx="20">
                  <c:v>44228</c:v>
                </c:pt>
                <c:pt idx="21">
                  <c:v>44256</c:v>
                </c:pt>
                <c:pt idx="22">
                  <c:v>44287</c:v>
                </c:pt>
                <c:pt idx="23">
                  <c:v>44317</c:v>
                </c:pt>
                <c:pt idx="24">
                  <c:v>44348</c:v>
                </c:pt>
              </c:numCache>
            </c:numRef>
          </c:cat>
          <c:val>
            <c:numRef>
              <c:f>Metrics!$C$45:$AA$45</c:f>
              <c:numCache>
                <c:formatCode>General</c:formatCode>
                <c:ptCount val="25"/>
                <c:pt idx="0">
                  <c:v>243</c:v>
                </c:pt>
                <c:pt idx="1">
                  <c:v>244</c:v>
                </c:pt>
                <c:pt idx="2">
                  <c:v>233</c:v>
                </c:pt>
                <c:pt idx="3">
                  <c:v>230</c:v>
                </c:pt>
                <c:pt idx="4">
                  <c:v>222</c:v>
                </c:pt>
                <c:pt idx="5">
                  <c:v>222</c:v>
                </c:pt>
                <c:pt idx="6">
                  <c:v>229</c:v>
                </c:pt>
                <c:pt idx="7">
                  <c:v>219</c:v>
                </c:pt>
                <c:pt idx="8">
                  <c:v>216</c:v>
                </c:pt>
                <c:pt idx="9">
                  <c:v>216</c:v>
                </c:pt>
                <c:pt idx="10">
                  <c:v>215</c:v>
                </c:pt>
                <c:pt idx="11">
                  <c:v>229</c:v>
                </c:pt>
                <c:pt idx="12">
                  <c:v>232</c:v>
                </c:pt>
                <c:pt idx="13">
                  <c:v>231</c:v>
                </c:pt>
                <c:pt idx="14">
                  <c:v>234</c:v>
                </c:pt>
                <c:pt idx="15">
                  <c:v>240</c:v>
                </c:pt>
                <c:pt idx="16">
                  <c:v>247</c:v>
                </c:pt>
                <c:pt idx="17">
                  <c:v>249</c:v>
                </c:pt>
                <c:pt idx="18">
                  <c:v>251</c:v>
                </c:pt>
                <c:pt idx="19">
                  <c:v>254</c:v>
                </c:pt>
                <c:pt idx="20">
                  <c:v>245</c:v>
                </c:pt>
                <c:pt idx="21">
                  <c:v>240</c:v>
                </c:pt>
                <c:pt idx="22">
                  <c:v>234</c:v>
                </c:pt>
                <c:pt idx="23">
                  <c:v>229</c:v>
                </c:pt>
                <c:pt idx="24">
                  <c:v>231</c:v>
                </c:pt>
              </c:numCache>
            </c:numRef>
          </c:val>
          <c:smooth val="0"/>
          <c:extLst>
            <c:ext xmlns:c16="http://schemas.microsoft.com/office/drawing/2014/chart" uri="{C3380CC4-5D6E-409C-BE32-E72D297353CC}">
              <c16:uniqueId val="{00000000-BC30-4BA1-AEC7-E7F1E76FA280}"/>
            </c:ext>
          </c:extLst>
        </c:ser>
        <c:dLbls>
          <c:showLegendKey val="0"/>
          <c:showVal val="0"/>
          <c:showCatName val="0"/>
          <c:showSerName val="0"/>
          <c:showPercent val="0"/>
          <c:showBubbleSize val="0"/>
        </c:dLbls>
        <c:marker val="1"/>
        <c:smooth val="0"/>
        <c:axId val="1907551103"/>
        <c:axId val="1554109871"/>
      </c:lineChart>
      <c:dateAx>
        <c:axId val="1907551103"/>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54109871"/>
        <c:crosses val="autoZero"/>
        <c:auto val="1"/>
        <c:lblOffset val="100"/>
        <c:baseTimeUnit val="months"/>
      </c:dateAx>
      <c:valAx>
        <c:axId val="1554109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7551103"/>
        <c:crosses val="autoZero"/>
        <c:crossBetween val="between"/>
      </c:valAx>
      <c:valAx>
        <c:axId val="155411569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MRR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_([$$-409]* \(#,##0\);_([$$-409]*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7544703"/>
        <c:crosses val="max"/>
        <c:crossBetween val="between"/>
      </c:valAx>
      <c:dateAx>
        <c:axId val="1907544703"/>
        <c:scaling>
          <c:orientation val="minMax"/>
        </c:scaling>
        <c:delete val="1"/>
        <c:axPos val="b"/>
        <c:numFmt formatCode="mmm\-yyyy" sourceLinked="1"/>
        <c:majorTickMark val="out"/>
        <c:minorTickMark val="none"/>
        <c:tickLblPos val="nextTo"/>
        <c:crossAx val="1554115695"/>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47624</xdr:colOff>
      <xdr:row>28</xdr:row>
      <xdr:rowOff>19050</xdr:rowOff>
    </xdr:from>
    <xdr:to>
      <xdr:col>12</xdr:col>
      <xdr:colOff>437029</xdr:colOff>
      <xdr:row>32</xdr:row>
      <xdr:rowOff>38100</xdr:rowOff>
    </xdr:to>
    <xdr:grpSp>
      <xdr:nvGrpSpPr>
        <xdr:cNvPr id="3" name="Group 2">
          <a:extLst>
            <a:ext uri="{FF2B5EF4-FFF2-40B4-BE49-F238E27FC236}">
              <a16:creationId xmlns:a16="http://schemas.microsoft.com/office/drawing/2014/main" id="{21EBBFC8-DA07-4B65-9FC9-DA2A13ADF11A}"/>
            </a:ext>
          </a:extLst>
        </xdr:cNvPr>
        <xdr:cNvGrpSpPr/>
      </xdr:nvGrpSpPr>
      <xdr:grpSpPr>
        <a:xfrm>
          <a:off x="4962524" y="5000625"/>
          <a:ext cx="6475880" cy="781050"/>
          <a:chOff x="4257674" y="8324850"/>
          <a:chExt cx="7353301" cy="666750"/>
        </a:xfrm>
      </xdr:grpSpPr>
      <xdr:pic>
        <xdr:nvPicPr>
          <xdr:cNvPr id="4" name="Picture 3">
            <a:extLst>
              <a:ext uri="{FF2B5EF4-FFF2-40B4-BE49-F238E27FC236}">
                <a16:creationId xmlns:a16="http://schemas.microsoft.com/office/drawing/2014/main" id="{8E321D9D-67BE-4C33-A66F-D49A35AD4F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57674" y="8324850"/>
            <a:ext cx="7353301" cy="666750"/>
          </a:xfrm>
          <a:prstGeom prst="rect">
            <a:avLst/>
          </a:prstGeom>
        </xdr:spPr>
      </xdr:pic>
      <xdr:sp macro="" textlink="">
        <xdr:nvSpPr>
          <xdr:cNvPr id="5" name="Rectangle 4">
            <a:extLst>
              <a:ext uri="{FF2B5EF4-FFF2-40B4-BE49-F238E27FC236}">
                <a16:creationId xmlns:a16="http://schemas.microsoft.com/office/drawing/2014/main" id="{72CC0853-DBEC-411D-8EFE-891E785F1B55}"/>
              </a:ext>
            </a:extLst>
          </xdr:cNvPr>
          <xdr:cNvSpPr/>
        </xdr:nvSpPr>
        <xdr:spPr>
          <a:xfrm>
            <a:off x="4333875" y="8572500"/>
            <a:ext cx="819150" cy="2095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E9D9AD3-7B3F-412F-BD7B-97C32A2A82D6}"/>
              </a:ext>
            </a:extLst>
          </xdr:cNvPr>
          <xdr:cNvSpPr/>
        </xdr:nvSpPr>
        <xdr:spPr>
          <a:xfrm>
            <a:off x="7248525" y="8429625"/>
            <a:ext cx="361950" cy="1714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66674</xdr:colOff>
      <xdr:row>36</xdr:row>
      <xdr:rowOff>95250</xdr:rowOff>
    </xdr:from>
    <xdr:to>
      <xdr:col>12</xdr:col>
      <xdr:colOff>456079</xdr:colOff>
      <xdr:row>40</xdr:row>
      <xdr:rowOff>114300</xdr:rowOff>
    </xdr:to>
    <xdr:grpSp>
      <xdr:nvGrpSpPr>
        <xdr:cNvPr id="7" name="Group 6">
          <a:extLst>
            <a:ext uri="{FF2B5EF4-FFF2-40B4-BE49-F238E27FC236}">
              <a16:creationId xmlns:a16="http://schemas.microsoft.com/office/drawing/2014/main" id="{EC1F8450-C064-4520-B15E-C44640585D6E}"/>
            </a:ext>
          </a:extLst>
        </xdr:cNvPr>
        <xdr:cNvGrpSpPr/>
      </xdr:nvGrpSpPr>
      <xdr:grpSpPr>
        <a:xfrm>
          <a:off x="4981574" y="6600825"/>
          <a:ext cx="6475880" cy="781050"/>
          <a:chOff x="4276724" y="9696450"/>
          <a:chExt cx="7353301" cy="666750"/>
        </a:xfrm>
      </xdr:grpSpPr>
      <xdr:pic>
        <xdr:nvPicPr>
          <xdr:cNvPr id="8" name="Picture 7">
            <a:extLst>
              <a:ext uri="{FF2B5EF4-FFF2-40B4-BE49-F238E27FC236}">
                <a16:creationId xmlns:a16="http://schemas.microsoft.com/office/drawing/2014/main" id="{F80DF6F7-BDDD-46A4-ABA1-05B82BEF0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76724" y="9696450"/>
            <a:ext cx="7353301" cy="666750"/>
          </a:xfrm>
          <a:prstGeom prst="rect">
            <a:avLst/>
          </a:prstGeom>
        </xdr:spPr>
      </xdr:pic>
      <xdr:sp macro="" textlink="">
        <xdr:nvSpPr>
          <xdr:cNvPr id="9" name="Rectangle 8">
            <a:extLst>
              <a:ext uri="{FF2B5EF4-FFF2-40B4-BE49-F238E27FC236}">
                <a16:creationId xmlns:a16="http://schemas.microsoft.com/office/drawing/2014/main" id="{138DD4C6-8BB2-4E0A-996E-4A214C9EC798}"/>
              </a:ext>
            </a:extLst>
          </xdr:cNvPr>
          <xdr:cNvSpPr/>
        </xdr:nvSpPr>
        <xdr:spPr>
          <a:xfrm>
            <a:off x="9782174" y="9791700"/>
            <a:ext cx="923926" cy="1809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85725</xdr:colOff>
      <xdr:row>42</xdr:row>
      <xdr:rowOff>47625</xdr:rowOff>
    </xdr:from>
    <xdr:to>
      <xdr:col>12</xdr:col>
      <xdr:colOff>420024</xdr:colOff>
      <xdr:row>46</xdr:row>
      <xdr:rowOff>133350</xdr:rowOff>
    </xdr:to>
    <xdr:grpSp>
      <xdr:nvGrpSpPr>
        <xdr:cNvPr id="10" name="Group 9">
          <a:extLst>
            <a:ext uri="{FF2B5EF4-FFF2-40B4-BE49-F238E27FC236}">
              <a16:creationId xmlns:a16="http://schemas.microsoft.com/office/drawing/2014/main" id="{15774503-9767-4786-AC1A-1DD68B98464F}"/>
            </a:ext>
          </a:extLst>
        </xdr:cNvPr>
        <xdr:cNvGrpSpPr/>
      </xdr:nvGrpSpPr>
      <xdr:grpSpPr>
        <a:xfrm>
          <a:off x="5000625" y="7696200"/>
          <a:ext cx="6420774" cy="847725"/>
          <a:chOff x="4295775" y="10620375"/>
          <a:chExt cx="7334250" cy="733425"/>
        </a:xfrm>
      </xdr:grpSpPr>
      <xdr:pic>
        <xdr:nvPicPr>
          <xdr:cNvPr id="11" name="Picture 10">
            <a:extLst>
              <a:ext uri="{FF2B5EF4-FFF2-40B4-BE49-F238E27FC236}">
                <a16:creationId xmlns:a16="http://schemas.microsoft.com/office/drawing/2014/main" id="{B30E3BA0-AA54-4946-8A6F-09FBC9737745}"/>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8333"/>
          <a:stretch/>
        </xdr:blipFill>
        <xdr:spPr>
          <a:xfrm>
            <a:off x="4295775" y="10620375"/>
            <a:ext cx="7334250" cy="733425"/>
          </a:xfrm>
          <a:prstGeom prst="rect">
            <a:avLst/>
          </a:prstGeom>
        </xdr:spPr>
      </xdr:pic>
      <xdr:sp macro="" textlink="">
        <xdr:nvSpPr>
          <xdr:cNvPr id="12" name="Rectangle 11">
            <a:extLst>
              <a:ext uri="{FF2B5EF4-FFF2-40B4-BE49-F238E27FC236}">
                <a16:creationId xmlns:a16="http://schemas.microsoft.com/office/drawing/2014/main" id="{95A20BD5-E98C-4DBE-B8EC-76A7F931E3D5}"/>
              </a:ext>
            </a:extLst>
          </xdr:cNvPr>
          <xdr:cNvSpPr/>
        </xdr:nvSpPr>
        <xdr:spPr>
          <a:xfrm>
            <a:off x="10848975" y="10648949"/>
            <a:ext cx="762000"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1017270</xdr:colOff>
      <xdr:row>13</xdr:row>
      <xdr:rowOff>11430</xdr:rowOff>
    </xdr:from>
    <xdr:to>
      <xdr:col>3</xdr:col>
      <xdr:colOff>0</xdr:colOff>
      <xdr:row>26</xdr:row>
      <xdr:rowOff>20955</xdr:rowOff>
    </xdr:to>
    <xdr:graphicFrame macro="">
      <xdr:nvGraphicFramePr>
        <xdr:cNvPr id="2" name="Chart 1">
          <a:extLst>
            <a:ext uri="{FF2B5EF4-FFF2-40B4-BE49-F238E27FC236}">
              <a16:creationId xmlns:a16="http://schemas.microsoft.com/office/drawing/2014/main" id="{159B48E3-0462-4F7E-BD64-BDE584E9175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13</xdr:row>
      <xdr:rowOff>0</xdr:rowOff>
    </xdr:from>
    <xdr:to>
      <xdr:col>6</xdr:col>
      <xdr:colOff>28575</xdr:colOff>
      <xdr:row>26</xdr:row>
      <xdr:rowOff>15240</xdr:rowOff>
    </xdr:to>
    <xdr:graphicFrame macro="">
      <xdr:nvGraphicFramePr>
        <xdr:cNvPr id="3" name="Chart 2">
          <a:extLst>
            <a:ext uri="{FF2B5EF4-FFF2-40B4-BE49-F238E27FC236}">
              <a16:creationId xmlns:a16="http://schemas.microsoft.com/office/drawing/2014/main" id="{32AD1631-8613-4289-AC45-8DC396D2A26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55245</xdr:colOff>
      <xdr:row>13</xdr:row>
      <xdr:rowOff>0</xdr:rowOff>
    </xdr:from>
    <xdr:to>
      <xdr:col>9</xdr:col>
      <xdr:colOff>0</xdr:colOff>
      <xdr:row>26</xdr:row>
      <xdr:rowOff>19050</xdr:rowOff>
    </xdr:to>
    <xdr:graphicFrame macro="">
      <xdr:nvGraphicFramePr>
        <xdr:cNvPr id="4" name="Chart 3">
          <a:extLst>
            <a:ext uri="{FF2B5EF4-FFF2-40B4-BE49-F238E27FC236}">
              <a16:creationId xmlns:a16="http://schemas.microsoft.com/office/drawing/2014/main" id="{2010457E-525C-4C3D-B869-9E373C830F4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19050</xdr:colOff>
      <xdr:row>13</xdr:row>
      <xdr:rowOff>1905</xdr:rowOff>
    </xdr:from>
    <xdr:to>
      <xdr:col>12</xdr:col>
      <xdr:colOff>9525</xdr:colOff>
      <xdr:row>26</xdr:row>
      <xdr:rowOff>17145</xdr:rowOff>
    </xdr:to>
    <xdr:graphicFrame macro="">
      <xdr:nvGraphicFramePr>
        <xdr:cNvPr id="5" name="Chart 4">
          <a:extLst>
            <a:ext uri="{FF2B5EF4-FFF2-40B4-BE49-F238E27FC236}">
              <a16:creationId xmlns:a16="http://schemas.microsoft.com/office/drawing/2014/main" id="{BCB1018D-667A-416F-8465-7FDFE8C4C27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13</xdr:row>
      <xdr:rowOff>0</xdr:rowOff>
    </xdr:from>
    <xdr:to>
      <xdr:col>14</xdr:col>
      <xdr:colOff>1329690</xdr:colOff>
      <xdr:row>26</xdr:row>
      <xdr:rowOff>19050</xdr:rowOff>
    </xdr:to>
    <xdr:graphicFrame macro="">
      <xdr:nvGraphicFramePr>
        <xdr:cNvPr id="6" name="Chart 5">
          <a:extLst>
            <a:ext uri="{FF2B5EF4-FFF2-40B4-BE49-F238E27FC236}">
              <a16:creationId xmlns:a16="http://schemas.microsoft.com/office/drawing/2014/main" id="{F8E536EB-1062-48B9-BD4D-53CA86B59F1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xdr:colOff>
      <xdr:row>0</xdr:row>
      <xdr:rowOff>23811</xdr:rowOff>
    </xdr:from>
    <xdr:to>
      <xdr:col>16</xdr:col>
      <xdr:colOff>38100</xdr:colOff>
      <xdr:row>28</xdr:row>
      <xdr:rowOff>142874</xdr:rowOff>
    </xdr:to>
    <xdr:graphicFrame macro="">
      <xdr:nvGraphicFramePr>
        <xdr:cNvPr id="2" name="Chart 1">
          <a:extLst>
            <a:ext uri="{FF2B5EF4-FFF2-40B4-BE49-F238E27FC236}">
              <a16:creationId xmlns:a16="http://schemas.microsoft.com/office/drawing/2014/main" id="{8C3B70C8-024F-48D8-A175-C035B19A7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31</xdr:row>
      <xdr:rowOff>121050</xdr:rowOff>
    </xdr:from>
    <xdr:to>
      <xdr:col>16</xdr:col>
      <xdr:colOff>0</xdr:colOff>
      <xdr:row>60</xdr:row>
      <xdr:rowOff>93601</xdr:rowOff>
    </xdr:to>
    <xdr:graphicFrame macro="">
      <xdr:nvGraphicFramePr>
        <xdr:cNvPr id="3" name="Chart 2">
          <a:extLst>
            <a:ext uri="{FF2B5EF4-FFF2-40B4-BE49-F238E27FC236}">
              <a16:creationId xmlns:a16="http://schemas.microsoft.com/office/drawing/2014/main" id="{4C101DB2-2FBB-47D4-895C-D081200C0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31</xdr:row>
      <xdr:rowOff>121050</xdr:rowOff>
    </xdr:from>
    <xdr:to>
      <xdr:col>31</xdr:col>
      <xdr:colOff>590550</xdr:colOff>
      <xdr:row>60</xdr:row>
      <xdr:rowOff>70741</xdr:rowOff>
    </xdr:to>
    <xdr:graphicFrame macro="">
      <xdr:nvGraphicFramePr>
        <xdr:cNvPr id="4" name="Chart 3">
          <a:extLst>
            <a:ext uri="{FF2B5EF4-FFF2-40B4-BE49-F238E27FC236}">
              <a16:creationId xmlns:a16="http://schemas.microsoft.com/office/drawing/2014/main" id="{6378ED7B-7C05-4A32-B77C-D2D8BF753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0</xdr:row>
      <xdr:rowOff>0</xdr:rowOff>
    </xdr:from>
    <xdr:to>
      <xdr:col>31</xdr:col>
      <xdr:colOff>590550</xdr:colOff>
      <xdr:row>28</xdr:row>
      <xdr:rowOff>119063</xdr:rowOff>
    </xdr:to>
    <xdr:graphicFrame macro="">
      <xdr:nvGraphicFramePr>
        <xdr:cNvPr id="5" name="Chart 4">
          <a:extLst>
            <a:ext uri="{FF2B5EF4-FFF2-40B4-BE49-F238E27FC236}">
              <a16:creationId xmlns:a16="http://schemas.microsoft.com/office/drawing/2014/main" id="{2E056535-7025-4140-96B2-2D1566215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65</xdr:row>
      <xdr:rowOff>115511</xdr:rowOff>
    </xdr:from>
    <xdr:to>
      <xdr:col>15</xdr:col>
      <xdr:colOff>586740</xdr:colOff>
      <xdr:row>94</xdr:row>
      <xdr:rowOff>74727</xdr:rowOff>
    </xdr:to>
    <xdr:graphicFrame macro="">
      <xdr:nvGraphicFramePr>
        <xdr:cNvPr id="6" name="Chart 5">
          <a:extLst>
            <a:ext uri="{FF2B5EF4-FFF2-40B4-BE49-F238E27FC236}">
              <a16:creationId xmlns:a16="http://schemas.microsoft.com/office/drawing/2014/main" id="{EB37DA0D-4E77-4B98-A93B-F1CE837C8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586740</xdr:colOff>
      <xdr:row>65</xdr:row>
      <xdr:rowOff>90920</xdr:rowOff>
    </xdr:from>
    <xdr:to>
      <xdr:col>31</xdr:col>
      <xdr:colOff>550545</xdr:colOff>
      <xdr:row>94</xdr:row>
      <xdr:rowOff>32817</xdr:rowOff>
    </xdr:to>
    <xdr:graphicFrame macro="">
      <xdr:nvGraphicFramePr>
        <xdr:cNvPr id="7" name="Chart 6">
          <a:extLst>
            <a:ext uri="{FF2B5EF4-FFF2-40B4-BE49-F238E27FC236}">
              <a16:creationId xmlns:a16="http://schemas.microsoft.com/office/drawing/2014/main" id="{BD4B0970-11C0-4A4E-8AF1-929FF43FA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customProperty" Target="../customProperty2.bin"/></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5.bin"/><Relationship Id="rId2" Type="http://schemas.openxmlformats.org/officeDocument/2006/relationships/customProperty" Target="../customProperty4.bin"/><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customProperty" Target="../customProperty6.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8.bin"/><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C9C44-9B3D-45C6-A703-57E93FCA7F6D}">
  <sheetPr>
    <tabColor rgb="FFC00000"/>
  </sheetPr>
  <dimension ref="A1:G53"/>
  <sheetViews>
    <sheetView showGridLines="0" showRowColHeaders="0" tabSelected="1" topLeftCell="A29" zoomScaleNormal="100" workbookViewId="0">
      <selection activeCell="C49" sqref="C49:H58"/>
    </sheetView>
  </sheetViews>
  <sheetFormatPr defaultColWidth="10.140625" defaultRowHeight="15" x14ac:dyDescent="0.2"/>
  <cols>
    <col min="1" max="1" width="24.140625" style="28" customWidth="1"/>
    <col min="2" max="2" width="22.85546875" style="27" customWidth="1"/>
    <col min="3" max="3" width="26.7109375" style="27" customWidth="1"/>
    <col min="4" max="16384" width="10.140625" style="27"/>
  </cols>
  <sheetData>
    <row r="1" spans="1:4" x14ac:dyDescent="0.2">
      <c r="A1" s="26"/>
    </row>
    <row r="2" spans="1:4" x14ac:dyDescent="0.2">
      <c r="A2" s="26"/>
    </row>
    <row r="3" spans="1:4" x14ac:dyDescent="0.2">
      <c r="A3" s="26"/>
    </row>
    <row r="4" spans="1:4" ht="3.6" customHeight="1" x14ac:dyDescent="0.2">
      <c r="A4" s="26"/>
    </row>
    <row r="5" spans="1:4" x14ac:dyDescent="0.2">
      <c r="B5" s="29" t="s">
        <v>20</v>
      </c>
      <c r="D5" s="29" t="s">
        <v>72</v>
      </c>
    </row>
    <row r="7" spans="1:4" ht="12.75" x14ac:dyDescent="0.2">
      <c r="A7" s="30" t="s">
        <v>21</v>
      </c>
      <c r="B7" s="29" t="s">
        <v>22</v>
      </c>
      <c r="D7" s="27" t="s">
        <v>41</v>
      </c>
    </row>
    <row r="8" spans="1:4" x14ac:dyDescent="0.2">
      <c r="D8" s="27" t="s">
        <v>42</v>
      </c>
    </row>
    <row r="9" spans="1:4" ht="12.75" x14ac:dyDescent="0.2">
      <c r="A9" s="46" t="s">
        <v>23</v>
      </c>
    </row>
    <row r="11" spans="1:4" ht="12.75" x14ac:dyDescent="0.2">
      <c r="A11" s="46" t="s">
        <v>45</v>
      </c>
      <c r="B11" s="29" t="s">
        <v>24</v>
      </c>
      <c r="D11" s="29">
        <v>1</v>
      </c>
    </row>
    <row r="12" spans="1:4" ht="12.75" x14ac:dyDescent="0.2">
      <c r="A12" s="46" t="s">
        <v>46</v>
      </c>
    </row>
    <row r="13" spans="1:4" ht="12.75" x14ac:dyDescent="0.2">
      <c r="A13" s="46" t="s">
        <v>47</v>
      </c>
      <c r="B13" s="29" t="s">
        <v>25</v>
      </c>
      <c r="C13" s="32" t="s">
        <v>26</v>
      </c>
      <c r="D13" s="27" t="s">
        <v>48</v>
      </c>
    </row>
    <row r="14" spans="1:4" ht="12.75" x14ac:dyDescent="0.2">
      <c r="A14" s="31"/>
      <c r="B14" s="29"/>
      <c r="C14" s="32" t="s">
        <v>51</v>
      </c>
      <c r="D14" s="27" t="s">
        <v>52</v>
      </c>
    </row>
    <row r="15" spans="1:4" ht="12.75" x14ac:dyDescent="0.2">
      <c r="A15" s="31"/>
      <c r="B15" s="29"/>
      <c r="C15" s="32"/>
      <c r="D15" s="27" t="s">
        <v>53</v>
      </c>
    </row>
    <row r="16" spans="1:4" x14ac:dyDescent="0.2">
      <c r="C16" s="32" t="s">
        <v>49</v>
      </c>
      <c r="D16" s="27" t="s">
        <v>50</v>
      </c>
    </row>
    <row r="17" spans="2:7" x14ac:dyDescent="0.2">
      <c r="C17" s="32" t="s">
        <v>54</v>
      </c>
      <c r="D17" s="27" t="s">
        <v>55</v>
      </c>
    </row>
    <row r="18" spans="2:7" x14ac:dyDescent="0.2">
      <c r="C18" s="32"/>
    </row>
    <row r="19" spans="2:7" x14ac:dyDescent="0.2">
      <c r="B19" s="29" t="s">
        <v>27</v>
      </c>
      <c r="C19" s="32" t="s">
        <v>28</v>
      </c>
      <c r="D19" s="27" t="s">
        <v>56</v>
      </c>
    </row>
    <row r="20" spans="2:7" x14ac:dyDescent="0.2">
      <c r="C20" s="32" t="s">
        <v>29</v>
      </c>
      <c r="D20" s="27" t="s">
        <v>59</v>
      </c>
    </row>
    <row r="21" spans="2:7" x14ac:dyDescent="0.2">
      <c r="C21" s="32" t="s">
        <v>30</v>
      </c>
      <c r="D21" s="27" t="s">
        <v>57</v>
      </c>
    </row>
    <row r="22" spans="2:7" x14ac:dyDescent="0.2">
      <c r="C22" s="32" t="s">
        <v>31</v>
      </c>
      <c r="D22" s="27" t="s">
        <v>58</v>
      </c>
    </row>
    <row r="23" spans="2:7" x14ac:dyDescent="0.2">
      <c r="C23" s="32" t="s">
        <v>32</v>
      </c>
      <c r="D23" s="27" t="s">
        <v>33</v>
      </c>
    </row>
    <row r="25" spans="2:7" x14ac:dyDescent="0.2">
      <c r="B25" s="48" t="s">
        <v>61</v>
      </c>
      <c r="C25" s="49"/>
      <c r="D25" s="50" t="s">
        <v>62</v>
      </c>
      <c r="E25" s="51"/>
      <c r="F25" s="51"/>
      <c r="G25" s="51"/>
    </row>
    <row r="26" spans="2:7" x14ac:dyDescent="0.2">
      <c r="B26" s="51"/>
      <c r="C26" s="51"/>
      <c r="D26" s="50" t="s">
        <v>63</v>
      </c>
      <c r="E26" s="51"/>
      <c r="F26" s="51"/>
      <c r="G26" s="51"/>
    </row>
    <row r="27" spans="2:7" x14ac:dyDescent="0.2">
      <c r="B27" s="51"/>
      <c r="C27" s="51"/>
      <c r="D27" s="51"/>
      <c r="E27" s="51"/>
      <c r="F27" s="51"/>
      <c r="G27" s="51"/>
    </row>
    <row r="28" spans="2:7" x14ac:dyDescent="0.2">
      <c r="B28" s="51"/>
      <c r="C28" s="52" t="s">
        <v>64</v>
      </c>
      <c r="D28" s="51" t="s">
        <v>65</v>
      </c>
      <c r="E28" s="51"/>
      <c r="F28" s="51"/>
      <c r="G28" s="51"/>
    </row>
    <row r="29" spans="2:7" x14ac:dyDescent="0.2">
      <c r="B29" s="51"/>
      <c r="C29" s="51"/>
      <c r="D29" s="49"/>
      <c r="E29" s="51"/>
      <c r="F29" s="51"/>
      <c r="G29" s="51"/>
    </row>
    <row r="30" spans="2:7" x14ac:dyDescent="0.2">
      <c r="B30" s="51"/>
      <c r="C30" s="51"/>
      <c r="D30" s="49"/>
      <c r="E30" s="51"/>
      <c r="F30" s="51"/>
      <c r="G30" s="51"/>
    </row>
    <row r="31" spans="2:7" x14ac:dyDescent="0.2">
      <c r="B31" s="51"/>
      <c r="C31" s="51"/>
      <c r="D31" s="49"/>
      <c r="E31" s="51"/>
      <c r="F31" s="51"/>
      <c r="G31" s="51"/>
    </row>
    <row r="32" spans="2:7" x14ac:dyDescent="0.2">
      <c r="B32" s="51"/>
      <c r="C32" s="51"/>
      <c r="D32" s="49"/>
      <c r="E32" s="51"/>
      <c r="F32" s="51"/>
      <c r="G32" s="51"/>
    </row>
    <row r="33" spans="2:7" x14ac:dyDescent="0.2">
      <c r="B33" s="51"/>
      <c r="C33" s="51"/>
      <c r="D33" s="49"/>
      <c r="E33" s="51"/>
      <c r="F33" s="51"/>
      <c r="G33" s="51"/>
    </row>
    <row r="34" spans="2:7" x14ac:dyDescent="0.2">
      <c r="B34" s="51"/>
      <c r="C34" s="52" t="s">
        <v>66</v>
      </c>
      <c r="D34" s="51" t="s">
        <v>67</v>
      </c>
      <c r="E34" s="51"/>
      <c r="F34" s="51"/>
      <c r="G34" s="51"/>
    </row>
    <row r="35" spans="2:7" x14ac:dyDescent="0.2">
      <c r="B35" s="51"/>
      <c r="C35" s="51"/>
      <c r="D35" s="51"/>
      <c r="E35" s="51"/>
      <c r="F35" s="51"/>
      <c r="G35" s="51"/>
    </row>
    <row r="36" spans="2:7" x14ac:dyDescent="0.2">
      <c r="B36" s="51"/>
      <c r="C36" s="52" t="s">
        <v>68</v>
      </c>
      <c r="D36" s="51" t="s">
        <v>69</v>
      </c>
      <c r="E36" s="51"/>
      <c r="F36" s="51"/>
      <c r="G36" s="51"/>
    </row>
    <row r="37" spans="2:7" x14ac:dyDescent="0.2">
      <c r="B37" s="51"/>
      <c r="C37" s="51"/>
      <c r="D37" s="51"/>
      <c r="E37" s="51"/>
      <c r="F37" s="51"/>
      <c r="G37" s="51"/>
    </row>
    <row r="38" spans="2:7" x14ac:dyDescent="0.2">
      <c r="B38" s="51"/>
      <c r="C38" s="51"/>
      <c r="D38" s="51"/>
      <c r="E38" s="51"/>
      <c r="F38" s="51"/>
      <c r="G38" s="51"/>
    </row>
    <row r="39" spans="2:7" x14ac:dyDescent="0.2">
      <c r="B39" s="51"/>
      <c r="C39" s="51"/>
      <c r="D39" s="51"/>
      <c r="E39" s="51"/>
      <c r="F39" s="51"/>
      <c r="G39" s="51"/>
    </row>
    <row r="40" spans="2:7" x14ac:dyDescent="0.2">
      <c r="B40" s="51"/>
      <c r="C40" s="51"/>
      <c r="D40" s="51"/>
      <c r="E40" s="51"/>
      <c r="F40" s="51"/>
      <c r="G40" s="51"/>
    </row>
    <row r="41" spans="2:7" x14ac:dyDescent="0.2">
      <c r="B41" s="51"/>
      <c r="C41" s="51"/>
      <c r="D41" s="51"/>
      <c r="E41" s="51"/>
      <c r="F41" s="51"/>
      <c r="G41" s="51"/>
    </row>
    <row r="42" spans="2:7" x14ac:dyDescent="0.2">
      <c r="B42" s="51"/>
      <c r="C42" s="52" t="s">
        <v>70</v>
      </c>
      <c r="D42" s="51" t="s">
        <v>71</v>
      </c>
      <c r="E42" s="51"/>
      <c r="F42" s="51"/>
      <c r="G42" s="51"/>
    </row>
    <row r="43" spans="2:7" x14ac:dyDescent="0.2">
      <c r="B43" s="51"/>
      <c r="C43" s="51"/>
      <c r="D43" s="51"/>
      <c r="E43" s="51"/>
      <c r="F43" s="51"/>
      <c r="G43" s="51"/>
    </row>
    <row r="44" spans="2:7" x14ac:dyDescent="0.2">
      <c r="B44" s="51"/>
      <c r="C44" s="51"/>
      <c r="D44" s="51"/>
      <c r="E44" s="51"/>
      <c r="F44" s="51"/>
      <c r="G44" s="51"/>
    </row>
    <row r="45" spans="2:7" x14ac:dyDescent="0.2">
      <c r="B45" s="51"/>
      <c r="C45" s="51"/>
      <c r="D45" s="51"/>
      <c r="E45" s="51"/>
      <c r="F45" s="51"/>
      <c r="G45" s="51"/>
    </row>
    <row r="46" spans="2:7" x14ac:dyDescent="0.2">
      <c r="B46" s="51"/>
      <c r="C46" s="51"/>
      <c r="D46" s="51"/>
      <c r="E46" s="51"/>
      <c r="F46" s="51"/>
      <c r="G46" s="51"/>
    </row>
    <row r="47" spans="2:7" x14ac:dyDescent="0.2">
      <c r="B47" s="51"/>
      <c r="C47" s="51"/>
      <c r="D47" s="51"/>
      <c r="E47" s="51"/>
      <c r="F47" s="51"/>
      <c r="G47" s="51"/>
    </row>
    <row r="48" spans="2:7" x14ac:dyDescent="0.2">
      <c r="B48" s="51"/>
      <c r="C48" s="51"/>
      <c r="D48" s="50"/>
      <c r="E48" s="51"/>
      <c r="F48" s="51"/>
      <c r="G48" s="51"/>
    </row>
    <row r="49" spans="2:7" x14ac:dyDescent="0.2">
      <c r="B49" s="51"/>
      <c r="C49" s="51"/>
      <c r="E49" s="51"/>
      <c r="F49" s="51"/>
      <c r="G49" s="51"/>
    </row>
    <row r="50" spans="2:7" x14ac:dyDescent="0.2">
      <c r="B50" s="51"/>
      <c r="C50" s="51"/>
      <c r="D50" s="53"/>
      <c r="E50" s="51"/>
      <c r="F50" s="51"/>
      <c r="G50" s="51"/>
    </row>
    <row r="51" spans="2:7" x14ac:dyDescent="0.2">
      <c r="B51" s="51"/>
      <c r="C51" s="51"/>
      <c r="E51" s="51"/>
      <c r="F51" s="51"/>
      <c r="G51" s="51"/>
    </row>
    <row r="52" spans="2:7" x14ac:dyDescent="0.2">
      <c r="B52" s="51"/>
      <c r="C52" s="51"/>
      <c r="E52" s="51"/>
      <c r="F52" s="51"/>
      <c r="G52" s="51"/>
    </row>
    <row r="53" spans="2:7" x14ac:dyDescent="0.2">
      <c r="B53" s="51"/>
      <c r="C53" s="51"/>
      <c r="E53" s="51"/>
      <c r="F53" s="51"/>
      <c r="G53" s="51"/>
    </row>
  </sheetData>
  <conditionalFormatting sqref="D11">
    <cfRule type="iconSet" priority="1">
      <iconSet reverse="1">
        <cfvo type="percent" val="0"/>
        <cfvo type="num" val="1" gte="0"/>
        <cfvo type="num" val="2" gte="0"/>
      </iconSet>
    </cfRule>
  </conditionalFormatting>
  <hyperlinks>
    <hyperlink ref="A9" location="Mapping!A1" display="Mapping" xr:uid="{AE31052A-7534-4055-99A4-07803AC7BCCD}"/>
    <hyperlink ref="A12" location="Dashboard!A1" display="Dashboard" xr:uid="{321B36E6-8EAB-402D-A1B1-4250A7E021E6}"/>
    <hyperlink ref="A11" location="Metrics!A1" display="Metrics" xr:uid="{ECF6ED71-50F4-4BC5-A4A4-D70888FAC514}"/>
    <hyperlink ref="A13" location="Charts!A1" display="Charts" xr:uid="{FD77E012-5724-4D8E-A74E-7ABA23930D47}"/>
  </hyperlinks>
  <pageMargins left="0.7" right="0.7" top="0.75" bottom="0.75" header="0.3" footer="0.3"/>
  <pageSetup paperSize="9" orientation="portrait" horizontalDpi="200" verticalDpi="200" r:id="rId1"/>
  <customProperties>
    <customPr name="EpmWorksheetKeyString_GUID"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AC82D-4A88-49D0-9E61-7C02D4CC311B}">
  <sheetPr>
    <tabColor rgb="FF8FCFAD"/>
  </sheetPr>
  <dimension ref="A1:E26"/>
  <sheetViews>
    <sheetView showGridLines="0" workbookViewId="0">
      <selection activeCell="E33" sqref="E33"/>
    </sheetView>
  </sheetViews>
  <sheetFormatPr defaultRowHeight="12.75" x14ac:dyDescent="0.2"/>
  <cols>
    <col min="1" max="1" width="18.7109375" bestFit="1" customWidth="1"/>
    <col min="2" max="2" width="14.42578125" bestFit="1" customWidth="1"/>
    <col min="4" max="4" width="9" bestFit="1" customWidth="1"/>
    <col min="5" max="5" width="11.42578125" bestFit="1" customWidth="1"/>
  </cols>
  <sheetData>
    <row r="1" spans="1:5" x14ac:dyDescent="0.2">
      <c r="A1" s="2" t="s">
        <v>9</v>
      </c>
      <c r="B1" s="2" t="s">
        <v>11</v>
      </c>
      <c r="D1" s="45" t="s">
        <v>43</v>
      </c>
      <c r="E1" s="45" t="s">
        <v>44</v>
      </c>
    </row>
    <row r="2" spans="1:5" x14ac:dyDescent="0.2">
      <c r="A2" s="1" t="s">
        <v>3</v>
      </c>
      <c r="B2" s="14">
        <v>15</v>
      </c>
      <c r="D2" s="33">
        <v>43617</v>
      </c>
      <c r="E2" s="33" t="e">
        <f>NA()</f>
        <v>#N/A</v>
      </c>
    </row>
    <row r="3" spans="1:5" x14ac:dyDescent="0.2">
      <c r="A3" s="1" t="s">
        <v>10</v>
      </c>
      <c r="B3" s="14">
        <v>30</v>
      </c>
      <c r="D3" s="33">
        <v>43647</v>
      </c>
      <c r="E3" s="33">
        <v>43617</v>
      </c>
    </row>
    <row r="4" spans="1:5" x14ac:dyDescent="0.2">
      <c r="A4" s="1" t="s">
        <v>4</v>
      </c>
      <c r="B4" s="14">
        <v>65</v>
      </c>
      <c r="D4" s="33">
        <v>43678</v>
      </c>
      <c r="E4" s="33">
        <v>43647</v>
      </c>
    </row>
    <row r="5" spans="1:5" x14ac:dyDescent="0.2">
      <c r="D5" s="33">
        <v>43709</v>
      </c>
      <c r="E5" s="33">
        <v>43678</v>
      </c>
    </row>
    <row r="6" spans="1:5" x14ac:dyDescent="0.2">
      <c r="D6" s="33">
        <v>43739</v>
      </c>
      <c r="E6" s="33">
        <v>43709</v>
      </c>
    </row>
    <row r="7" spans="1:5" x14ac:dyDescent="0.2">
      <c r="D7" s="33">
        <v>43770</v>
      </c>
      <c r="E7" s="33">
        <v>43739</v>
      </c>
    </row>
    <row r="8" spans="1:5" x14ac:dyDescent="0.2">
      <c r="D8" s="33">
        <v>43800</v>
      </c>
      <c r="E8" s="33">
        <v>43770</v>
      </c>
    </row>
    <row r="9" spans="1:5" x14ac:dyDescent="0.2">
      <c r="D9" s="33">
        <v>43831</v>
      </c>
      <c r="E9" s="33">
        <v>43800</v>
      </c>
    </row>
    <row r="10" spans="1:5" x14ac:dyDescent="0.2">
      <c r="D10" s="33">
        <v>43862</v>
      </c>
      <c r="E10" s="33">
        <v>43831</v>
      </c>
    </row>
    <row r="11" spans="1:5" x14ac:dyDescent="0.2">
      <c r="D11" s="33">
        <v>43891</v>
      </c>
      <c r="E11" s="33">
        <v>43862</v>
      </c>
    </row>
    <row r="12" spans="1:5" x14ac:dyDescent="0.2">
      <c r="D12" s="33">
        <v>43922</v>
      </c>
      <c r="E12" s="33">
        <v>43891</v>
      </c>
    </row>
    <row r="13" spans="1:5" x14ac:dyDescent="0.2">
      <c r="D13" s="33">
        <v>43952</v>
      </c>
      <c r="E13" s="33">
        <v>43922</v>
      </c>
    </row>
    <row r="14" spans="1:5" x14ac:dyDescent="0.2">
      <c r="D14" s="33">
        <v>43983</v>
      </c>
      <c r="E14" s="33">
        <v>43952</v>
      </c>
    </row>
    <row r="15" spans="1:5" x14ac:dyDescent="0.2">
      <c r="D15" s="33">
        <v>44013</v>
      </c>
      <c r="E15" s="33">
        <v>43983</v>
      </c>
    </row>
    <row r="16" spans="1:5" x14ac:dyDescent="0.2">
      <c r="D16" s="33">
        <v>44044</v>
      </c>
      <c r="E16" s="33">
        <v>44013</v>
      </c>
    </row>
    <row r="17" spans="4:5" x14ac:dyDescent="0.2">
      <c r="D17" s="33">
        <v>44075</v>
      </c>
      <c r="E17" s="33">
        <v>44044</v>
      </c>
    </row>
    <row r="18" spans="4:5" x14ac:dyDescent="0.2">
      <c r="D18" s="33">
        <v>44105</v>
      </c>
      <c r="E18" s="33">
        <v>44075</v>
      </c>
    </row>
    <row r="19" spans="4:5" x14ac:dyDescent="0.2">
      <c r="D19" s="33">
        <v>44136</v>
      </c>
      <c r="E19" s="33">
        <v>44105</v>
      </c>
    </row>
    <row r="20" spans="4:5" x14ac:dyDescent="0.2">
      <c r="D20" s="33">
        <v>44166</v>
      </c>
      <c r="E20" s="33">
        <v>44136</v>
      </c>
    </row>
    <row r="21" spans="4:5" x14ac:dyDescent="0.2">
      <c r="D21" s="33">
        <v>44197</v>
      </c>
      <c r="E21" s="33">
        <v>44166</v>
      </c>
    </row>
    <row r="22" spans="4:5" x14ac:dyDescent="0.2">
      <c r="D22" s="33">
        <v>44228</v>
      </c>
      <c r="E22" s="33">
        <v>44197</v>
      </c>
    </row>
    <row r="23" spans="4:5" x14ac:dyDescent="0.2">
      <c r="D23" s="33">
        <v>44256</v>
      </c>
      <c r="E23" s="33">
        <v>44228</v>
      </c>
    </row>
    <row r="24" spans="4:5" x14ac:dyDescent="0.2">
      <c r="D24" s="33">
        <v>44287</v>
      </c>
      <c r="E24" s="33">
        <v>44256</v>
      </c>
    </row>
    <row r="25" spans="4:5" x14ac:dyDescent="0.2">
      <c r="D25" s="33">
        <v>44317</v>
      </c>
      <c r="E25" s="33">
        <v>44287</v>
      </c>
    </row>
    <row r="26" spans="4:5" x14ac:dyDescent="0.2">
      <c r="D26" s="33">
        <v>44348</v>
      </c>
      <c r="E26" s="33">
        <v>44317</v>
      </c>
    </row>
  </sheetData>
  <pageMargins left="0.7" right="0.7" top="0.75" bottom="0.75" header="0.3" footer="0.3"/>
  <customProperties>
    <customPr name="_pios_id" r:id="rId1"/>
    <customPr name="Epm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17521-3C52-4E3E-AA02-329690BA2C92}">
  <sheetPr>
    <tabColor rgb="FF50B47F"/>
    <pageSetUpPr autoPageBreaks="0"/>
  </sheetPr>
  <dimension ref="B2:AA55"/>
  <sheetViews>
    <sheetView showGridLines="0" zoomScale="85" zoomScaleNormal="85" workbookViewId="0">
      <selection activeCell="E13" sqref="E13"/>
    </sheetView>
  </sheetViews>
  <sheetFormatPr defaultColWidth="9.140625" defaultRowHeight="12.75" outlineLevelRow="1" x14ac:dyDescent="0.2"/>
  <cols>
    <col min="1" max="1" width="1.28515625" style="3" customWidth="1"/>
    <col min="2" max="2" width="29.7109375" style="3" customWidth="1"/>
    <col min="3" max="27" width="10.5703125" style="3" customWidth="1"/>
    <col min="28" max="16384" width="9.140625" style="3"/>
  </cols>
  <sheetData>
    <row r="2" spans="2:27" x14ac:dyDescent="0.2">
      <c r="B2" s="5" t="s">
        <v>6</v>
      </c>
      <c r="C2" s="13">
        <f>Mapping!$D$2</f>
        <v>43617</v>
      </c>
      <c r="D2" s="13">
        <f>Mapping!$D$3</f>
        <v>43647</v>
      </c>
      <c r="E2" s="13">
        <f>Mapping!$D$4</f>
        <v>43678</v>
      </c>
      <c r="F2" s="13">
        <f>Mapping!$D$5</f>
        <v>43709</v>
      </c>
      <c r="G2" s="13">
        <f>Mapping!$D$6</f>
        <v>43739</v>
      </c>
      <c r="H2" s="13">
        <f>Mapping!$D$7</f>
        <v>43770</v>
      </c>
      <c r="I2" s="13">
        <f>Mapping!$D$8</f>
        <v>43800</v>
      </c>
      <c r="J2" s="13">
        <f>Mapping!$D$9</f>
        <v>43831</v>
      </c>
      <c r="K2" s="13">
        <f>Mapping!$D$10</f>
        <v>43862</v>
      </c>
      <c r="L2" s="13">
        <f>Mapping!$D$11</f>
        <v>43891</v>
      </c>
      <c r="M2" s="13">
        <f>Mapping!$D$12</f>
        <v>43922</v>
      </c>
      <c r="N2" s="13">
        <f>Mapping!$D$13</f>
        <v>43952</v>
      </c>
      <c r="O2" s="13">
        <f>Mapping!$D$14</f>
        <v>43983</v>
      </c>
      <c r="P2" s="13">
        <f>Mapping!$D$15</f>
        <v>44013</v>
      </c>
      <c r="Q2" s="13">
        <f>Mapping!$D$16</f>
        <v>44044</v>
      </c>
      <c r="R2" s="13">
        <f>Mapping!$D$17</f>
        <v>44075</v>
      </c>
      <c r="S2" s="13">
        <f>Mapping!$D$18</f>
        <v>44105</v>
      </c>
      <c r="T2" s="13">
        <f>Mapping!$D$19</f>
        <v>44136</v>
      </c>
      <c r="U2" s="13">
        <f>Mapping!$D$20</f>
        <v>44166</v>
      </c>
      <c r="V2" s="13">
        <f>Mapping!$D$21</f>
        <v>44197</v>
      </c>
      <c r="W2" s="13">
        <f>Mapping!$D$22</f>
        <v>44228</v>
      </c>
      <c r="X2" s="13">
        <f>Mapping!$D$23</f>
        <v>44256</v>
      </c>
      <c r="Y2" s="13">
        <f>Mapping!$D$24</f>
        <v>44287</v>
      </c>
      <c r="Z2" s="13">
        <f>Mapping!$D$25</f>
        <v>44317</v>
      </c>
      <c r="AA2" s="13">
        <f>Mapping!$D$26</f>
        <v>44348</v>
      </c>
    </row>
    <row r="4" spans="2:27" x14ac:dyDescent="0.2">
      <c r="B4" s="3" t="s">
        <v>7</v>
      </c>
      <c r="C4" s="9">
        <v>45</v>
      </c>
      <c r="D4" s="10">
        <f>+C8</f>
        <v>53</v>
      </c>
      <c r="E4" s="10">
        <f t="shared" ref="E4:M4" si="0">+D8</f>
        <v>61</v>
      </c>
      <c r="F4" s="10">
        <f t="shared" si="0"/>
        <v>72</v>
      </c>
      <c r="G4" s="10">
        <f t="shared" si="0"/>
        <v>82</v>
      </c>
      <c r="H4" s="10">
        <f t="shared" si="0"/>
        <v>93</v>
      </c>
      <c r="I4" s="10">
        <f t="shared" si="0"/>
        <v>100</v>
      </c>
      <c r="J4" s="10">
        <f t="shared" si="0"/>
        <v>108</v>
      </c>
      <c r="K4" s="10">
        <f t="shared" si="0"/>
        <v>120</v>
      </c>
      <c r="L4" s="10">
        <f t="shared" si="0"/>
        <v>129</v>
      </c>
      <c r="M4" s="10">
        <f t="shared" si="0"/>
        <v>137</v>
      </c>
      <c r="N4" s="10">
        <f t="shared" ref="N4:AA4" si="1">+M8</f>
        <v>147</v>
      </c>
      <c r="O4" s="10">
        <f t="shared" si="1"/>
        <v>155</v>
      </c>
      <c r="P4" s="10">
        <f t="shared" si="1"/>
        <v>160</v>
      </c>
      <c r="Q4" s="10">
        <f t="shared" si="1"/>
        <v>168.8461538461539</v>
      </c>
      <c r="R4" s="10">
        <f t="shared" si="1"/>
        <v>176.56043956043959</v>
      </c>
      <c r="S4" s="10">
        <f t="shared" si="1"/>
        <v>186.1428571428572</v>
      </c>
      <c r="T4" s="10">
        <f t="shared" si="1"/>
        <v>191.59340659340668</v>
      </c>
      <c r="U4" s="10">
        <f t="shared" si="1"/>
        <v>199.912087912088</v>
      </c>
      <c r="V4" s="10">
        <f t="shared" si="1"/>
        <v>204.09890109890119</v>
      </c>
      <c r="W4" s="10">
        <f t="shared" si="1"/>
        <v>212.1538461538463</v>
      </c>
      <c r="X4" s="10">
        <f t="shared" si="1"/>
        <v>221.07692307692324</v>
      </c>
      <c r="Y4" s="10">
        <f t="shared" si="1"/>
        <v>225.86813186813205</v>
      </c>
      <c r="Z4" s="10">
        <f t="shared" si="1"/>
        <v>231.52747252747272</v>
      </c>
      <c r="AA4" s="10">
        <f t="shared" si="1"/>
        <v>239.05494505494528</v>
      </c>
    </row>
    <row r="5" spans="2:27" x14ac:dyDescent="0.2">
      <c r="B5" s="3" t="s">
        <v>8</v>
      </c>
      <c r="C5" s="9">
        <v>10</v>
      </c>
      <c r="D5" s="9">
        <v>11</v>
      </c>
      <c r="E5" s="9">
        <v>12</v>
      </c>
      <c r="F5" s="9">
        <v>15</v>
      </c>
      <c r="G5" s="9">
        <v>13</v>
      </c>
      <c r="H5" s="9">
        <v>13</v>
      </c>
      <c r="I5" s="9">
        <v>10</v>
      </c>
      <c r="J5" s="9">
        <v>13</v>
      </c>
      <c r="K5" s="9">
        <v>14</v>
      </c>
      <c r="L5" s="9">
        <v>12</v>
      </c>
      <c r="M5" s="9">
        <v>12</v>
      </c>
      <c r="N5" s="9">
        <v>10</v>
      </c>
      <c r="O5" s="9">
        <v>8</v>
      </c>
      <c r="P5" s="9">
        <v>10.8461538461539</v>
      </c>
      <c r="Q5" s="9">
        <v>10.714285714285699</v>
      </c>
      <c r="R5" s="9">
        <v>10.5824175824176</v>
      </c>
      <c r="S5" s="9">
        <v>10.4505494505495</v>
      </c>
      <c r="T5" s="9">
        <v>10.3186813186813</v>
      </c>
      <c r="U5" s="9">
        <v>10.1868131868132</v>
      </c>
      <c r="V5" s="9">
        <v>10.054945054945099</v>
      </c>
      <c r="W5" s="9">
        <v>9.9230769230769393</v>
      </c>
      <c r="X5" s="9">
        <v>9.7912087912088097</v>
      </c>
      <c r="Y5" s="9">
        <v>9.6593406593406801</v>
      </c>
      <c r="Z5" s="9">
        <v>9.5274725274725505</v>
      </c>
      <c r="AA5" s="9">
        <v>9.3956043956044208</v>
      </c>
    </row>
    <row r="6" spans="2:27" x14ac:dyDescent="0.2">
      <c r="B6" s="3" t="s">
        <v>0</v>
      </c>
      <c r="C6" s="9">
        <v>-2</v>
      </c>
      <c r="D6" s="9">
        <v>-3</v>
      </c>
      <c r="E6" s="9">
        <v>-1</v>
      </c>
      <c r="F6" s="9">
        <v>-5</v>
      </c>
      <c r="G6" s="9">
        <v>-2</v>
      </c>
      <c r="H6" s="9">
        <v>-6</v>
      </c>
      <c r="I6" s="9">
        <v>-2</v>
      </c>
      <c r="J6" s="9">
        <v>-1</v>
      </c>
      <c r="K6" s="9">
        <v>-5</v>
      </c>
      <c r="L6" s="9">
        <v>-4</v>
      </c>
      <c r="M6" s="9">
        <v>-2</v>
      </c>
      <c r="N6" s="9">
        <v>-2</v>
      </c>
      <c r="O6" s="9">
        <v>-3</v>
      </c>
      <c r="P6" s="9">
        <v>-2</v>
      </c>
      <c r="Q6" s="9">
        <v>-3</v>
      </c>
      <c r="R6" s="9">
        <v>-1</v>
      </c>
      <c r="S6" s="9">
        <v>-5</v>
      </c>
      <c r="T6" s="9">
        <v>-2</v>
      </c>
      <c r="U6" s="9">
        <v>-6</v>
      </c>
      <c r="V6" s="9">
        <v>-2</v>
      </c>
      <c r="W6" s="9">
        <v>-1</v>
      </c>
      <c r="X6" s="9">
        <v>-5</v>
      </c>
      <c r="Y6" s="9">
        <v>-4</v>
      </c>
      <c r="Z6" s="9">
        <v>-2</v>
      </c>
      <c r="AA6" s="9">
        <v>-2</v>
      </c>
    </row>
    <row r="7" spans="2:27" x14ac:dyDescent="0.2">
      <c r="C7" s="11"/>
      <c r="D7" s="11"/>
      <c r="E7" s="11"/>
      <c r="F7" s="11"/>
      <c r="G7" s="11"/>
      <c r="H7" s="11"/>
      <c r="I7" s="11"/>
      <c r="J7" s="11"/>
      <c r="K7" s="11"/>
      <c r="L7" s="11"/>
      <c r="M7" s="11"/>
      <c r="N7" s="11"/>
      <c r="O7" s="11"/>
      <c r="P7" s="11"/>
      <c r="Q7" s="11"/>
      <c r="R7" s="11"/>
      <c r="S7" s="11"/>
      <c r="T7" s="11"/>
      <c r="U7" s="11"/>
      <c r="V7" s="11"/>
      <c r="W7" s="11"/>
      <c r="X7" s="11"/>
      <c r="Y7" s="11"/>
      <c r="Z7" s="11"/>
      <c r="AA7" s="11"/>
    </row>
    <row r="8" spans="2:27" x14ac:dyDescent="0.2">
      <c r="B8" s="7" t="s">
        <v>18</v>
      </c>
      <c r="C8" s="12">
        <f>SUM(C4:C6)</f>
        <v>53</v>
      </c>
      <c r="D8" s="12">
        <f t="shared" ref="D8:M8" si="2">SUM(D4:D6)</f>
        <v>61</v>
      </c>
      <c r="E8" s="12">
        <f t="shared" si="2"/>
        <v>72</v>
      </c>
      <c r="F8" s="12">
        <f t="shared" si="2"/>
        <v>82</v>
      </c>
      <c r="G8" s="12">
        <f t="shared" si="2"/>
        <v>93</v>
      </c>
      <c r="H8" s="12">
        <f t="shared" si="2"/>
        <v>100</v>
      </c>
      <c r="I8" s="12">
        <f t="shared" si="2"/>
        <v>108</v>
      </c>
      <c r="J8" s="12">
        <f t="shared" si="2"/>
        <v>120</v>
      </c>
      <c r="K8" s="12">
        <f t="shared" si="2"/>
        <v>129</v>
      </c>
      <c r="L8" s="12">
        <f t="shared" si="2"/>
        <v>137</v>
      </c>
      <c r="M8" s="12">
        <f t="shared" si="2"/>
        <v>147</v>
      </c>
      <c r="N8" s="12">
        <f t="shared" ref="N8:O8" si="3">SUM(N4:N6)</f>
        <v>155</v>
      </c>
      <c r="O8" s="12">
        <f t="shared" si="3"/>
        <v>160</v>
      </c>
      <c r="P8" s="12">
        <f>SUM(P4:P6)</f>
        <v>168.8461538461539</v>
      </c>
      <c r="Q8" s="12">
        <f t="shared" ref="Q8:U8" si="4">SUM(Q4:Q6)</f>
        <v>176.56043956043959</v>
      </c>
      <c r="R8" s="12">
        <f t="shared" si="4"/>
        <v>186.1428571428572</v>
      </c>
      <c r="S8" s="12">
        <f t="shared" si="4"/>
        <v>191.59340659340668</v>
      </c>
      <c r="T8" s="12">
        <f t="shared" si="4"/>
        <v>199.912087912088</v>
      </c>
      <c r="U8" s="12">
        <f t="shared" si="4"/>
        <v>204.09890109890119</v>
      </c>
      <c r="V8" s="12">
        <f>SUM(V4:V6)</f>
        <v>212.1538461538463</v>
      </c>
      <c r="W8" s="12">
        <f t="shared" ref="W8:AA8" si="5">SUM(W4:W6)</f>
        <v>221.07692307692324</v>
      </c>
      <c r="X8" s="12">
        <f t="shared" si="5"/>
        <v>225.86813186813205</v>
      </c>
      <c r="Y8" s="12">
        <f t="shared" si="5"/>
        <v>231.52747252747272</v>
      </c>
      <c r="Z8" s="12">
        <f t="shared" si="5"/>
        <v>239.05494505494528</v>
      </c>
      <c r="AA8" s="12">
        <f t="shared" si="5"/>
        <v>246.45054945054969</v>
      </c>
    </row>
    <row r="10" spans="2:27" x14ac:dyDescent="0.2">
      <c r="B10" s="7" t="s">
        <v>1</v>
      </c>
      <c r="C10" s="8">
        <f>IFERROR(-C6/C4,"")</f>
        <v>4.4444444444444446E-2</v>
      </c>
      <c r="D10" s="8">
        <f t="shared" ref="D10:M10" si="6">IFERROR(-D6/D4,"")</f>
        <v>5.6603773584905662E-2</v>
      </c>
      <c r="E10" s="8">
        <f t="shared" si="6"/>
        <v>1.6393442622950821E-2</v>
      </c>
      <c r="F10" s="8">
        <f t="shared" si="6"/>
        <v>6.9444444444444448E-2</v>
      </c>
      <c r="G10" s="8">
        <f t="shared" si="6"/>
        <v>2.4390243902439025E-2</v>
      </c>
      <c r="H10" s="8">
        <f t="shared" si="6"/>
        <v>6.4516129032258063E-2</v>
      </c>
      <c r="I10" s="8">
        <f t="shared" si="6"/>
        <v>0.02</v>
      </c>
      <c r="J10" s="8">
        <f t="shared" si="6"/>
        <v>9.2592592592592587E-3</v>
      </c>
      <c r="K10" s="8">
        <f t="shared" si="6"/>
        <v>4.1666666666666664E-2</v>
      </c>
      <c r="L10" s="8">
        <f t="shared" si="6"/>
        <v>3.1007751937984496E-2</v>
      </c>
      <c r="M10" s="8">
        <f t="shared" si="6"/>
        <v>1.4598540145985401E-2</v>
      </c>
      <c r="N10" s="8">
        <f t="shared" ref="N10:O10" si="7">IFERROR(-N6/N4,"")</f>
        <v>1.3605442176870748E-2</v>
      </c>
      <c r="O10" s="8">
        <f t="shared" si="7"/>
        <v>1.935483870967742E-2</v>
      </c>
      <c r="P10" s="8">
        <f>IFERROR(-P6/P4,"")</f>
        <v>1.2500000000000001E-2</v>
      </c>
      <c r="Q10" s="8">
        <f t="shared" ref="Q10:U10" si="8">IFERROR(-Q6/Q4,"")</f>
        <v>1.7767653758542137E-2</v>
      </c>
      <c r="R10" s="8">
        <f t="shared" si="8"/>
        <v>5.6637829090682755E-3</v>
      </c>
      <c r="S10" s="8">
        <f t="shared" si="8"/>
        <v>2.6861089792785869E-2</v>
      </c>
      <c r="T10" s="8">
        <f t="shared" si="8"/>
        <v>1.043877258388299E-2</v>
      </c>
      <c r="U10" s="8">
        <f t="shared" si="8"/>
        <v>3.0013192612137189E-2</v>
      </c>
      <c r="V10" s="8">
        <f>IFERROR(-V6/V4,"")</f>
        <v>9.7991708393905079E-3</v>
      </c>
      <c r="W10" s="8">
        <f t="shared" ref="W10:AA10" si="9">IFERROR(-W6/W4,"")</f>
        <v>4.7135605511239992E-3</v>
      </c>
      <c r="X10" s="8">
        <f t="shared" si="9"/>
        <v>2.2616562282533038E-2</v>
      </c>
      <c r="Y10" s="8">
        <f t="shared" si="9"/>
        <v>1.7709448282572721E-2</v>
      </c>
      <c r="Z10" s="8">
        <f t="shared" si="9"/>
        <v>8.6382837343964985E-3</v>
      </c>
      <c r="AA10" s="8">
        <f t="shared" si="9"/>
        <v>8.3662774662131029E-3</v>
      </c>
    </row>
    <row r="11" spans="2:27" x14ac:dyDescent="0.2">
      <c r="B11" s="7" t="s">
        <v>60</v>
      </c>
      <c r="C11" s="47">
        <v>2.3E-2</v>
      </c>
      <c r="D11" s="47">
        <v>2.3E-2</v>
      </c>
      <c r="E11" s="47">
        <v>2.3E-2</v>
      </c>
      <c r="F11" s="47">
        <v>2.3E-2</v>
      </c>
      <c r="G11" s="47">
        <v>2.3E-2</v>
      </c>
      <c r="H11" s="47">
        <v>2.3E-2</v>
      </c>
      <c r="I11" s="47">
        <v>2.3E-2</v>
      </c>
      <c r="J11" s="47">
        <v>2.3E-2</v>
      </c>
      <c r="K11" s="47">
        <v>2.3E-2</v>
      </c>
      <c r="L11" s="47">
        <v>2.3E-2</v>
      </c>
      <c r="M11" s="47">
        <v>2.3E-2</v>
      </c>
      <c r="N11" s="47">
        <v>2.3E-2</v>
      </c>
      <c r="O11" s="47">
        <v>2.3E-2</v>
      </c>
      <c r="P11" s="47">
        <v>2.3E-2</v>
      </c>
      <c r="Q11" s="47">
        <v>2.3E-2</v>
      </c>
      <c r="R11" s="47">
        <v>2.3E-2</v>
      </c>
      <c r="S11" s="47">
        <v>2.3E-2</v>
      </c>
      <c r="T11" s="47">
        <v>2.3E-2</v>
      </c>
      <c r="U11" s="47">
        <v>2.3E-2</v>
      </c>
      <c r="V11" s="47">
        <v>2.3E-2</v>
      </c>
      <c r="W11" s="47">
        <v>2.3E-2</v>
      </c>
      <c r="X11" s="47">
        <v>2.3E-2</v>
      </c>
      <c r="Y11" s="47">
        <v>2.3E-2</v>
      </c>
      <c r="Z11" s="47">
        <v>2.3E-2</v>
      </c>
      <c r="AA11" s="47">
        <v>2.3E-2</v>
      </c>
    </row>
    <row r="13" spans="2:27" x14ac:dyDescent="0.2">
      <c r="B13" s="7" t="s">
        <v>2</v>
      </c>
      <c r="C13" s="8">
        <f>(1-C10)^12</f>
        <v>0.57952383374958549</v>
      </c>
      <c r="D13" s="8">
        <f t="shared" ref="D13:O13" si="10">(1-D10)^12</f>
        <v>0.49696936357700078</v>
      </c>
      <c r="E13" s="8">
        <f t="shared" si="10"/>
        <v>0.8200814425978169</v>
      </c>
      <c r="F13" s="8">
        <f t="shared" si="10"/>
        <v>0.42160686634056332</v>
      </c>
      <c r="G13" s="8">
        <f t="shared" si="10"/>
        <v>0.74355588504530745</v>
      </c>
      <c r="H13" s="8">
        <f t="shared" si="10"/>
        <v>0.44919576053050092</v>
      </c>
      <c r="I13" s="8">
        <f t="shared" si="10"/>
        <v>0.78471672373479973</v>
      </c>
      <c r="J13" s="8">
        <f t="shared" si="10"/>
        <v>0.89437626708312001</v>
      </c>
      <c r="K13" s="8">
        <f t="shared" si="10"/>
        <v>0.60006615409096598</v>
      </c>
      <c r="L13" s="8">
        <f t="shared" si="10"/>
        <v>0.68524146121242313</v>
      </c>
      <c r="M13" s="8">
        <f t="shared" si="10"/>
        <v>0.83822076650702515</v>
      </c>
      <c r="N13" s="8">
        <f t="shared" si="10"/>
        <v>0.8484143584377275</v>
      </c>
      <c r="O13" s="8">
        <f t="shared" si="10"/>
        <v>0.790938429642423</v>
      </c>
      <c r="P13" s="8">
        <f>(1-P10)^12</f>
        <v>0.85989465924902719</v>
      </c>
      <c r="Q13" s="8">
        <f t="shared" ref="Q13:U13" si="11">(1-Q10)^12</f>
        <v>0.8064376274215419</v>
      </c>
      <c r="R13" s="8">
        <f t="shared" si="11"/>
        <v>0.93411231593853583</v>
      </c>
      <c r="S13" s="8">
        <f t="shared" si="11"/>
        <v>0.72127030753239241</v>
      </c>
      <c r="T13" s="8">
        <f t="shared" si="11"/>
        <v>0.88168214765536201</v>
      </c>
      <c r="U13" s="8">
        <f t="shared" si="11"/>
        <v>0.6937291291381581</v>
      </c>
      <c r="V13" s="8">
        <f>(1-V10)^12</f>
        <v>0.8885450011120084</v>
      </c>
      <c r="W13" s="8">
        <f t="shared" ref="W13:AA13" si="12">(1-W10)^12</f>
        <v>0.94488084166466135</v>
      </c>
      <c r="X13" s="8">
        <f t="shared" si="12"/>
        <v>0.75994070049019391</v>
      </c>
      <c r="Y13" s="8">
        <f t="shared" si="12"/>
        <v>0.80701127239560222</v>
      </c>
      <c r="Z13" s="8">
        <f t="shared" si="12"/>
        <v>0.90112642071086468</v>
      </c>
      <c r="AA13" s="8">
        <f t="shared" si="12"/>
        <v>0.90409787616190995</v>
      </c>
    </row>
    <row r="15" spans="2:27" x14ac:dyDescent="0.2">
      <c r="B15" s="5" t="s">
        <v>5</v>
      </c>
      <c r="C15" s="5"/>
      <c r="D15" s="5"/>
      <c r="E15" s="5"/>
      <c r="F15" s="5"/>
      <c r="G15" s="5"/>
      <c r="H15" s="5"/>
      <c r="I15" s="5"/>
      <c r="J15" s="5"/>
      <c r="K15" s="5"/>
      <c r="L15" s="5"/>
      <c r="M15" s="5"/>
      <c r="N15" s="5"/>
      <c r="O15" s="5"/>
      <c r="P15" s="5"/>
      <c r="Q15" s="5"/>
      <c r="R15" s="5"/>
      <c r="S15" s="5"/>
      <c r="T15" s="5"/>
      <c r="U15" s="5"/>
      <c r="V15" s="5"/>
      <c r="W15" s="5"/>
      <c r="X15" s="5"/>
      <c r="Y15" s="5"/>
      <c r="Z15" s="5"/>
      <c r="AA15" s="5"/>
    </row>
    <row r="16" spans="2:27" outlineLevel="1" x14ac:dyDescent="0.2"/>
    <row r="17" spans="2:27" outlineLevel="1" x14ac:dyDescent="0.2">
      <c r="B17" s="22" t="str">
        <f>Mapping!$A$2</f>
        <v>Basic</v>
      </c>
      <c r="C17" s="4"/>
      <c r="D17" s="4"/>
      <c r="E17" s="4"/>
      <c r="F17" s="4"/>
      <c r="G17" s="4"/>
      <c r="H17" s="4"/>
      <c r="I17" s="4"/>
      <c r="J17" s="4"/>
      <c r="K17" s="4"/>
      <c r="L17" s="4"/>
      <c r="M17" s="4"/>
      <c r="N17" s="4"/>
      <c r="O17" s="4"/>
      <c r="P17" s="4"/>
      <c r="Q17" s="4"/>
      <c r="R17" s="4"/>
      <c r="S17" s="4"/>
      <c r="T17" s="4"/>
      <c r="U17" s="4"/>
      <c r="V17" s="4"/>
      <c r="W17" s="4"/>
      <c r="X17" s="4"/>
      <c r="Y17" s="4"/>
      <c r="Z17" s="4"/>
      <c r="AA17" s="4"/>
    </row>
    <row r="18" spans="2:27" outlineLevel="1" x14ac:dyDescent="0.2">
      <c r="B18" s="3" t="s">
        <v>12</v>
      </c>
      <c r="C18" s="3">
        <v>100</v>
      </c>
      <c r="D18" s="10">
        <f>C22</f>
        <v>97</v>
      </c>
      <c r="E18" s="10">
        <f t="shared" ref="E18:AA18" si="13">D22</f>
        <v>98</v>
      </c>
      <c r="F18" s="10">
        <f t="shared" si="13"/>
        <v>93</v>
      </c>
      <c r="G18" s="10">
        <f t="shared" si="13"/>
        <v>89</v>
      </c>
      <c r="H18" s="10">
        <f t="shared" si="13"/>
        <v>86</v>
      </c>
      <c r="I18" s="10">
        <f t="shared" si="13"/>
        <v>85</v>
      </c>
      <c r="J18" s="10">
        <f t="shared" si="13"/>
        <v>89</v>
      </c>
      <c r="K18" s="10">
        <f t="shared" si="13"/>
        <v>87</v>
      </c>
      <c r="L18" s="10">
        <f t="shared" si="13"/>
        <v>86</v>
      </c>
      <c r="M18" s="10">
        <f t="shared" si="13"/>
        <v>86</v>
      </c>
      <c r="N18" s="10">
        <f t="shared" si="13"/>
        <v>84</v>
      </c>
      <c r="O18" s="10">
        <f t="shared" si="13"/>
        <v>90</v>
      </c>
      <c r="P18" s="10">
        <f t="shared" si="13"/>
        <v>94</v>
      </c>
      <c r="Q18" s="10">
        <f t="shared" si="13"/>
        <v>90</v>
      </c>
      <c r="R18" s="10">
        <f t="shared" si="13"/>
        <v>87</v>
      </c>
      <c r="S18" s="10">
        <f t="shared" si="13"/>
        <v>90</v>
      </c>
      <c r="T18" s="10">
        <f t="shared" si="13"/>
        <v>90</v>
      </c>
      <c r="U18" s="10">
        <f t="shared" si="13"/>
        <v>94</v>
      </c>
      <c r="V18" s="10">
        <f t="shared" si="13"/>
        <v>98</v>
      </c>
      <c r="W18" s="10">
        <f t="shared" si="13"/>
        <v>98</v>
      </c>
      <c r="X18" s="10">
        <f t="shared" si="13"/>
        <v>92</v>
      </c>
      <c r="Y18" s="10">
        <f t="shared" si="13"/>
        <v>85</v>
      </c>
      <c r="Z18" s="10">
        <f t="shared" si="13"/>
        <v>86</v>
      </c>
      <c r="AA18" s="10">
        <f t="shared" si="13"/>
        <v>88</v>
      </c>
    </row>
    <row r="19" spans="2:27" outlineLevel="1" x14ac:dyDescent="0.2">
      <c r="B19" s="3" t="s">
        <v>13</v>
      </c>
      <c r="C19" s="3">
        <v>6</v>
      </c>
      <c r="D19" s="3">
        <v>10</v>
      </c>
      <c r="E19" s="3">
        <v>2</v>
      </c>
      <c r="F19" s="3">
        <v>4</v>
      </c>
      <c r="G19" s="3">
        <v>4</v>
      </c>
      <c r="H19" s="3">
        <v>6</v>
      </c>
      <c r="I19" s="3">
        <v>7</v>
      </c>
      <c r="J19" s="3">
        <v>6</v>
      </c>
      <c r="K19" s="3">
        <v>8</v>
      </c>
      <c r="L19" s="3">
        <v>2</v>
      </c>
      <c r="M19" s="3">
        <v>6</v>
      </c>
      <c r="N19" s="3">
        <v>8</v>
      </c>
      <c r="O19" s="3">
        <v>8</v>
      </c>
      <c r="P19" s="3">
        <v>6</v>
      </c>
      <c r="Q19" s="3">
        <v>5</v>
      </c>
      <c r="R19" s="3">
        <v>7</v>
      </c>
      <c r="S19" s="3">
        <v>2</v>
      </c>
      <c r="T19" s="3">
        <v>6</v>
      </c>
      <c r="U19" s="3">
        <v>8</v>
      </c>
      <c r="V19" s="3">
        <v>6</v>
      </c>
      <c r="W19" s="3">
        <v>2</v>
      </c>
      <c r="X19" s="3">
        <v>2</v>
      </c>
      <c r="Y19" s="3">
        <v>9</v>
      </c>
      <c r="Z19" s="3">
        <v>10</v>
      </c>
      <c r="AA19" s="3">
        <v>3</v>
      </c>
    </row>
    <row r="20" spans="2:27" outlineLevel="1" x14ac:dyDescent="0.2">
      <c r="B20" s="3" t="s">
        <v>0</v>
      </c>
      <c r="C20" s="3">
        <v>-9</v>
      </c>
      <c r="D20" s="3">
        <v>-9</v>
      </c>
      <c r="E20" s="3">
        <v>-7</v>
      </c>
      <c r="F20" s="3">
        <v>-8</v>
      </c>
      <c r="G20" s="3">
        <v>-7</v>
      </c>
      <c r="H20" s="3">
        <v>-7</v>
      </c>
      <c r="I20" s="3">
        <v>-3</v>
      </c>
      <c r="J20" s="3">
        <v>-8</v>
      </c>
      <c r="K20" s="3">
        <v>-9</v>
      </c>
      <c r="L20" s="3">
        <v>-2</v>
      </c>
      <c r="M20" s="3">
        <v>-8</v>
      </c>
      <c r="N20" s="3">
        <v>-2</v>
      </c>
      <c r="O20" s="3">
        <v>-4</v>
      </c>
      <c r="P20" s="3">
        <v>-10</v>
      </c>
      <c r="Q20" s="3">
        <v>-8</v>
      </c>
      <c r="R20" s="3">
        <v>-4</v>
      </c>
      <c r="S20" s="3">
        <v>-2</v>
      </c>
      <c r="T20" s="3">
        <v>-2</v>
      </c>
      <c r="U20" s="3">
        <v>-4</v>
      </c>
      <c r="V20" s="3">
        <v>-6</v>
      </c>
      <c r="W20" s="3">
        <v>-8</v>
      </c>
      <c r="X20" s="3">
        <v>-9</v>
      </c>
      <c r="Y20" s="3">
        <v>-8</v>
      </c>
      <c r="Z20" s="3">
        <v>-8</v>
      </c>
      <c r="AA20" s="3">
        <v>-2</v>
      </c>
    </row>
    <row r="21" spans="2:27" outlineLevel="1" x14ac:dyDescent="0.2">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2:27" outlineLevel="1" x14ac:dyDescent="0.2">
      <c r="B22" s="3" t="s">
        <v>14</v>
      </c>
      <c r="C22" s="12">
        <f>SUM(C18:C20)</f>
        <v>97</v>
      </c>
      <c r="D22" s="12">
        <f t="shared" ref="D22:AA22" si="14">SUM(D18:D20)</f>
        <v>98</v>
      </c>
      <c r="E22" s="12">
        <f t="shared" si="14"/>
        <v>93</v>
      </c>
      <c r="F22" s="12">
        <f t="shared" si="14"/>
        <v>89</v>
      </c>
      <c r="G22" s="12">
        <f t="shared" si="14"/>
        <v>86</v>
      </c>
      <c r="H22" s="12">
        <f t="shared" si="14"/>
        <v>85</v>
      </c>
      <c r="I22" s="12">
        <f t="shared" si="14"/>
        <v>89</v>
      </c>
      <c r="J22" s="12">
        <f t="shared" si="14"/>
        <v>87</v>
      </c>
      <c r="K22" s="12">
        <f t="shared" si="14"/>
        <v>86</v>
      </c>
      <c r="L22" s="12">
        <f t="shared" si="14"/>
        <v>86</v>
      </c>
      <c r="M22" s="12">
        <f t="shared" si="14"/>
        <v>84</v>
      </c>
      <c r="N22" s="12">
        <f t="shared" si="14"/>
        <v>90</v>
      </c>
      <c r="O22" s="12">
        <f t="shared" si="14"/>
        <v>94</v>
      </c>
      <c r="P22" s="12">
        <f t="shared" si="14"/>
        <v>90</v>
      </c>
      <c r="Q22" s="12">
        <f t="shared" si="14"/>
        <v>87</v>
      </c>
      <c r="R22" s="12">
        <f t="shared" si="14"/>
        <v>90</v>
      </c>
      <c r="S22" s="12">
        <f t="shared" si="14"/>
        <v>90</v>
      </c>
      <c r="T22" s="12">
        <f t="shared" si="14"/>
        <v>94</v>
      </c>
      <c r="U22" s="12">
        <f t="shared" si="14"/>
        <v>98</v>
      </c>
      <c r="V22" s="12">
        <f t="shared" si="14"/>
        <v>98</v>
      </c>
      <c r="W22" s="12">
        <f t="shared" si="14"/>
        <v>92</v>
      </c>
      <c r="X22" s="12">
        <f t="shared" si="14"/>
        <v>85</v>
      </c>
      <c r="Y22" s="12">
        <f t="shared" si="14"/>
        <v>86</v>
      </c>
      <c r="Z22" s="12">
        <f t="shared" si="14"/>
        <v>88</v>
      </c>
      <c r="AA22" s="12">
        <f t="shared" si="14"/>
        <v>89</v>
      </c>
    </row>
    <row r="23" spans="2:27" outlineLevel="1" x14ac:dyDescent="0.2">
      <c r="B23" s="3" t="s">
        <v>1</v>
      </c>
      <c r="C23" s="15">
        <f>IFERROR(-C20/C18,"")</f>
        <v>0.09</v>
      </c>
      <c r="D23" s="15">
        <f t="shared" ref="D23:AA23" si="15">IFERROR(-D20/D18,"")</f>
        <v>9.2783505154639179E-2</v>
      </c>
      <c r="E23" s="15">
        <f t="shared" si="15"/>
        <v>7.1428571428571425E-2</v>
      </c>
      <c r="F23" s="15">
        <f t="shared" si="15"/>
        <v>8.6021505376344093E-2</v>
      </c>
      <c r="G23" s="15">
        <f t="shared" si="15"/>
        <v>7.8651685393258425E-2</v>
      </c>
      <c r="H23" s="15">
        <f t="shared" si="15"/>
        <v>8.1395348837209308E-2</v>
      </c>
      <c r="I23" s="15">
        <f t="shared" si="15"/>
        <v>3.5294117647058823E-2</v>
      </c>
      <c r="J23" s="15">
        <f t="shared" si="15"/>
        <v>8.98876404494382E-2</v>
      </c>
      <c r="K23" s="15">
        <f t="shared" si="15"/>
        <v>0.10344827586206896</v>
      </c>
      <c r="L23" s="15">
        <f t="shared" si="15"/>
        <v>2.3255813953488372E-2</v>
      </c>
      <c r="M23" s="15">
        <f t="shared" si="15"/>
        <v>9.3023255813953487E-2</v>
      </c>
      <c r="N23" s="15">
        <f t="shared" si="15"/>
        <v>2.3809523809523808E-2</v>
      </c>
      <c r="O23" s="15">
        <f t="shared" si="15"/>
        <v>4.4444444444444446E-2</v>
      </c>
      <c r="P23" s="15">
        <f t="shared" si="15"/>
        <v>0.10638297872340426</v>
      </c>
      <c r="Q23" s="15">
        <f t="shared" si="15"/>
        <v>8.8888888888888892E-2</v>
      </c>
      <c r="R23" s="15">
        <f t="shared" si="15"/>
        <v>4.5977011494252873E-2</v>
      </c>
      <c r="S23" s="15">
        <f t="shared" si="15"/>
        <v>2.2222222222222223E-2</v>
      </c>
      <c r="T23" s="15">
        <f t="shared" si="15"/>
        <v>2.2222222222222223E-2</v>
      </c>
      <c r="U23" s="15">
        <f t="shared" si="15"/>
        <v>4.2553191489361701E-2</v>
      </c>
      <c r="V23" s="15">
        <f t="shared" si="15"/>
        <v>6.1224489795918366E-2</v>
      </c>
      <c r="W23" s="15">
        <f t="shared" si="15"/>
        <v>8.1632653061224483E-2</v>
      </c>
      <c r="X23" s="15">
        <f t="shared" si="15"/>
        <v>9.7826086956521743E-2</v>
      </c>
      <c r="Y23" s="15">
        <f t="shared" si="15"/>
        <v>9.4117647058823528E-2</v>
      </c>
      <c r="Z23" s="15">
        <f t="shared" si="15"/>
        <v>9.3023255813953487E-2</v>
      </c>
      <c r="AA23" s="15">
        <f t="shared" si="15"/>
        <v>2.2727272727272728E-2</v>
      </c>
    </row>
    <row r="24" spans="2:27" outlineLevel="1" x14ac:dyDescent="0.2"/>
    <row r="25" spans="2:27" outlineLevel="1" x14ac:dyDescent="0.2">
      <c r="B25" s="22" t="str">
        <f>Mapping!$A$3</f>
        <v>Advanced</v>
      </c>
      <c r="C25" s="4"/>
      <c r="D25" s="4"/>
      <c r="E25" s="4"/>
      <c r="F25" s="4"/>
      <c r="G25" s="4"/>
      <c r="H25" s="4"/>
      <c r="I25" s="4"/>
      <c r="J25" s="4"/>
      <c r="K25" s="4"/>
      <c r="L25" s="4"/>
      <c r="M25" s="4"/>
      <c r="N25" s="4"/>
      <c r="O25" s="4"/>
      <c r="P25" s="4"/>
      <c r="Q25" s="4"/>
      <c r="R25" s="4"/>
      <c r="S25" s="4"/>
      <c r="T25" s="4"/>
      <c r="U25" s="4"/>
      <c r="V25" s="4"/>
      <c r="W25" s="4"/>
      <c r="X25" s="4"/>
      <c r="Y25" s="4"/>
      <c r="Z25" s="4"/>
      <c r="AA25" s="4"/>
    </row>
    <row r="26" spans="2:27" outlineLevel="1" x14ac:dyDescent="0.2">
      <c r="B26" s="3" t="s">
        <v>12</v>
      </c>
      <c r="C26" s="3">
        <v>110</v>
      </c>
      <c r="D26" s="10">
        <f>C30</f>
        <v>112</v>
      </c>
      <c r="E26" s="10">
        <f t="shared" ref="E26:AA26" si="16">D30</f>
        <v>112</v>
      </c>
      <c r="F26" s="10">
        <f t="shared" si="16"/>
        <v>112</v>
      </c>
      <c r="G26" s="10">
        <f t="shared" si="16"/>
        <v>112</v>
      </c>
      <c r="H26" s="10">
        <f t="shared" si="16"/>
        <v>109</v>
      </c>
      <c r="I26" s="10">
        <f t="shared" si="16"/>
        <v>112</v>
      </c>
      <c r="J26" s="10">
        <f t="shared" si="16"/>
        <v>111</v>
      </c>
      <c r="K26" s="10">
        <f t="shared" si="16"/>
        <v>108</v>
      </c>
      <c r="L26" s="10">
        <f t="shared" si="16"/>
        <v>112</v>
      </c>
      <c r="M26" s="10">
        <f t="shared" si="16"/>
        <v>115</v>
      </c>
      <c r="N26" s="10">
        <f t="shared" si="16"/>
        <v>114</v>
      </c>
      <c r="O26" s="10">
        <f t="shared" si="16"/>
        <v>117</v>
      </c>
      <c r="P26" s="10">
        <f t="shared" si="16"/>
        <v>117</v>
      </c>
      <c r="Q26" s="10">
        <f t="shared" si="16"/>
        <v>121</v>
      </c>
      <c r="R26" s="10">
        <f t="shared" si="16"/>
        <v>123</v>
      </c>
      <c r="S26" s="10">
        <f t="shared" si="16"/>
        <v>122</v>
      </c>
      <c r="T26" s="10">
        <f t="shared" si="16"/>
        <v>126</v>
      </c>
      <c r="U26" s="10">
        <f t="shared" si="16"/>
        <v>123</v>
      </c>
      <c r="V26" s="10">
        <f t="shared" si="16"/>
        <v>122</v>
      </c>
      <c r="W26" s="10">
        <f t="shared" si="16"/>
        <v>122</v>
      </c>
      <c r="X26" s="10">
        <f t="shared" si="16"/>
        <v>125</v>
      </c>
      <c r="Y26" s="10">
        <f t="shared" si="16"/>
        <v>126</v>
      </c>
      <c r="Z26" s="10">
        <f t="shared" si="16"/>
        <v>125</v>
      </c>
      <c r="AA26" s="10">
        <f t="shared" si="16"/>
        <v>125</v>
      </c>
    </row>
    <row r="27" spans="2:27" outlineLevel="1" x14ac:dyDescent="0.2">
      <c r="B27" s="3" t="s">
        <v>13</v>
      </c>
      <c r="C27" s="3">
        <v>7</v>
      </c>
      <c r="D27" s="3">
        <v>5</v>
      </c>
      <c r="E27" s="3">
        <v>5</v>
      </c>
      <c r="F27" s="3">
        <v>5</v>
      </c>
      <c r="G27" s="3">
        <v>2</v>
      </c>
      <c r="H27" s="3">
        <v>8</v>
      </c>
      <c r="I27" s="3">
        <v>4</v>
      </c>
      <c r="J27" s="3">
        <v>2</v>
      </c>
      <c r="K27" s="3">
        <v>9</v>
      </c>
      <c r="L27" s="3">
        <v>8</v>
      </c>
      <c r="M27" s="3">
        <v>4</v>
      </c>
      <c r="N27" s="3">
        <v>8</v>
      </c>
      <c r="O27" s="3">
        <v>5</v>
      </c>
      <c r="P27" s="3">
        <v>9</v>
      </c>
      <c r="Q27" s="3">
        <v>7</v>
      </c>
      <c r="R27" s="3">
        <v>4</v>
      </c>
      <c r="S27" s="3">
        <v>9</v>
      </c>
      <c r="T27" s="3">
        <v>2</v>
      </c>
      <c r="U27" s="3">
        <v>4</v>
      </c>
      <c r="V27" s="3">
        <v>5</v>
      </c>
      <c r="W27" s="3">
        <v>8</v>
      </c>
      <c r="X27" s="3">
        <v>6</v>
      </c>
      <c r="Y27" s="3">
        <v>4</v>
      </c>
      <c r="Z27" s="3">
        <v>5</v>
      </c>
      <c r="AA27" s="3">
        <v>4</v>
      </c>
    </row>
    <row r="28" spans="2:27" outlineLevel="1" x14ac:dyDescent="0.2">
      <c r="B28" s="3" t="s">
        <v>0</v>
      </c>
      <c r="C28" s="3">
        <v>-5</v>
      </c>
      <c r="D28" s="3">
        <v>-5</v>
      </c>
      <c r="E28" s="3">
        <v>-5</v>
      </c>
      <c r="F28" s="3">
        <v>-5</v>
      </c>
      <c r="G28" s="3">
        <v>-5</v>
      </c>
      <c r="H28" s="3">
        <v>-5</v>
      </c>
      <c r="I28" s="3">
        <v>-5</v>
      </c>
      <c r="J28" s="3">
        <v>-5</v>
      </c>
      <c r="K28" s="3">
        <v>-5</v>
      </c>
      <c r="L28" s="3">
        <v>-5</v>
      </c>
      <c r="M28" s="3">
        <v>-5</v>
      </c>
      <c r="N28" s="3">
        <v>-5</v>
      </c>
      <c r="O28" s="3">
        <v>-5</v>
      </c>
      <c r="P28" s="3">
        <v>-5</v>
      </c>
      <c r="Q28" s="3">
        <v>-5</v>
      </c>
      <c r="R28" s="3">
        <v>-5</v>
      </c>
      <c r="S28" s="3">
        <v>-5</v>
      </c>
      <c r="T28" s="3">
        <v>-5</v>
      </c>
      <c r="U28" s="3">
        <v>-5</v>
      </c>
      <c r="V28" s="3">
        <v>-5</v>
      </c>
      <c r="W28" s="3">
        <v>-5</v>
      </c>
      <c r="X28" s="3">
        <v>-5</v>
      </c>
      <c r="Y28" s="3">
        <v>-5</v>
      </c>
      <c r="Z28" s="3">
        <v>-5</v>
      </c>
      <c r="AA28" s="3">
        <v>-5</v>
      </c>
    </row>
    <row r="29" spans="2:27" outlineLevel="1" x14ac:dyDescent="0.2">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2:27" outlineLevel="1" x14ac:dyDescent="0.2">
      <c r="B30" s="3" t="s">
        <v>14</v>
      </c>
      <c r="C30" s="12">
        <f>SUM(C26:C28)</f>
        <v>112</v>
      </c>
      <c r="D30" s="12">
        <f t="shared" ref="D30:AA30" si="17">SUM(D26:D28)</f>
        <v>112</v>
      </c>
      <c r="E30" s="12">
        <f t="shared" si="17"/>
        <v>112</v>
      </c>
      <c r="F30" s="12">
        <f t="shared" si="17"/>
        <v>112</v>
      </c>
      <c r="G30" s="12">
        <f t="shared" si="17"/>
        <v>109</v>
      </c>
      <c r="H30" s="12">
        <f t="shared" si="17"/>
        <v>112</v>
      </c>
      <c r="I30" s="12">
        <f t="shared" si="17"/>
        <v>111</v>
      </c>
      <c r="J30" s="12">
        <f t="shared" si="17"/>
        <v>108</v>
      </c>
      <c r="K30" s="12">
        <f t="shared" si="17"/>
        <v>112</v>
      </c>
      <c r="L30" s="12">
        <f t="shared" si="17"/>
        <v>115</v>
      </c>
      <c r="M30" s="12">
        <f t="shared" si="17"/>
        <v>114</v>
      </c>
      <c r="N30" s="12">
        <f t="shared" si="17"/>
        <v>117</v>
      </c>
      <c r="O30" s="12">
        <f t="shared" si="17"/>
        <v>117</v>
      </c>
      <c r="P30" s="12">
        <f t="shared" si="17"/>
        <v>121</v>
      </c>
      <c r="Q30" s="12">
        <f t="shared" si="17"/>
        <v>123</v>
      </c>
      <c r="R30" s="12">
        <f t="shared" si="17"/>
        <v>122</v>
      </c>
      <c r="S30" s="12">
        <f t="shared" si="17"/>
        <v>126</v>
      </c>
      <c r="T30" s="12">
        <f t="shared" si="17"/>
        <v>123</v>
      </c>
      <c r="U30" s="12">
        <f t="shared" si="17"/>
        <v>122</v>
      </c>
      <c r="V30" s="12">
        <f t="shared" si="17"/>
        <v>122</v>
      </c>
      <c r="W30" s="12">
        <f t="shared" si="17"/>
        <v>125</v>
      </c>
      <c r="X30" s="12">
        <f t="shared" si="17"/>
        <v>126</v>
      </c>
      <c r="Y30" s="12">
        <f t="shared" si="17"/>
        <v>125</v>
      </c>
      <c r="Z30" s="12">
        <f t="shared" si="17"/>
        <v>125</v>
      </c>
      <c r="AA30" s="12">
        <f t="shared" si="17"/>
        <v>124</v>
      </c>
    </row>
    <row r="31" spans="2:27" outlineLevel="1" x14ac:dyDescent="0.2">
      <c r="B31" s="3" t="s">
        <v>1</v>
      </c>
      <c r="C31" s="15">
        <f>IFERROR(-C28/C26,"")</f>
        <v>4.5454545454545456E-2</v>
      </c>
      <c r="D31" s="15">
        <f t="shared" ref="D31:AA31" si="18">IFERROR(-D28/D26,"")</f>
        <v>4.4642857142857144E-2</v>
      </c>
      <c r="E31" s="15">
        <f t="shared" si="18"/>
        <v>4.4642857142857144E-2</v>
      </c>
      <c r="F31" s="15">
        <f t="shared" si="18"/>
        <v>4.4642857142857144E-2</v>
      </c>
      <c r="G31" s="15">
        <f t="shared" si="18"/>
        <v>4.4642857142857144E-2</v>
      </c>
      <c r="H31" s="15">
        <f t="shared" si="18"/>
        <v>4.5871559633027525E-2</v>
      </c>
      <c r="I31" s="15">
        <f t="shared" si="18"/>
        <v>4.4642857142857144E-2</v>
      </c>
      <c r="J31" s="15">
        <f t="shared" si="18"/>
        <v>4.5045045045045043E-2</v>
      </c>
      <c r="K31" s="15">
        <f t="shared" si="18"/>
        <v>4.6296296296296294E-2</v>
      </c>
      <c r="L31" s="15">
        <f t="shared" si="18"/>
        <v>4.4642857142857144E-2</v>
      </c>
      <c r="M31" s="15">
        <f t="shared" si="18"/>
        <v>4.3478260869565216E-2</v>
      </c>
      <c r="N31" s="15">
        <f t="shared" si="18"/>
        <v>4.3859649122807015E-2</v>
      </c>
      <c r="O31" s="15">
        <f t="shared" si="18"/>
        <v>4.2735042735042736E-2</v>
      </c>
      <c r="P31" s="15">
        <f t="shared" si="18"/>
        <v>4.2735042735042736E-2</v>
      </c>
      <c r="Q31" s="15">
        <f t="shared" si="18"/>
        <v>4.1322314049586778E-2</v>
      </c>
      <c r="R31" s="15">
        <f t="shared" si="18"/>
        <v>4.065040650406504E-2</v>
      </c>
      <c r="S31" s="15">
        <f t="shared" si="18"/>
        <v>4.0983606557377046E-2</v>
      </c>
      <c r="T31" s="15">
        <f t="shared" si="18"/>
        <v>3.968253968253968E-2</v>
      </c>
      <c r="U31" s="15">
        <f t="shared" si="18"/>
        <v>4.065040650406504E-2</v>
      </c>
      <c r="V31" s="15">
        <f t="shared" si="18"/>
        <v>4.0983606557377046E-2</v>
      </c>
      <c r="W31" s="15">
        <f t="shared" si="18"/>
        <v>4.0983606557377046E-2</v>
      </c>
      <c r="X31" s="15">
        <f t="shared" si="18"/>
        <v>0.04</v>
      </c>
      <c r="Y31" s="15">
        <f t="shared" si="18"/>
        <v>3.968253968253968E-2</v>
      </c>
      <c r="Z31" s="15">
        <f t="shared" si="18"/>
        <v>0.04</v>
      </c>
      <c r="AA31" s="15">
        <f t="shared" si="18"/>
        <v>0.04</v>
      </c>
    </row>
    <row r="32" spans="2:27" outlineLevel="1" x14ac:dyDescent="0.2"/>
    <row r="33" spans="2:27" outlineLevel="1" x14ac:dyDescent="0.2">
      <c r="B33" s="22" t="str">
        <f>Mapping!$A$4</f>
        <v>Premium</v>
      </c>
      <c r="C33" s="4"/>
      <c r="D33" s="4"/>
      <c r="E33" s="4"/>
      <c r="F33" s="4"/>
      <c r="G33" s="4"/>
      <c r="H33" s="4"/>
      <c r="I33" s="4"/>
      <c r="J33" s="4"/>
      <c r="K33" s="4"/>
      <c r="L33" s="4"/>
      <c r="M33" s="4"/>
      <c r="N33" s="4"/>
      <c r="O33" s="4"/>
      <c r="P33" s="4"/>
      <c r="Q33" s="4"/>
      <c r="R33" s="4"/>
      <c r="S33" s="4"/>
      <c r="T33" s="4"/>
      <c r="U33" s="4"/>
      <c r="V33" s="4"/>
      <c r="W33" s="4"/>
      <c r="X33" s="4"/>
      <c r="Y33" s="4"/>
      <c r="Z33" s="4"/>
      <c r="AA33" s="4"/>
    </row>
    <row r="34" spans="2:27" outlineLevel="1" x14ac:dyDescent="0.2">
      <c r="B34" s="3" t="s">
        <v>12</v>
      </c>
      <c r="C34" s="3">
        <v>35</v>
      </c>
      <c r="D34" s="10">
        <f>C38</f>
        <v>34</v>
      </c>
      <c r="E34" s="10">
        <f t="shared" ref="E34:AA34" si="19">D38</f>
        <v>34</v>
      </c>
      <c r="F34" s="10">
        <f t="shared" si="19"/>
        <v>28</v>
      </c>
      <c r="G34" s="10">
        <f t="shared" si="19"/>
        <v>29</v>
      </c>
      <c r="H34" s="10">
        <f t="shared" si="19"/>
        <v>27</v>
      </c>
      <c r="I34" s="10">
        <f t="shared" si="19"/>
        <v>25</v>
      </c>
      <c r="J34" s="10">
        <f t="shared" si="19"/>
        <v>29</v>
      </c>
      <c r="K34" s="10">
        <f t="shared" si="19"/>
        <v>24</v>
      </c>
      <c r="L34" s="10">
        <f t="shared" si="19"/>
        <v>18</v>
      </c>
      <c r="M34" s="10">
        <f t="shared" si="19"/>
        <v>15</v>
      </c>
      <c r="N34" s="10">
        <f t="shared" si="19"/>
        <v>17</v>
      </c>
      <c r="O34" s="10">
        <f t="shared" si="19"/>
        <v>22</v>
      </c>
      <c r="P34" s="10">
        <f t="shared" si="19"/>
        <v>21</v>
      </c>
      <c r="Q34" s="10">
        <f t="shared" si="19"/>
        <v>20</v>
      </c>
      <c r="R34" s="10">
        <f t="shared" si="19"/>
        <v>24</v>
      </c>
      <c r="S34" s="10">
        <f t="shared" si="19"/>
        <v>28</v>
      </c>
      <c r="T34" s="10">
        <f t="shared" si="19"/>
        <v>31</v>
      </c>
      <c r="U34" s="10">
        <f t="shared" si="19"/>
        <v>32</v>
      </c>
      <c r="V34" s="10">
        <f t="shared" si="19"/>
        <v>31</v>
      </c>
      <c r="W34" s="10">
        <f t="shared" si="19"/>
        <v>34</v>
      </c>
      <c r="X34" s="10">
        <f t="shared" si="19"/>
        <v>28</v>
      </c>
      <c r="Y34" s="10">
        <f t="shared" si="19"/>
        <v>29</v>
      </c>
      <c r="Z34" s="10">
        <f t="shared" si="19"/>
        <v>23</v>
      </c>
      <c r="AA34" s="10">
        <f t="shared" si="19"/>
        <v>16</v>
      </c>
    </row>
    <row r="35" spans="2:27" outlineLevel="1" x14ac:dyDescent="0.2">
      <c r="B35" s="3" t="s">
        <v>13</v>
      </c>
      <c r="C35" s="3">
        <v>5</v>
      </c>
      <c r="D35" s="3">
        <v>8</v>
      </c>
      <c r="E35" s="3">
        <v>4</v>
      </c>
      <c r="F35" s="3">
        <v>4</v>
      </c>
      <c r="G35" s="3">
        <v>7</v>
      </c>
      <c r="H35" s="3">
        <v>3</v>
      </c>
      <c r="I35" s="3">
        <v>6</v>
      </c>
      <c r="J35" s="3">
        <v>5</v>
      </c>
      <c r="K35" s="3">
        <v>2</v>
      </c>
      <c r="L35" s="3">
        <v>2</v>
      </c>
      <c r="M35" s="3">
        <v>10</v>
      </c>
      <c r="N35" s="3">
        <v>8</v>
      </c>
      <c r="O35" s="3">
        <v>5</v>
      </c>
      <c r="P35" s="3">
        <v>2</v>
      </c>
      <c r="Q35" s="3">
        <v>10</v>
      </c>
      <c r="R35" s="3">
        <v>8</v>
      </c>
      <c r="S35" s="3">
        <v>6</v>
      </c>
      <c r="T35" s="3">
        <v>9</v>
      </c>
      <c r="U35" s="3">
        <v>9</v>
      </c>
      <c r="V35" s="3">
        <v>9</v>
      </c>
      <c r="W35" s="3">
        <v>3</v>
      </c>
      <c r="X35" s="3">
        <v>8</v>
      </c>
      <c r="Y35" s="3">
        <v>4</v>
      </c>
      <c r="Z35" s="3">
        <v>2</v>
      </c>
      <c r="AA35" s="3">
        <v>8</v>
      </c>
    </row>
    <row r="36" spans="2:27" outlineLevel="1" x14ac:dyDescent="0.2">
      <c r="B36" s="3" t="s">
        <v>0</v>
      </c>
      <c r="C36" s="3">
        <v>-6</v>
      </c>
      <c r="D36" s="3">
        <v>-8</v>
      </c>
      <c r="E36" s="3">
        <v>-10</v>
      </c>
      <c r="F36" s="3">
        <v>-3</v>
      </c>
      <c r="G36" s="3">
        <v>-9</v>
      </c>
      <c r="H36" s="3">
        <v>-5</v>
      </c>
      <c r="I36" s="3">
        <v>-2</v>
      </c>
      <c r="J36" s="3">
        <v>-10</v>
      </c>
      <c r="K36" s="3">
        <v>-8</v>
      </c>
      <c r="L36" s="3">
        <v>-5</v>
      </c>
      <c r="M36" s="3">
        <v>-8</v>
      </c>
      <c r="N36" s="3">
        <v>-3</v>
      </c>
      <c r="O36" s="3">
        <v>-6</v>
      </c>
      <c r="P36" s="3">
        <v>-3</v>
      </c>
      <c r="Q36" s="3">
        <v>-6</v>
      </c>
      <c r="R36" s="3">
        <v>-4</v>
      </c>
      <c r="S36" s="3">
        <v>-3</v>
      </c>
      <c r="T36" s="3">
        <v>-8</v>
      </c>
      <c r="U36" s="3">
        <v>-10</v>
      </c>
      <c r="V36" s="3">
        <v>-6</v>
      </c>
      <c r="W36" s="3">
        <v>-9</v>
      </c>
      <c r="X36" s="3">
        <v>-7</v>
      </c>
      <c r="Y36" s="3">
        <v>-10</v>
      </c>
      <c r="Z36" s="3">
        <v>-9</v>
      </c>
      <c r="AA36" s="3">
        <v>-6</v>
      </c>
    </row>
    <row r="37" spans="2:27" outlineLevel="1" x14ac:dyDescent="0.2">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2:27" outlineLevel="1" x14ac:dyDescent="0.2">
      <c r="B38" s="3" t="s">
        <v>14</v>
      </c>
      <c r="C38" s="12">
        <f>SUM(C34:C36)</f>
        <v>34</v>
      </c>
      <c r="D38" s="12">
        <f t="shared" ref="D38:AA38" si="20">SUM(D34:D36)</f>
        <v>34</v>
      </c>
      <c r="E38" s="12">
        <f t="shared" si="20"/>
        <v>28</v>
      </c>
      <c r="F38" s="12">
        <f t="shared" si="20"/>
        <v>29</v>
      </c>
      <c r="G38" s="12">
        <f t="shared" si="20"/>
        <v>27</v>
      </c>
      <c r="H38" s="12">
        <f t="shared" si="20"/>
        <v>25</v>
      </c>
      <c r="I38" s="12">
        <f t="shared" si="20"/>
        <v>29</v>
      </c>
      <c r="J38" s="12">
        <f t="shared" si="20"/>
        <v>24</v>
      </c>
      <c r="K38" s="12">
        <f t="shared" si="20"/>
        <v>18</v>
      </c>
      <c r="L38" s="12">
        <f t="shared" si="20"/>
        <v>15</v>
      </c>
      <c r="M38" s="12">
        <f t="shared" si="20"/>
        <v>17</v>
      </c>
      <c r="N38" s="12">
        <f t="shared" si="20"/>
        <v>22</v>
      </c>
      <c r="O38" s="12">
        <f t="shared" si="20"/>
        <v>21</v>
      </c>
      <c r="P38" s="12">
        <f t="shared" si="20"/>
        <v>20</v>
      </c>
      <c r="Q38" s="12">
        <f t="shared" si="20"/>
        <v>24</v>
      </c>
      <c r="R38" s="12">
        <f t="shared" si="20"/>
        <v>28</v>
      </c>
      <c r="S38" s="12">
        <f t="shared" si="20"/>
        <v>31</v>
      </c>
      <c r="T38" s="12">
        <f t="shared" si="20"/>
        <v>32</v>
      </c>
      <c r="U38" s="12">
        <f t="shared" si="20"/>
        <v>31</v>
      </c>
      <c r="V38" s="12">
        <f t="shared" si="20"/>
        <v>34</v>
      </c>
      <c r="W38" s="12">
        <f t="shared" si="20"/>
        <v>28</v>
      </c>
      <c r="X38" s="12">
        <f t="shared" si="20"/>
        <v>29</v>
      </c>
      <c r="Y38" s="12">
        <f t="shared" si="20"/>
        <v>23</v>
      </c>
      <c r="Z38" s="12">
        <f t="shared" si="20"/>
        <v>16</v>
      </c>
      <c r="AA38" s="12">
        <f t="shared" si="20"/>
        <v>18</v>
      </c>
    </row>
    <row r="39" spans="2:27" outlineLevel="1" x14ac:dyDescent="0.2">
      <c r="B39" s="3" t="s">
        <v>1</v>
      </c>
      <c r="C39" s="15">
        <f>IFERROR(-C36/C34,"")</f>
        <v>0.17142857142857143</v>
      </c>
      <c r="D39" s="15">
        <f t="shared" ref="D39:AA39" si="21">IFERROR(-D36/D34,"")</f>
        <v>0.23529411764705882</v>
      </c>
      <c r="E39" s="15">
        <f t="shared" si="21"/>
        <v>0.29411764705882354</v>
      </c>
      <c r="F39" s="15">
        <f t="shared" si="21"/>
        <v>0.10714285714285714</v>
      </c>
      <c r="G39" s="15">
        <f t="shared" si="21"/>
        <v>0.31034482758620691</v>
      </c>
      <c r="H39" s="15">
        <f t="shared" si="21"/>
        <v>0.18518518518518517</v>
      </c>
      <c r="I39" s="15">
        <f t="shared" si="21"/>
        <v>0.08</v>
      </c>
      <c r="J39" s="15">
        <f t="shared" si="21"/>
        <v>0.34482758620689657</v>
      </c>
      <c r="K39" s="15">
        <f t="shared" si="21"/>
        <v>0.33333333333333331</v>
      </c>
      <c r="L39" s="15">
        <f t="shared" si="21"/>
        <v>0.27777777777777779</v>
      </c>
      <c r="M39" s="15">
        <f t="shared" si="21"/>
        <v>0.53333333333333333</v>
      </c>
      <c r="N39" s="15">
        <f t="shared" si="21"/>
        <v>0.17647058823529413</v>
      </c>
      <c r="O39" s="15">
        <f t="shared" si="21"/>
        <v>0.27272727272727271</v>
      </c>
      <c r="P39" s="15">
        <f t="shared" si="21"/>
        <v>0.14285714285714285</v>
      </c>
      <c r="Q39" s="15">
        <f t="shared" si="21"/>
        <v>0.3</v>
      </c>
      <c r="R39" s="15">
        <f t="shared" si="21"/>
        <v>0.16666666666666666</v>
      </c>
      <c r="S39" s="15">
        <f t="shared" si="21"/>
        <v>0.10714285714285714</v>
      </c>
      <c r="T39" s="15">
        <f t="shared" si="21"/>
        <v>0.25806451612903225</v>
      </c>
      <c r="U39" s="15">
        <f t="shared" si="21"/>
        <v>0.3125</v>
      </c>
      <c r="V39" s="15">
        <f t="shared" si="21"/>
        <v>0.19354838709677419</v>
      </c>
      <c r="W39" s="15">
        <f t="shared" si="21"/>
        <v>0.26470588235294118</v>
      </c>
      <c r="X39" s="15">
        <f t="shared" si="21"/>
        <v>0.25</v>
      </c>
      <c r="Y39" s="15">
        <f t="shared" si="21"/>
        <v>0.34482758620689657</v>
      </c>
      <c r="Z39" s="15">
        <f t="shared" si="21"/>
        <v>0.39130434782608697</v>
      </c>
      <c r="AA39" s="15">
        <f t="shared" si="21"/>
        <v>0.375</v>
      </c>
    </row>
    <row r="41" spans="2:27" x14ac:dyDescent="0.2">
      <c r="B41" s="7" t="str">
        <f>Mapping!$A$2</f>
        <v>Basic</v>
      </c>
      <c r="C41" s="6">
        <f>C22</f>
        <v>97</v>
      </c>
      <c r="D41" s="6">
        <f t="shared" ref="D41:AA41" si="22">D22</f>
        <v>98</v>
      </c>
      <c r="E41" s="6">
        <f t="shared" si="22"/>
        <v>93</v>
      </c>
      <c r="F41" s="6">
        <f t="shared" si="22"/>
        <v>89</v>
      </c>
      <c r="G41" s="6">
        <f t="shared" si="22"/>
        <v>86</v>
      </c>
      <c r="H41" s="6">
        <f t="shared" si="22"/>
        <v>85</v>
      </c>
      <c r="I41" s="6">
        <f t="shared" si="22"/>
        <v>89</v>
      </c>
      <c r="J41" s="6">
        <f t="shared" si="22"/>
        <v>87</v>
      </c>
      <c r="K41" s="6">
        <f t="shared" si="22"/>
        <v>86</v>
      </c>
      <c r="L41" s="6">
        <f t="shared" si="22"/>
        <v>86</v>
      </c>
      <c r="M41" s="6">
        <f t="shared" si="22"/>
        <v>84</v>
      </c>
      <c r="N41" s="6">
        <f t="shared" si="22"/>
        <v>90</v>
      </c>
      <c r="O41" s="6">
        <f t="shared" si="22"/>
        <v>94</v>
      </c>
      <c r="P41" s="6">
        <f t="shared" si="22"/>
        <v>90</v>
      </c>
      <c r="Q41" s="6">
        <f t="shared" si="22"/>
        <v>87</v>
      </c>
      <c r="R41" s="6">
        <f t="shared" si="22"/>
        <v>90</v>
      </c>
      <c r="S41" s="6">
        <f t="shared" si="22"/>
        <v>90</v>
      </c>
      <c r="T41" s="6">
        <f t="shared" si="22"/>
        <v>94</v>
      </c>
      <c r="U41" s="6">
        <f t="shared" si="22"/>
        <v>98</v>
      </c>
      <c r="V41" s="6">
        <f t="shared" si="22"/>
        <v>98</v>
      </c>
      <c r="W41" s="6">
        <f t="shared" si="22"/>
        <v>92</v>
      </c>
      <c r="X41" s="6">
        <f t="shared" si="22"/>
        <v>85</v>
      </c>
      <c r="Y41" s="6">
        <f t="shared" si="22"/>
        <v>86</v>
      </c>
      <c r="Z41" s="6">
        <f t="shared" si="22"/>
        <v>88</v>
      </c>
      <c r="AA41" s="6">
        <f t="shared" si="22"/>
        <v>89</v>
      </c>
    </row>
    <row r="42" spans="2:27" x14ac:dyDescent="0.2">
      <c r="B42" s="7" t="str">
        <f>Mapping!$A$3</f>
        <v>Advanced</v>
      </c>
      <c r="C42" s="6">
        <f>C30</f>
        <v>112</v>
      </c>
      <c r="D42" s="6">
        <f t="shared" ref="D42:AA42" si="23">D30</f>
        <v>112</v>
      </c>
      <c r="E42" s="6">
        <f t="shared" si="23"/>
        <v>112</v>
      </c>
      <c r="F42" s="6">
        <f t="shared" si="23"/>
        <v>112</v>
      </c>
      <c r="G42" s="6">
        <f t="shared" si="23"/>
        <v>109</v>
      </c>
      <c r="H42" s="6">
        <f t="shared" si="23"/>
        <v>112</v>
      </c>
      <c r="I42" s="6">
        <f t="shared" si="23"/>
        <v>111</v>
      </c>
      <c r="J42" s="6">
        <f t="shared" si="23"/>
        <v>108</v>
      </c>
      <c r="K42" s="6">
        <f t="shared" si="23"/>
        <v>112</v>
      </c>
      <c r="L42" s="6">
        <f t="shared" si="23"/>
        <v>115</v>
      </c>
      <c r="M42" s="6">
        <f t="shared" si="23"/>
        <v>114</v>
      </c>
      <c r="N42" s="6">
        <f t="shared" si="23"/>
        <v>117</v>
      </c>
      <c r="O42" s="6">
        <f t="shared" si="23"/>
        <v>117</v>
      </c>
      <c r="P42" s="6">
        <f t="shared" si="23"/>
        <v>121</v>
      </c>
      <c r="Q42" s="6">
        <f t="shared" si="23"/>
        <v>123</v>
      </c>
      <c r="R42" s="6">
        <f t="shared" si="23"/>
        <v>122</v>
      </c>
      <c r="S42" s="6">
        <f t="shared" si="23"/>
        <v>126</v>
      </c>
      <c r="T42" s="6">
        <f t="shared" si="23"/>
        <v>123</v>
      </c>
      <c r="U42" s="6">
        <f t="shared" si="23"/>
        <v>122</v>
      </c>
      <c r="V42" s="6">
        <f t="shared" si="23"/>
        <v>122</v>
      </c>
      <c r="W42" s="6">
        <f t="shared" si="23"/>
        <v>125</v>
      </c>
      <c r="X42" s="6">
        <f t="shared" si="23"/>
        <v>126</v>
      </c>
      <c r="Y42" s="6">
        <f t="shared" si="23"/>
        <v>125</v>
      </c>
      <c r="Z42" s="6">
        <f t="shared" si="23"/>
        <v>125</v>
      </c>
      <c r="AA42" s="6">
        <f t="shared" si="23"/>
        <v>124</v>
      </c>
    </row>
    <row r="43" spans="2:27" x14ac:dyDescent="0.2">
      <c r="B43" s="7" t="str">
        <f>Mapping!$A$4</f>
        <v>Premium</v>
      </c>
      <c r="C43" s="6">
        <f>C38</f>
        <v>34</v>
      </c>
      <c r="D43" s="6">
        <f t="shared" ref="D43:AA43" si="24">D38</f>
        <v>34</v>
      </c>
      <c r="E43" s="6">
        <f t="shared" si="24"/>
        <v>28</v>
      </c>
      <c r="F43" s="6">
        <f t="shared" si="24"/>
        <v>29</v>
      </c>
      <c r="G43" s="6">
        <f t="shared" si="24"/>
        <v>27</v>
      </c>
      <c r="H43" s="6">
        <f t="shared" si="24"/>
        <v>25</v>
      </c>
      <c r="I43" s="6">
        <f t="shared" si="24"/>
        <v>29</v>
      </c>
      <c r="J43" s="6">
        <f t="shared" si="24"/>
        <v>24</v>
      </c>
      <c r="K43" s="6">
        <f t="shared" si="24"/>
        <v>18</v>
      </c>
      <c r="L43" s="6">
        <f t="shared" si="24"/>
        <v>15</v>
      </c>
      <c r="M43" s="6">
        <f t="shared" si="24"/>
        <v>17</v>
      </c>
      <c r="N43" s="6">
        <f t="shared" si="24"/>
        <v>22</v>
      </c>
      <c r="O43" s="6">
        <f t="shared" si="24"/>
        <v>21</v>
      </c>
      <c r="P43" s="6">
        <f t="shared" si="24"/>
        <v>20</v>
      </c>
      <c r="Q43" s="6">
        <f t="shared" si="24"/>
        <v>24</v>
      </c>
      <c r="R43" s="6">
        <f t="shared" si="24"/>
        <v>28</v>
      </c>
      <c r="S43" s="6">
        <f t="shared" si="24"/>
        <v>31</v>
      </c>
      <c r="T43" s="6">
        <f t="shared" si="24"/>
        <v>32</v>
      </c>
      <c r="U43" s="6">
        <f t="shared" si="24"/>
        <v>31</v>
      </c>
      <c r="V43" s="6">
        <f t="shared" si="24"/>
        <v>34</v>
      </c>
      <c r="W43" s="6">
        <f t="shared" si="24"/>
        <v>28</v>
      </c>
      <c r="X43" s="6">
        <f t="shared" si="24"/>
        <v>29</v>
      </c>
      <c r="Y43" s="6">
        <f t="shared" si="24"/>
        <v>23</v>
      </c>
      <c r="Z43" s="6">
        <f t="shared" si="24"/>
        <v>16</v>
      </c>
      <c r="AA43" s="6">
        <f t="shared" si="24"/>
        <v>18</v>
      </c>
    </row>
    <row r="44" spans="2:27" x14ac:dyDescent="0.2">
      <c r="B44" s="7"/>
      <c r="C44" s="24"/>
      <c r="D44" s="24"/>
      <c r="E44" s="24"/>
      <c r="F44" s="24"/>
      <c r="G44" s="24"/>
      <c r="H44" s="24"/>
      <c r="I44" s="24"/>
      <c r="J44" s="24"/>
      <c r="K44" s="24"/>
      <c r="L44" s="24"/>
      <c r="M44" s="24"/>
      <c r="N44" s="24"/>
      <c r="O44" s="24"/>
      <c r="P44" s="24"/>
      <c r="Q44" s="24"/>
      <c r="R44" s="24"/>
      <c r="S44" s="24"/>
      <c r="T44" s="24"/>
      <c r="U44" s="24"/>
      <c r="V44" s="24"/>
      <c r="W44" s="24"/>
      <c r="X44" s="24"/>
      <c r="Y44" s="24"/>
      <c r="Z44" s="24"/>
      <c r="AA44" s="24"/>
    </row>
    <row r="45" spans="2:27" x14ac:dyDescent="0.2">
      <c r="B45" s="7" t="s">
        <v>19</v>
      </c>
      <c r="C45" s="25">
        <f>SUM(C41:C43)</f>
        <v>243</v>
      </c>
      <c r="D45" s="25">
        <f t="shared" ref="D45:AA45" si="25">SUM(D41:D43)</f>
        <v>244</v>
      </c>
      <c r="E45" s="25">
        <f t="shared" si="25"/>
        <v>233</v>
      </c>
      <c r="F45" s="25">
        <f t="shared" si="25"/>
        <v>230</v>
      </c>
      <c r="G45" s="25">
        <f t="shared" si="25"/>
        <v>222</v>
      </c>
      <c r="H45" s="25">
        <f t="shared" si="25"/>
        <v>222</v>
      </c>
      <c r="I45" s="25">
        <f t="shared" si="25"/>
        <v>229</v>
      </c>
      <c r="J45" s="25">
        <f t="shared" si="25"/>
        <v>219</v>
      </c>
      <c r="K45" s="25">
        <f t="shared" si="25"/>
        <v>216</v>
      </c>
      <c r="L45" s="25">
        <f t="shared" si="25"/>
        <v>216</v>
      </c>
      <c r="M45" s="25">
        <f t="shared" si="25"/>
        <v>215</v>
      </c>
      <c r="N45" s="25">
        <f t="shared" si="25"/>
        <v>229</v>
      </c>
      <c r="O45" s="25">
        <f t="shared" si="25"/>
        <v>232</v>
      </c>
      <c r="P45" s="25">
        <f t="shared" si="25"/>
        <v>231</v>
      </c>
      <c r="Q45" s="25">
        <f t="shared" si="25"/>
        <v>234</v>
      </c>
      <c r="R45" s="25">
        <f t="shared" si="25"/>
        <v>240</v>
      </c>
      <c r="S45" s="25">
        <f t="shared" si="25"/>
        <v>247</v>
      </c>
      <c r="T45" s="25">
        <f t="shared" si="25"/>
        <v>249</v>
      </c>
      <c r="U45" s="25">
        <f t="shared" si="25"/>
        <v>251</v>
      </c>
      <c r="V45" s="25">
        <f t="shared" si="25"/>
        <v>254</v>
      </c>
      <c r="W45" s="25">
        <f t="shared" si="25"/>
        <v>245</v>
      </c>
      <c r="X45" s="25">
        <f t="shared" si="25"/>
        <v>240</v>
      </c>
      <c r="Y45" s="25">
        <f t="shared" si="25"/>
        <v>234</v>
      </c>
      <c r="Z45" s="25">
        <f t="shared" si="25"/>
        <v>229</v>
      </c>
      <c r="AA45" s="25">
        <f t="shared" si="25"/>
        <v>231</v>
      </c>
    </row>
    <row r="47" spans="2:27" x14ac:dyDescent="0.2">
      <c r="B47" s="5" t="s">
        <v>15</v>
      </c>
      <c r="C47" s="5"/>
      <c r="D47" s="5"/>
      <c r="E47" s="5"/>
      <c r="F47" s="5"/>
      <c r="G47" s="5"/>
      <c r="H47" s="5"/>
      <c r="I47" s="5"/>
      <c r="J47" s="5"/>
      <c r="K47" s="5"/>
      <c r="L47" s="5"/>
      <c r="M47" s="5"/>
      <c r="N47" s="5"/>
      <c r="O47" s="5"/>
      <c r="P47" s="5"/>
      <c r="Q47" s="5"/>
      <c r="R47" s="5"/>
      <c r="S47" s="5"/>
      <c r="T47" s="5"/>
      <c r="U47" s="5"/>
      <c r="V47" s="5"/>
      <c r="W47" s="5"/>
      <c r="X47" s="5"/>
      <c r="Y47" s="5"/>
      <c r="Z47" s="5"/>
      <c r="AA47" s="5"/>
    </row>
    <row r="48" spans="2:27" s="20" customFormat="1" x14ac:dyDescent="0.2">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2:27" x14ac:dyDescent="0.2">
      <c r="B49" s="7" t="str">
        <f>Mapping!$A$2</f>
        <v>Basic</v>
      </c>
      <c r="C49" s="21">
        <f>C22*VLOOKUP($B49,Mapping!$A:$B,2,FALSE)</f>
        <v>1455</v>
      </c>
      <c r="D49" s="21">
        <f>D22*VLOOKUP($B49,Mapping!$A:$B,2,FALSE)</f>
        <v>1470</v>
      </c>
      <c r="E49" s="21">
        <f>E22*VLOOKUP($B49,Mapping!$A:$B,2,FALSE)</f>
        <v>1395</v>
      </c>
      <c r="F49" s="21">
        <f>F22*VLOOKUP($B49,Mapping!$A:$B,2,FALSE)</f>
        <v>1335</v>
      </c>
      <c r="G49" s="21">
        <f>G22*VLOOKUP($B49,Mapping!$A:$B,2,FALSE)</f>
        <v>1290</v>
      </c>
      <c r="H49" s="21">
        <f>H22*VLOOKUP($B49,Mapping!$A:$B,2,FALSE)</f>
        <v>1275</v>
      </c>
      <c r="I49" s="21">
        <f>I22*VLOOKUP($B49,Mapping!$A:$B,2,FALSE)</f>
        <v>1335</v>
      </c>
      <c r="J49" s="21">
        <f>J22*VLOOKUP($B49,Mapping!$A:$B,2,FALSE)</f>
        <v>1305</v>
      </c>
      <c r="K49" s="21">
        <f>K22*VLOOKUP($B49,Mapping!$A:$B,2,FALSE)</f>
        <v>1290</v>
      </c>
      <c r="L49" s="21">
        <f>L22*VLOOKUP($B49,Mapping!$A:$B,2,FALSE)</f>
        <v>1290</v>
      </c>
      <c r="M49" s="21">
        <f>M22*VLOOKUP($B49,Mapping!$A:$B,2,FALSE)</f>
        <v>1260</v>
      </c>
      <c r="N49" s="21">
        <f>N22*VLOOKUP($B49,Mapping!$A:$B,2,FALSE)</f>
        <v>1350</v>
      </c>
      <c r="O49" s="21">
        <f>O22*VLOOKUP($B49,Mapping!$A:$B,2,FALSE)</f>
        <v>1410</v>
      </c>
      <c r="P49" s="21">
        <f>P22*VLOOKUP($B49,Mapping!$A:$B,2,FALSE)</f>
        <v>1350</v>
      </c>
      <c r="Q49" s="21">
        <f>Q22*VLOOKUP($B49,Mapping!$A:$B,2,FALSE)</f>
        <v>1305</v>
      </c>
      <c r="R49" s="21">
        <f>R22*VLOOKUP($B49,Mapping!$A:$B,2,FALSE)</f>
        <v>1350</v>
      </c>
      <c r="S49" s="21">
        <f>S22*VLOOKUP($B49,Mapping!$A:$B,2,FALSE)</f>
        <v>1350</v>
      </c>
      <c r="T49" s="21">
        <f>T22*VLOOKUP($B49,Mapping!$A:$B,2,FALSE)</f>
        <v>1410</v>
      </c>
      <c r="U49" s="21">
        <f>U22*VLOOKUP($B49,Mapping!$A:$B,2,FALSE)</f>
        <v>1470</v>
      </c>
      <c r="V49" s="21">
        <f>V22*VLOOKUP($B49,Mapping!$A:$B,2,FALSE)</f>
        <v>1470</v>
      </c>
      <c r="W49" s="21">
        <f>W22*VLOOKUP($B49,Mapping!$A:$B,2,FALSE)</f>
        <v>1380</v>
      </c>
      <c r="X49" s="21">
        <f>X22*VLOOKUP($B49,Mapping!$A:$B,2,FALSE)</f>
        <v>1275</v>
      </c>
      <c r="Y49" s="21">
        <f>Y22*VLOOKUP($B49,Mapping!$A:$B,2,FALSE)</f>
        <v>1290</v>
      </c>
      <c r="Z49" s="21">
        <f>Z22*VLOOKUP($B49,Mapping!$A:$B,2,FALSE)</f>
        <v>1320</v>
      </c>
      <c r="AA49" s="21">
        <f>AA22*VLOOKUP($B49,Mapping!$A:$B,2,FALSE)</f>
        <v>1335</v>
      </c>
    </row>
    <row r="50" spans="2:27" x14ac:dyDescent="0.2">
      <c r="B50" s="7" t="str">
        <f>Mapping!$A$3</f>
        <v>Advanced</v>
      </c>
      <c r="C50" s="21">
        <f>C30*VLOOKUP($B50,Mapping!$A:$B,2,FALSE)</f>
        <v>3360</v>
      </c>
      <c r="D50" s="21">
        <f>D30*VLOOKUP($B50,Mapping!$A:$B,2,FALSE)</f>
        <v>3360</v>
      </c>
      <c r="E50" s="21">
        <f>E30*VLOOKUP($B50,Mapping!$A:$B,2,FALSE)</f>
        <v>3360</v>
      </c>
      <c r="F50" s="21">
        <f>F30*VLOOKUP($B50,Mapping!$A:$B,2,FALSE)</f>
        <v>3360</v>
      </c>
      <c r="G50" s="21">
        <f>G30*VLOOKUP($B50,Mapping!$A:$B,2,FALSE)</f>
        <v>3270</v>
      </c>
      <c r="H50" s="21">
        <f>H30*VLOOKUP($B50,Mapping!$A:$B,2,FALSE)</f>
        <v>3360</v>
      </c>
      <c r="I50" s="21">
        <f>I30*VLOOKUP($B50,Mapping!$A:$B,2,FALSE)</f>
        <v>3330</v>
      </c>
      <c r="J50" s="21">
        <f>J30*VLOOKUP($B50,Mapping!$A:$B,2,FALSE)</f>
        <v>3240</v>
      </c>
      <c r="K50" s="21">
        <f>K30*VLOOKUP($B50,Mapping!$A:$B,2,FALSE)</f>
        <v>3360</v>
      </c>
      <c r="L50" s="21">
        <f>L30*VLOOKUP($B50,Mapping!$A:$B,2,FALSE)</f>
        <v>3450</v>
      </c>
      <c r="M50" s="21">
        <f>M30*VLOOKUP($B50,Mapping!$A:$B,2,FALSE)</f>
        <v>3420</v>
      </c>
      <c r="N50" s="21">
        <f>N30*VLOOKUP($B50,Mapping!$A:$B,2,FALSE)</f>
        <v>3510</v>
      </c>
      <c r="O50" s="21">
        <f>O30*VLOOKUP($B50,Mapping!$A:$B,2,FALSE)</f>
        <v>3510</v>
      </c>
      <c r="P50" s="21">
        <f>P30*VLOOKUP($B50,Mapping!$A:$B,2,FALSE)</f>
        <v>3630</v>
      </c>
      <c r="Q50" s="21">
        <f>Q30*VLOOKUP($B50,Mapping!$A:$B,2,FALSE)</f>
        <v>3690</v>
      </c>
      <c r="R50" s="21">
        <f>R30*VLOOKUP($B50,Mapping!$A:$B,2,FALSE)</f>
        <v>3660</v>
      </c>
      <c r="S50" s="21">
        <f>S30*VLOOKUP($B50,Mapping!$A:$B,2,FALSE)</f>
        <v>3780</v>
      </c>
      <c r="T50" s="21">
        <f>T30*VLOOKUP($B50,Mapping!$A:$B,2,FALSE)</f>
        <v>3690</v>
      </c>
      <c r="U50" s="21">
        <f>U30*VLOOKUP($B50,Mapping!$A:$B,2,FALSE)</f>
        <v>3660</v>
      </c>
      <c r="V50" s="21">
        <f>V30*VLOOKUP($B50,Mapping!$A:$B,2,FALSE)</f>
        <v>3660</v>
      </c>
      <c r="W50" s="21">
        <f>W30*VLOOKUP($B50,Mapping!$A:$B,2,FALSE)</f>
        <v>3750</v>
      </c>
      <c r="X50" s="21">
        <f>X30*VLOOKUP($B50,Mapping!$A:$B,2,FALSE)</f>
        <v>3780</v>
      </c>
      <c r="Y50" s="21">
        <f>Y30*VLOOKUP($B50,Mapping!$A:$B,2,FALSE)</f>
        <v>3750</v>
      </c>
      <c r="Z50" s="21">
        <f>Z30*VLOOKUP($B50,Mapping!$A:$B,2,FALSE)</f>
        <v>3750</v>
      </c>
      <c r="AA50" s="21">
        <f>AA30*VLOOKUP($B50,Mapping!$A:$B,2,FALSE)</f>
        <v>3720</v>
      </c>
    </row>
    <row r="51" spans="2:27" x14ac:dyDescent="0.2">
      <c r="B51" s="7" t="str">
        <f>Mapping!$A$4</f>
        <v>Premium</v>
      </c>
      <c r="C51" s="21">
        <f>C38*VLOOKUP($B51,Mapping!$A:$B,2,FALSE)</f>
        <v>2210</v>
      </c>
      <c r="D51" s="21">
        <f>D38*VLOOKUP($B51,Mapping!$A:$B,2,FALSE)</f>
        <v>2210</v>
      </c>
      <c r="E51" s="21">
        <f>E38*VLOOKUP($B51,Mapping!$A:$B,2,FALSE)</f>
        <v>1820</v>
      </c>
      <c r="F51" s="21">
        <f>F38*VLOOKUP($B51,Mapping!$A:$B,2,FALSE)</f>
        <v>1885</v>
      </c>
      <c r="G51" s="21">
        <f>G38*VLOOKUP($B51,Mapping!$A:$B,2,FALSE)</f>
        <v>1755</v>
      </c>
      <c r="H51" s="21">
        <f>H38*VLOOKUP($B51,Mapping!$A:$B,2,FALSE)</f>
        <v>1625</v>
      </c>
      <c r="I51" s="21">
        <f>I38*VLOOKUP($B51,Mapping!$A:$B,2,FALSE)</f>
        <v>1885</v>
      </c>
      <c r="J51" s="21">
        <f>J38*VLOOKUP($B51,Mapping!$A:$B,2,FALSE)</f>
        <v>1560</v>
      </c>
      <c r="K51" s="21">
        <f>K38*VLOOKUP($B51,Mapping!$A:$B,2,FALSE)</f>
        <v>1170</v>
      </c>
      <c r="L51" s="21">
        <f>L38*VLOOKUP($B51,Mapping!$A:$B,2,FALSE)</f>
        <v>975</v>
      </c>
      <c r="M51" s="21">
        <f>M38*VLOOKUP($B51,Mapping!$A:$B,2,FALSE)</f>
        <v>1105</v>
      </c>
      <c r="N51" s="21">
        <f>N38*VLOOKUP($B51,Mapping!$A:$B,2,FALSE)</f>
        <v>1430</v>
      </c>
      <c r="O51" s="21">
        <f>O38*VLOOKUP($B51,Mapping!$A:$B,2,FALSE)</f>
        <v>1365</v>
      </c>
      <c r="P51" s="21">
        <f>P38*VLOOKUP($B51,Mapping!$A:$B,2,FALSE)</f>
        <v>1300</v>
      </c>
      <c r="Q51" s="21">
        <f>Q38*VLOOKUP($B51,Mapping!$A:$B,2,FALSE)</f>
        <v>1560</v>
      </c>
      <c r="R51" s="21">
        <f>R38*VLOOKUP($B51,Mapping!$A:$B,2,FALSE)</f>
        <v>1820</v>
      </c>
      <c r="S51" s="21">
        <f>S38*VLOOKUP($B51,Mapping!$A:$B,2,FALSE)</f>
        <v>2015</v>
      </c>
      <c r="T51" s="21">
        <f>T38*VLOOKUP($B51,Mapping!$A:$B,2,FALSE)</f>
        <v>2080</v>
      </c>
      <c r="U51" s="21">
        <f>U38*VLOOKUP($B51,Mapping!$A:$B,2,FALSE)</f>
        <v>2015</v>
      </c>
      <c r="V51" s="21">
        <f>V38*VLOOKUP($B51,Mapping!$A:$B,2,FALSE)</f>
        <v>2210</v>
      </c>
      <c r="W51" s="21">
        <f>W38*VLOOKUP($B51,Mapping!$A:$B,2,FALSE)</f>
        <v>1820</v>
      </c>
      <c r="X51" s="21">
        <f>X38*VLOOKUP($B51,Mapping!$A:$B,2,FALSE)</f>
        <v>1885</v>
      </c>
      <c r="Y51" s="21">
        <f>Y38*VLOOKUP($B51,Mapping!$A:$B,2,FALSE)</f>
        <v>1495</v>
      </c>
      <c r="Z51" s="21">
        <f>Z38*VLOOKUP($B51,Mapping!$A:$B,2,FALSE)</f>
        <v>1040</v>
      </c>
      <c r="AA51" s="21">
        <f>AA38*VLOOKUP($B51,Mapping!$A:$B,2,FALSE)</f>
        <v>1170</v>
      </c>
    </row>
    <row r="52" spans="2:27" x14ac:dyDescent="0.2">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2:27" x14ac:dyDescent="0.2">
      <c r="B53" s="5" t="s">
        <v>16</v>
      </c>
      <c r="C53" s="17">
        <f>SUM(C49:C51)</f>
        <v>7025</v>
      </c>
      <c r="D53" s="17">
        <f t="shared" ref="D53:I53" si="26">SUM(D49:D51)</f>
        <v>7040</v>
      </c>
      <c r="E53" s="17">
        <f t="shared" si="26"/>
        <v>6575</v>
      </c>
      <c r="F53" s="17">
        <f t="shared" si="26"/>
        <v>6580</v>
      </c>
      <c r="G53" s="17">
        <f t="shared" si="26"/>
        <v>6315</v>
      </c>
      <c r="H53" s="17">
        <f t="shared" si="26"/>
        <v>6260</v>
      </c>
      <c r="I53" s="17">
        <f t="shared" si="26"/>
        <v>6550</v>
      </c>
      <c r="J53" s="17">
        <f t="shared" ref="J53:AA53" si="27">SUM(J49:J51)</f>
        <v>6105</v>
      </c>
      <c r="K53" s="17">
        <f t="shared" si="27"/>
        <v>5820</v>
      </c>
      <c r="L53" s="17">
        <f t="shared" si="27"/>
        <v>5715</v>
      </c>
      <c r="M53" s="17">
        <f t="shared" si="27"/>
        <v>5785</v>
      </c>
      <c r="N53" s="17">
        <f t="shared" si="27"/>
        <v>6290</v>
      </c>
      <c r="O53" s="17">
        <f t="shared" si="27"/>
        <v>6285</v>
      </c>
      <c r="P53" s="17">
        <f t="shared" si="27"/>
        <v>6280</v>
      </c>
      <c r="Q53" s="17">
        <f t="shared" si="27"/>
        <v>6555</v>
      </c>
      <c r="R53" s="17">
        <f t="shared" si="27"/>
        <v>6830</v>
      </c>
      <c r="S53" s="17">
        <f t="shared" si="27"/>
        <v>7145</v>
      </c>
      <c r="T53" s="17">
        <f t="shared" si="27"/>
        <v>7180</v>
      </c>
      <c r="U53" s="17">
        <f t="shared" si="27"/>
        <v>7145</v>
      </c>
      <c r="V53" s="17">
        <f t="shared" si="27"/>
        <v>7340</v>
      </c>
      <c r="W53" s="17">
        <f t="shared" si="27"/>
        <v>6950</v>
      </c>
      <c r="X53" s="17">
        <f t="shared" si="27"/>
        <v>6940</v>
      </c>
      <c r="Y53" s="17">
        <f t="shared" si="27"/>
        <v>6535</v>
      </c>
      <c r="Z53" s="17">
        <f t="shared" si="27"/>
        <v>6110</v>
      </c>
      <c r="AA53" s="17">
        <f t="shared" si="27"/>
        <v>6225</v>
      </c>
    </row>
    <row r="54" spans="2:27" x14ac:dyDescent="0.2">
      <c r="B54" s="18"/>
      <c r="C54" s="23"/>
      <c r="D54" s="23"/>
      <c r="E54" s="23"/>
      <c r="F54" s="23"/>
      <c r="G54" s="23"/>
      <c r="H54" s="23"/>
      <c r="I54" s="23"/>
      <c r="J54" s="23"/>
      <c r="K54" s="23"/>
      <c r="L54" s="23"/>
      <c r="M54" s="23"/>
      <c r="N54" s="23"/>
      <c r="O54" s="23"/>
      <c r="P54" s="23"/>
      <c r="Q54" s="23"/>
      <c r="R54" s="23"/>
      <c r="S54" s="23"/>
      <c r="T54" s="23"/>
      <c r="U54" s="23"/>
      <c r="V54" s="23"/>
      <c r="W54" s="23"/>
      <c r="X54" s="23"/>
      <c r="Y54" s="23"/>
      <c r="Z54" s="23"/>
      <c r="AA54" s="23"/>
    </row>
    <row r="55" spans="2:27" x14ac:dyDescent="0.2">
      <c r="B55" s="5" t="s">
        <v>17</v>
      </c>
      <c r="C55" s="17">
        <f>C53*12</f>
        <v>84300</v>
      </c>
      <c r="D55" s="17">
        <f t="shared" ref="D55:AA55" si="28">D53*12</f>
        <v>84480</v>
      </c>
      <c r="E55" s="17">
        <f t="shared" si="28"/>
        <v>78900</v>
      </c>
      <c r="F55" s="17">
        <f t="shared" si="28"/>
        <v>78960</v>
      </c>
      <c r="G55" s="17">
        <f t="shared" si="28"/>
        <v>75780</v>
      </c>
      <c r="H55" s="17">
        <f t="shared" si="28"/>
        <v>75120</v>
      </c>
      <c r="I55" s="17">
        <f t="shared" si="28"/>
        <v>78600</v>
      </c>
      <c r="J55" s="17">
        <f t="shared" si="28"/>
        <v>73260</v>
      </c>
      <c r="K55" s="17">
        <f t="shared" si="28"/>
        <v>69840</v>
      </c>
      <c r="L55" s="17">
        <f t="shared" si="28"/>
        <v>68580</v>
      </c>
      <c r="M55" s="17">
        <f t="shared" si="28"/>
        <v>69420</v>
      </c>
      <c r="N55" s="17">
        <f t="shared" si="28"/>
        <v>75480</v>
      </c>
      <c r="O55" s="17">
        <f t="shared" si="28"/>
        <v>75420</v>
      </c>
      <c r="P55" s="17">
        <f t="shared" si="28"/>
        <v>75360</v>
      </c>
      <c r="Q55" s="17">
        <f t="shared" si="28"/>
        <v>78660</v>
      </c>
      <c r="R55" s="17">
        <f t="shared" si="28"/>
        <v>81960</v>
      </c>
      <c r="S55" s="17">
        <f t="shared" si="28"/>
        <v>85740</v>
      </c>
      <c r="T55" s="17">
        <f t="shared" si="28"/>
        <v>86160</v>
      </c>
      <c r="U55" s="17">
        <f t="shared" si="28"/>
        <v>85740</v>
      </c>
      <c r="V55" s="17">
        <f t="shared" si="28"/>
        <v>88080</v>
      </c>
      <c r="W55" s="17">
        <f t="shared" si="28"/>
        <v>83400</v>
      </c>
      <c r="X55" s="17">
        <f t="shared" si="28"/>
        <v>83280</v>
      </c>
      <c r="Y55" s="17">
        <f t="shared" si="28"/>
        <v>78420</v>
      </c>
      <c r="Z55" s="17">
        <f t="shared" si="28"/>
        <v>73320</v>
      </c>
      <c r="AA55" s="17">
        <f t="shared" si="28"/>
        <v>74700</v>
      </c>
    </row>
  </sheetData>
  <pageMargins left="0.7" right="0.7" top="0.75" bottom="0.75" header="0.3" footer="0.3"/>
  <pageSetup paperSize="9" orientation="portrait" horizontalDpi="1200" verticalDpi="1200" r:id="rId1"/>
  <customProperties>
    <customPr name="_pios_id" r:id="rId2"/>
    <customPr name="EpmWorksheetKeyString_GUID" r:id="rId3"/>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DEFF6-22AB-4141-BBF6-BA9D773CC4C4}">
  <sheetPr>
    <tabColor rgb="FF50B47F"/>
  </sheetPr>
  <dimension ref="A2:O12"/>
  <sheetViews>
    <sheetView showGridLines="0" workbookViewId="0">
      <selection activeCell="B3" sqref="B3"/>
    </sheetView>
  </sheetViews>
  <sheetFormatPr defaultColWidth="8.85546875" defaultRowHeight="12.75" x14ac:dyDescent="0.2"/>
  <cols>
    <col min="1" max="1" width="15.42578125" style="3" bestFit="1" customWidth="1"/>
    <col min="2" max="3" width="19.7109375" style="3" customWidth="1"/>
    <col min="4" max="4" width="1.140625" style="3" customWidth="1"/>
    <col min="5" max="6" width="19.7109375" style="3" customWidth="1"/>
    <col min="7" max="7" width="1.140625" style="3" customWidth="1"/>
    <col min="8" max="9" width="19.85546875" style="3" customWidth="1"/>
    <col min="10" max="10" width="1.140625" style="3" customWidth="1"/>
    <col min="11" max="12" width="19.42578125" style="3" customWidth="1"/>
    <col min="13" max="13" width="1.140625" style="3" customWidth="1"/>
    <col min="14" max="15" width="19.42578125" style="3" customWidth="1"/>
    <col min="16" max="16384" width="8.85546875" style="3"/>
  </cols>
  <sheetData>
    <row r="2" spans="1:15" s="37" customFormat="1" ht="31.5" x14ac:dyDescent="0.25">
      <c r="A2" s="38"/>
      <c r="B2" s="38"/>
      <c r="C2" s="39" t="s">
        <v>18</v>
      </c>
      <c r="D2" s="38"/>
      <c r="E2" s="55" t="s">
        <v>37</v>
      </c>
      <c r="F2" s="55"/>
      <c r="G2" s="38"/>
      <c r="H2" s="55" t="s">
        <v>39</v>
      </c>
      <c r="I2" s="55"/>
      <c r="J2" s="38"/>
      <c r="K2" s="55" t="s">
        <v>16</v>
      </c>
      <c r="L2" s="55"/>
      <c r="M2" s="38"/>
      <c r="N2" s="55" t="s">
        <v>17</v>
      </c>
      <c r="O2" s="55"/>
    </row>
    <row r="3" spans="1:15" ht="15.75" x14ac:dyDescent="0.25">
      <c r="A3" s="40" t="s">
        <v>34</v>
      </c>
      <c r="B3" s="41">
        <v>43800</v>
      </c>
      <c r="C3" s="42">
        <f>INDEX(Metrics!$B$2:$AA$101,MATCH(C$2,Metrics!$B$2:$B$101,0),MATCH($B3,Metrics!$B$2:$AA$2,0))</f>
        <v>108</v>
      </c>
      <c r="D3" s="40"/>
      <c r="E3" s="57">
        <f>INDEX(Metrics!$B$2:$AA$101,MATCH(E$2,Metrics!$B$2:$B$101,0),MATCH($B3,Metrics!$B$2:$AA$2,0))</f>
        <v>0.02</v>
      </c>
      <c r="F3" s="57"/>
      <c r="G3" s="40"/>
      <c r="H3" s="62">
        <f>INDEX(Metrics!$B$2:$AA$101,MATCH(H$2,Metrics!$B$2:$B$101,0),MATCH($B3,Metrics!$B$2:$AA$2,0))</f>
        <v>229</v>
      </c>
      <c r="I3" s="62"/>
      <c r="J3" s="40"/>
      <c r="K3" s="56">
        <f>INDEX(Metrics!$B$2:$AA$101,MATCH(K$2,Metrics!$B$2:$B$101,0),MATCH($B3,Metrics!$B$2:$AA$2,0))</f>
        <v>6550</v>
      </c>
      <c r="L3" s="56"/>
      <c r="M3" s="40"/>
      <c r="N3" s="56">
        <f>INDEX(Metrics!$B$2:$AA$101,MATCH(N$2,Metrics!$B$2:$B$101,0),MATCH($B3,Metrics!$B$2:$AA$2,0))</f>
        <v>78600</v>
      </c>
      <c r="O3" s="56"/>
    </row>
    <row r="4" spans="1:15" ht="15.75" x14ac:dyDescent="0.25">
      <c r="A4" s="40"/>
      <c r="B4" s="43">
        <f>IFERROR(VLOOKUP(B3,Mapping!$D:$E,2,FALSE),"no prior period")</f>
        <v>43770</v>
      </c>
      <c r="C4" s="42">
        <f>INDEX(Metrics!$B$2:$AA$101,MATCH(C$2,Metrics!$B$2:$B$101,0),MATCH($B4,Metrics!$B$2:$AA$2,0))</f>
        <v>100</v>
      </c>
      <c r="D4" s="40"/>
      <c r="E4" s="57">
        <f>INDEX(Metrics!$B$2:$AA$101,MATCH(E$2,Metrics!$B$2:$B$101,0),MATCH($B4,Metrics!$B$2:$AA$2,0))</f>
        <v>6.4516129032258063E-2</v>
      </c>
      <c r="F4" s="57"/>
      <c r="G4" s="40"/>
      <c r="H4" s="62">
        <f>INDEX(Metrics!$B$2:$AA$101,MATCH(H$2,Metrics!$B$2:$B$101,0),MATCH($B4,Metrics!$B$2:$AA$2,0))</f>
        <v>222</v>
      </c>
      <c r="I4" s="62"/>
      <c r="J4" s="40"/>
      <c r="K4" s="56">
        <f>INDEX(Metrics!$B$2:$AA$101,MATCH(K$2,Metrics!$B$2:$B$101,0),MATCH($B4,Metrics!$B$2:$AA$2,0))</f>
        <v>6260</v>
      </c>
      <c r="L4" s="56"/>
      <c r="M4" s="40"/>
      <c r="N4" s="56">
        <f>INDEX(Metrics!$B$2:$AA$101,MATCH(N$2,Metrics!$B$2:$B$101,0),MATCH($B4,Metrics!$B$2:$AA$2,0))</f>
        <v>75120</v>
      </c>
      <c r="O4" s="56"/>
    </row>
    <row r="5" spans="1:15" ht="15.75" x14ac:dyDescent="0.25">
      <c r="A5" s="40"/>
      <c r="B5" s="43" t="s">
        <v>35</v>
      </c>
      <c r="C5" s="44">
        <f>IFERROR(C3/C4-1,"")</f>
        <v>8.0000000000000071E-2</v>
      </c>
      <c r="D5" s="40"/>
      <c r="E5" s="57">
        <f>E3-E4</f>
        <v>-4.4516129032258059E-2</v>
      </c>
      <c r="F5" s="57"/>
      <c r="G5" s="40"/>
      <c r="H5" s="57">
        <f>IFERROR(H3/H4-1,"")</f>
        <v>3.1531531531531432E-2</v>
      </c>
      <c r="I5" s="57"/>
      <c r="J5" s="40"/>
      <c r="K5" s="57">
        <f>IFERROR(K3/K4-1,"")</f>
        <v>4.6325878594249303E-2</v>
      </c>
      <c r="L5" s="57"/>
      <c r="M5" s="40"/>
      <c r="N5" s="57">
        <f>IFERROR(N3/N4-1,"")</f>
        <v>4.6325878594249303E-2</v>
      </c>
      <c r="O5" s="57"/>
    </row>
    <row r="8" spans="1:15" ht="27.6" customHeight="1" x14ac:dyDescent="0.2">
      <c r="B8" s="58" t="s">
        <v>18</v>
      </c>
      <c r="C8" s="58"/>
      <c r="E8" s="58" t="s">
        <v>38</v>
      </c>
      <c r="F8" s="58"/>
      <c r="H8" s="58" t="s">
        <v>40</v>
      </c>
      <c r="I8" s="58"/>
      <c r="K8" s="58" t="s">
        <v>16</v>
      </c>
      <c r="L8" s="58"/>
      <c r="N8" s="58" t="s">
        <v>17</v>
      </c>
      <c r="O8" s="58"/>
    </row>
    <row r="9" spans="1:15" ht="13.15" customHeight="1" x14ac:dyDescent="0.2">
      <c r="B9" s="58"/>
      <c r="C9" s="58"/>
      <c r="E9" s="58"/>
      <c r="F9" s="58"/>
      <c r="H9" s="58"/>
      <c r="I9" s="58"/>
      <c r="K9" s="58"/>
      <c r="L9" s="58"/>
      <c r="N9" s="58"/>
      <c r="O9" s="58"/>
    </row>
    <row r="10" spans="1:15" ht="13.15" customHeight="1" x14ac:dyDescent="0.2">
      <c r="B10" s="60">
        <f>INDEX(Metrics!$B$2:$AA$101,MATCH(C$2,Metrics!$B$2:$B$101,0),MATCH($B3,Metrics!$B$2:$AA$2,0))</f>
        <v>108</v>
      </c>
      <c r="C10" s="60"/>
      <c r="E10" s="61">
        <f>INDEX(Metrics!$B$2:$AA$101,MATCH(E$2,Metrics!$B$2:$B$101,0),MATCH($B3,Metrics!$B$2:$AA$2,0))</f>
        <v>0.02</v>
      </c>
      <c r="F10" s="61"/>
      <c r="H10" s="63">
        <f>INDEX(Metrics!$B$2:$AA$101,MATCH(H$2,Metrics!$B$2:$B$101,0),MATCH($B3,Metrics!$B$2:$AA$2,0))</f>
        <v>229</v>
      </c>
      <c r="I10" s="63"/>
      <c r="K10" s="59">
        <f>INDEX(Metrics!$B$2:$AA$101,MATCH(K$2,Metrics!$B$2:$B$101,0),MATCH($B3,Metrics!$B$2:$AA$2,0))</f>
        <v>6550</v>
      </c>
      <c r="L10" s="59"/>
      <c r="N10" s="54">
        <f>INDEX(Metrics!$B$2:$AA$101,MATCH(N$2,Metrics!$B$2:$B$101,0),MATCH($B3,Metrics!$B$2:$AA$2,0))</f>
        <v>78600</v>
      </c>
      <c r="O10" s="54"/>
    </row>
    <row r="11" spans="1:15" ht="13.15" customHeight="1" x14ac:dyDescent="0.2">
      <c r="B11" s="60"/>
      <c r="C11" s="60"/>
      <c r="E11" s="61"/>
      <c r="F11" s="61"/>
      <c r="H11" s="63"/>
      <c r="I11" s="63"/>
      <c r="K11" s="59"/>
      <c r="L11" s="59"/>
      <c r="N11" s="54"/>
      <c r="O11" s="54"/>
    </row>
    <row r="12" spans="1:15" ht="15" x14ac:dyDescent="0.25">
      <c r="B12" s="34" t="s">
        <v>36</v>
      </c>
      <c r="C12" s="35">
        <f>IFERROR(C3/C4-1,"")</f>
        <v>8.0000000000000071E-2</v>
      </c>
      <c r="E12" s="34" t="s">
        <v>36</v>
      </c>
      <c r="F12" s="36">
        <f>IFERROR(E3-E4,"")</f>
        <v>-4.4516129032258059E-2</v>
      </c>
      <c r="H12" s="34" t="s">
        <v>36</v>
      </c>
      <c r="I12" s="36">
        <f>IFERROR(H3/H4-1,"")</f>
        <v>3.1531531531531432E-2</v>
      </c>
      <c r="K12" s="34" t="s">
        <v>36</v>
      </c>
      <c r="L12" s="36">
        <f>IFERROR(K3/K4-1,"")</f>
        <v>4.6325878594249303E-2</v>
      </c>
      <c r="N12" s="34" t="s">
        <v>36</v>
      </c>
      <c r="O12" s="36">
        <f>IFERROR(N3/N4-1,"")</f>
        <v>4.6325878594249303E-2</v>
      </c>
    </row>
  </sheetData>
  <mergeCells count="26">
    <mergeCell ref="B8:C9"/>
    <mergeCell ref="B10:C11"/>
    <mergeCell ref="E8:F9"/>
    <mergeCell ref="E10:F11"/>
    <mergeCell ref="H2:I2"/>
    <mergeCell ref="H3:I3"/>
    <mergeCell ref="H4:I4"/>
    <mergeCell ref="H5:I5"/>
    <mergeCell ref="H8:I9"/>
    <mergeCell ref="E2:F2"/>
    <mergeCell ref="E3:F3"/>
    <mergeCell ref="E4:F4"/>
    <mergeCell ref="E5:F5"/>
    <mergeCell ref="H10:I11"/>
    <mergeCell ref="N10:O11"/>
    <mergeCell ref="K2:L2"/>
    <mergeCell ref="K3:L3"/>
    <mergeCell ref="K4:L4"/>
    <mergeCell ref="K5:L5"/>
    <mergeCell ref="K8:L9"/>
    <mergeCell ref="K10:L11"/>
    <mergeCell ref="N2:O2"/>
    <mergeCell ref="N3:O3"/>
    <mergeCell ref="N4:O4"/>
    <mergeCell ref="N5:O5"/>
    <mergeCell ref="N8:O9"/>
  </mergeCells>
  <pageMargins left="0.7" right="0.7" top="0.75" bottom="0.75" header="0.3" footer="0.3"/>
  <customProperties>
    <customPr name="EpmWorksheetKeyString_GUID" r:id="rId1"/>
  </customPropertie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0FA0F3C-BF6A-46CF-B262-63BC90A150D1}">
          <x14:formula1>
            <xm:f>Metrics!$C$2:$AA$2</xm:f>
          </x14:formula1>
          <xm:sqref>B3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EA5E-BA23-40E7-B3B3-E9460A2B93C0}">
  <sheetPr>
    <tabColor rgb="FF50B47F"/>
  </sheetPr>
  <dimension ref="A1"/>
  <sheetViews>
    <sheetView showGridLines="0" zoomScale="85" zoomScaleNormal="85" workbookViewId="0">
      <selection activeCell="AL38" sqref="AL38"/>
    </sheetView>
  </sheetViews>
  <sheetFormatPr defaultRowHeight="12.75" x14ac:dyDescent="0.2"/>
  <sheetData/>
  <pageMargins left="0.7" right="0.7" top="0.75" bottom="0.75" header="0.3" footer="0.3"/>
  <customProperties>
    <customPr name="_pios_id" r:id="rId1"/>
    <customPr name="EpmWorksheetKeyString_GUID" r:id="rId2"/>
  </customPropertie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903BD6CED16784C9848793BCB8A8B5C" ma:contentTypeVersion="13" ma:contentTypeDescription="Create a new document." ma:contentTypeScope="" ma:versionID="847bee06aa7b2a33407fac2f45700239">
  <xsd:schema xmlns:xsd="http://www.w3.org/2001/XMLSchema" xmlns:xs="http://www.w3.org/2001/XMLSchema" xmlns:p="http://schemas.microsoft.com/office/2006/metadata/properties" xmlns:ns3="dda6fff3-f3be-4414-8fe7-bdde5e113c2e" xmlns:ns4="cafdd227-729a-45e1-a1b3-6b82500adb76" targetNamespace="http://schemas.microsoft.com/office/2006/metadata/properties" ma:root="true" ma:fieldsID="b32395141e4195432d6adc35cd352e5e" ns3:_="" ns4:_="">
    <xsd:import namespace="dda6fff3-f3be-4414-8fe7-bdde5e113c2e"/>
    <xsd:import namespace="cafdd227-729a-45e1-a1b3-6b82500adb7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DateTaken"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a6fff3-f3be-4414-8fe7-bdde5e113c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afdd227-729a-45e1-a1b3-6b82500adb7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4DD0AE5-D73F-4A39-8B85-C5DC756BF8CB}">
  <ds:schemaRefs>
    <ds:schemaRef ds:uri="http://schemas.microsoft.com/sharepoint/v3/contenttype/forms"/>
  </ds:schemaRefs>
</ds:datastoreItem>
</file>

<file path=customXml/itemProps2.xml><?xml version="1.0" encoding="utf-8"?>
<ds:datastoreItem xmlns:ds="http://schemas.openxmlformats.org/officeDocument/2006/customXml" ds:itemID="{B15F1D1C-CA8A-4CFB-AC99-BD45D8CBC8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a6fff3-f3be-4414-8fe7-bdde5e113c2e"/>
    <ds:schemaRef ds:uri="cafdd227-729a-45e1-a1b3-6b82500adb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68B7B7A-C0FC-4B4B-AF32-3CE9047876BC}">
  <ds:schemaRefs>
    <ds:schemaRef ds:uri="http://schemas.microsoft.com/office/2006/documentManagement/types"/>
    <ds:schemaRef ds:uri="http://purl.org/dc/terms/"/>
    <ds:schemaRef ds:uri="http://purl.org/dc/elements/1.1/"/>
    <ds:schemaRef ds:uri="http://purl.org/dc/dcmitype/"/>
    <ds:schemaRef ds:uri="http://schemas.microsoft.com/office/2006/metadata/properties"/>
    <ds:schemaRef ds:uri="http://www.w3.org/XML/1998/namespace"/>
    <ds:schemaRef ds:uri="http://schemas.openxmlformats.org/package/2006/metadata/core-properties"/>
    <ds:schemaRef ds:uri="cafdd227-729a-45e1-a1b3-6b82500adb76"/>
    <ds:schemaRef ds:uri="http://schemas.microsoft.com/office/infopath/2007/PartnerControls"/>
    <ds:schemaRef ds:uri="dda6fff3-f3be-4414-8fe7-bdde5e113c2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Mapping</vt:lpstr>
      <vt:lpstr>Metrics</vt:lpstr>
      <vt:lpstr>Dashboard</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Stockkamp, Felix</dc:creator>
  <cp:lastModifiedBy>QSK1184</cp:lastModifiedBy>
  <cp:lastPrinted>2020-08-26T18:05:54Z</cp:lastPrinted>
  <dcterms:created xsi:type="dcterms:W3CDTF">2020-08-25T11:50:01Z</dcterms:created>
  <dcterms:modified xsi:type="dcterms:W3CDTF">2024-09-20T12:24:43Z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0x0101002903BD6CED16784C9848793BCB8A8B5C</vt:lpwstr>
  </property>
  <property fmtid="{D5CDD505-2E9C-101B-9397-08002B2CF9AE}" pid="3" name="CustomUiType">
    <vt:lpwstr>2</vt:lpwstr>
  </property>
</Properties>
</file>