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maila/Documents/C-Codes/SCI_GraphTheory/"/>
    </mc:Choice>
  </mc:AlternateContent>
  <xr:revisionPtr revIDLastSave="0" documentId="13_ncr:1_{FA5E6AC4-B920-FC41-A98E-9FA1DA86B76E}" xr6:coauthVersionLast="47" xr6:coauthVersionMax="47" xr10:uidLastSave="{00000000-0000-0000-0000-000000000000}"/>
  <bookViews>
    <workbookView xWindow="36220" yWindow="980" windowWidth="30440" windowHeight="18800" activeTab="1" xr2:uid="{530331F0-3408-3642-8B29-4527C487670B}"/>
  </bookViews>
  <sheets>
    <sheet name="Table" sheetId="1" r:id="rId1"/>
    <sheet name="SCI_all" sheetId="2" r:id="rId2"/>
    <sheet name="Sheet3" sheetId="10" r:id="rId3"/>
    <sheet name="HC_matched" sheetId="4" r:id="rId4"/>
    <sheet name="HC_all" sheetId="3" r:id="rId5"/>
    <sheet name="Age t-test" sheetId="6" r:id="rId6"/>
    <sheet name="gender test" sheetId="7" r:id="rId7"/>
    <sheet name="CF test" sheetId="8" r:id="rId8"/>
    <sheet name="abbreviation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B7" i="1"/>
  <c r="D4" i="1"/>
  <c r="B5" i="1"/>
  <c r="B4" i="1"/>
  <c r="B12" i="1" l="1"/>
  <c r="B10" i="1"/>
  <c r="B9" i="1"/>
  <c r="B8" i="1"/>
  <c r="B8" i="7" l="1"/>
  <c r="B7" i="7"/>
  <c r="B6" i="7"/>
  <c r="B4" i="7"/>
  <c r="B3" i="7"/>
  <c r="B1" i="7"/>
  <c r="B2" i="7"/>
  <c r="G33" i="4"/>
  <c r="E4" i="1" s="1"/>
  <c r="C5" i="1"/>
  <c r="C4" i="1"/>
  <c r="C14" i="1"/>
  <c r="B14" i="1"/>
  <c r="C13" i="1"/>
  <c r="B13" i="1"/>
  <c r="C12" i="1"/>
  <c r="P40" i="2"/>
  <c r="G43" i="3"/>
  <c r="G42" i="3"/>
  <c r="C11" i="1" l="1"/>
  <c r="C8" i="1"/>
  <c r="C10" i="1"/>
  <c r="C9" i="1"/>
  <c r="B11" i="1"/>
</calcChain>
</file>

<file path=xl/sharedStrings.xml><?xml version="1.0" encoding="utf-8"?>
<sst xmlns="http://schemas.openxmlformats.org/spreadsheetml/2006/main" count="807" uniqueCount="294">
  <si>
    <t>Notes</t>
  </si>
  <si>
    <t>subject initial</t>
  </si>
  <si>
    <t>TSI (yrs)</t>
  </si>
  <si>
    <t>TSI (mos)</t>
  </si>
  <si>
    <t>Age (yrs)</t>
  </si>
  <si>
    <t>Age (mos)</t>
  </si>
  <si>
    <t>Sex</t>
  </si>
  <si>
    <t>NL sensory R</t>
  </si>
  <si>
    <t>NL sensory L</t>
  </si>
  <si>
    <t>NL motor R</t>
  </si>
  <si>
    <t>NL motor L</t>
  </si>
  <si>
    <t>Level</t>
  </si>
  <si>
    <t>AIS Score</t>
  </si>
  <si>
    <t>AISm - upper R</t>
  </si>
  <si>
    <t>AISm - upper L</t>
  </si>
  <si>
    <t>AISm - lower R</t>
  </si>
  <si>
    <t>AISm - lower L</t>
  </si>
  <si>
    <t>AISm</t>
  </si>
  <si>
    <t>AISm - upper</t>
  </si>
  <si>
    <t>AISm - lower</t>
  </si>
  <si>
    <t>AISs - light touch R</t>
  </si>
  <si>
    <t>AISs - light touch L</t>
  </si>
  <si>
    <t>AISs - pinprick R</t>
  </si>
  <si>
    <t>AISs - pinprick L</t>
  </si>
  <si>
    <t>AISs</t>
  </si>
  <si>
    <t>AIS - lt</t>
  </si>
  <si>
    <t>AIS - pp</t>
  </si>
  <si>
    <t>AIStot</t>
  </si>
  <si>
    <t>BIMS Norm</t>
  </si>
  <si>
    <t>BILT Norm</t>
  </si>
  <si>
    <t>BIPP Norm</t>
  </si>
  <si>
    <t>SCIMsc (/20)</t>
  </si>
  <si>
    <t>SCIMr (/40)</t>
  </si>
  <si>
    <t>SCIMm (/40)</t>
  </si>
  <si>
    <t>SCIM</t>
  </si>
  <si>
    <t>DTI</t>
  </si>
  <si>
    <t>initial</t>
  </si>
  <si>
    <t>medium motion</t>
  </si>
  <si>
    <t>sci01</t>
  </si>
  <si>
    <t>20120306rj</t>
  </si>
  <si>
    <t>M</t>
  </si>
  <si>
    <t>C7</t>
  </si>
  <si>
    <t>C8</t>
  </si>
  <si>
    <t>A</t>
  </si>
  <si>
    <t>Y</t>
  </si>
  <si>
    <t>sci02</t>
  </si>
  <si>
    <t>20120308ls</t>
  </si>
  <si>
    <t>C4</t>
  </si>
  <si>
    <t>C5</t>
  </si>
  <si>
    <t>D</t>
  </si>
  <si>
    <t>sci03</t>
  </si>
  <si>
    <t>20120406mp</t>
  </si>
  <si>
    <t>INT</t>
  </si>
  <si>
    <t>C6</t>
  </si>
  <si>
    <t>sci04</t>
  </si>
  <si>
    <t>20120621cb</t>
  </si>
  <si>
    <t>F</t>
  </si>
  <si>
    <t>C3</t>
  </si>
  <si>
    <t>C2</t>
  </si>
  <si>
    <t>sci05</t>
  </si>
  <si>
    <t>20121011jl</t>
  </si>
  <si>
    <t>N</t>
  </si>
  <si>
    <t>no SCIM</t>
  </si>
  <si>
    <t>sci06</t>
  </si>
  <si>
    <t>20121127js</t>
  </si>
  <si>
    <t>C</t>
  </si>
  <si>
    <t>n/a</t>
  </si>
  <si>
    <t>sci07</t>
  </si>
  <si>
    <t>20130708jh</t>
  </si>
  <si>
    <t>B</t>
  </si>
  <si>
    <t>sci08</t>
  </si>
  <si>
    <t>20130719bk</t>
  </si>
  <si>
    <t>sci09</t>
  </si>
  <si>
    <t>20130722lm</t>
  </si>
  <si>
    <t>medium-high motion</t>
  </si>
  <si>
    <t>sci10</t>
  </si>
  <si>
    <t>20140319rb</t>
  </si>
  <si>
    <t>sci11</t>
  </si>
  <si>
    <t>20140606rc</t>
  </si>
  <si>
    <t>L3</t>
  </si>
  <si>
    <t>sci12</t>
  </si>
  <si>
    <t>20140609jd</t>
  </si>
  <si>
    <t>sci13</t>
  </si>
  <si>
    <t>20140711jk</t>
  </si>
  <si>
    <t>sci14</t>
  </si>
  <si>
    <t>20110427pr</t>
  </si>
  <si>
    <t>one run</t>
  </si>
  <si>
    <t>sci15</t>
  </si>
  <si>
    <t>20110803vc</t>
  </si>
  <si>
    <t>excessive motion</t>
  </si>
  <si>
    <t>sci16</t>
  </si>
  <si>
    <t>20141028ab</t>
  </si>
  <si>
    <t>sci17</t>
  </si>
  <si>
    <t>20130122jr</t>
  </si>
  <si>
    <t>sci18</t>
  </si>
  <si>
    <t>20120215cw</t>
  </si>
  <si>
    <t>sci19</t>
  </si>
  <si>
    <t>20141023ch</t>
  </si>
  <si>
    <t>sci20</t>
  </si>
  <si>
    <t>20140723ml</t>
  </si>
  <si>
    <t>S2</t>
  </si>
  <si>
    <t>sci21</t>
  </si>
  <si>
    <t>T2</t>
  </si>
  <si>
    <t>sci22</t>
  </si>
  <si>
    <t>T10</t>
  </si>
  <si>
    <t>sci23</t>
  </si>
  <si>
    <t>T4</t>
  </si>
  <si>
    <t>sci24</t>
  </si>
  <si>
    <t>sci25</t>
  </si>
  <si>
    <t>T3</t>
  </si>
  <si>
    <t>sci26</t>
  </si>
  <si>
    <t>sci27</t>
  </si>
  <si>
    <t>only run 1</t>
  </si>
  <si>
    <t>sci28</t>
  </si>
  <si>
    <t>T8</t>
  </si>
  <si>
    <t>sci29</t>
  </si>
  <si>
    <t>T12</t>
  </si>
  <si>
    <t>sci30</t>
  </si>
  <si>
    <t>T11</t>
  </si>
  <si>
    <t>T10 A</t>
  </si>
  <si>
    <t>sci31</t>
  </si>
  <si>
    <t>T12 A</t>
  </si>
  <si>
    <t>sci32</t>
  </si>
  <si>
    <t>Behavioral data missing</t>
  </si>
  <si>
    <t>sci33</t>
  </si>
  <si>
    <t>sci34</t>
  </si>
  <si>
    <t>182576_01</t>
  </si>
  <si>
    <t>T6</t>
  </si>
  <si>
    <t>T5 A</t>
  </si>
  <si>
    <t>sci35</t>
  </si>
  <si>
    <t>182576_03</t>
  </si>
  <si>
    <t>T7</t>
  </si>
  <si>
    <t>T6 B</t>
  </si>
  <si>
    <t>only run 2</t>
  </si>
  <si>
    <t>sci36</t>
  </si>
  <si>
    <t>182576_07</t>
  </si>
  <si>
    <t>T9 C</t>
  </si>
  <si>
    <t>sci37</t>
  </si>
  <si>
    <t>182576_04</t>
  </si>
  <si>
    <t>L1</t>
  </si>
  <si>
    <t>T12 B</t>
  </si>
  <si>
    <t>sci38</t>
  </si>
  <si>
    <t>182576_08</t>
  </si>
  <si>
    <t>T10 C</t>
  </si>
  <si>
    <t>birth year</t>
  </si>
  <si>
    <t>imaging year</t>
  </si>
  <si>
    <t>Age (years)</t>
  </si>
  <si>
    <t>hc01</t>
  </si>
  <si>
    <t>20110414ic</t>
  </si>
  <si>
    <t>hc02</t>
  </si>
  <si>
    <t>20110519cs</t>
  </si>
  <si>
    <t>hc03</t>
  </si>
  <si>
    <t>20110606lg</t>
  </si>
  <si>
    <t>hc04</t>
  </si>
  <si>
    <t>20110609jh</t>
  </si>
  <si>
    <t>hc05</t>
  </si>
  <si>
    <t>20110616vo</t>
  </si>
  <si>
    <t>hc06</t>
  </si>
  <si>
    <t>20110630cr</t>
  </si>
  <si>
    <t>hc07</t>
  </si>
  <si>
    <t>20110804kk</t>
  </si>
  <si>
    <t>hc08</t>
  </si>
  <si>
    <t>20110830si</t>
  </si>
  <si>
    <t>hc09</t>
  </si>
  <si>
    <t>20120830jm</t>
  </si>
  <si>
    <t>hc10</t>
  </si>
  <si>
    <t>20130501bg</t>
  </si>
  <si>
    <t>hc11</t>
  </si>
  <si>
    <t>20131030jka</t>
  </si>
  <si>
    <t>hc12</t>
  </si>
  <si>
    <t>20131031jkb</t>
  </si>
  <si>
    <t>hc14</t>
  </si>
  <si>
    <t xml:space="preserve">F </t>
  </si>
  <si>
    <t>hc15</t>
  </si>
  <si>
    <t xml:space="preserve">M </t>
  </si>
  <si>
    <t xml:space="preserve">hc16 </t>
  </si>
  <si>
    <t>hc17</t>
  </si>
  <si>
    <t>hc18</t>
  </si>
  <si>
    <t>hc19</t>
  </si>
  <si>
    <t>hc20</t>
  </si>
  <si>
    <t>hc21</t>
  </si>
  <si>
    <t>hc22</t>
  </si>
  <si>
    <t>hc23</t>
  </si>
  <si>
    <t>hc24</t>
  </si>
  <si>
    <t>hc25</t>
  </si>
  <si>
    <t>hc26</t>
  </si>
  <si>
    <t>hc27</t>
  </si>
  <si>
    <t>hc28</t>
  </si>
  <si>
    <t>hc29</t>
  </si>
  <si>
    <t>hc30</t>
  </si>
  <si>
    <t>hc31</t>
  </si>
  <si>
    <t>hc32</t>
  </si>
  <si>
    <t>hc33</t>
  </si>
  <si>
    <t>hc34</t>
  </si>
  <si>
    <t>hc35</t>
  </si>
  <si>
    <t>hc36</t>
  </si>
  <si>
    <t>hc37</t>
  </si>
  <si>
    <t>hc38</t>
  </si>
  <si>
    <t>hc39</t>
  </si>
  <si>
    <t>hc40</t>
  </si>
  <si>
    <t>hc41</t>
  </si>
  <si>
    <t>hc42</t>
  </si>
  <si>
    <t>hc43</t>
  </si>
  <si>
    <t>Gender (male/female)</t>
  </si>
  <si>
    <t>Lower Extremity Motor Score</t>
  </si>
  <si>
    <t>AIS</t>
  </si>
  <si>
    <t>TSI</t>
  </si>
  <si>
    <t>Time Since Injury</t>
  </si>
  <si>
    <t xml:space="preserve">AIS </t>
  </si>
  <si>
    <t>ASIA Impairment Scale</t>
  </si>
  <si>
    <t>LEMS</t>
  </si>
  <si>
    <t>LT</t>
  </si>
  <si>
    <t>Light touch</t>
  </si>
  <si>
    <t>PP</t>
  </si>
  <si>
    <t>Pin Prick</t>
  </si>
  <si>
    <t>Spinal Cord Independence Measure (Version III, 2002-2011)</t>
  </si>
  <si>
    <t>BILT</t>
  </si>
  <si>
    <t>BIPP</t>
  </si>
  <si>
    <t>BIM</t>
  </si>
  <si>
    <t>Below Injury Motor</t>
  </si>
  <si>
    <t>Below Injury Light Touch</t>
  </si>
  <si>
    <t>Below Injury Pin Prick</t>
  </si>
  <si>
    <t>SCI patients (n=32)</t>
  </si>
  <si>
    <t xml:space="preserve">SCI </t>
  </si>
  <si>
    <t>Spinal Cord Injury</t>
  </si>
  <si>
    <t>SD</t>
  </si>
  <si>
    <t>Standard Deviation</t>
  </si>
  <si>
    <t>Mean</t>
  </si>
  <si>
    <t>Statistic value</t>
  </si>
  <si>
    <t>25/7</t>
  </si>
  <si>
    <t>A(13), B(2), C(11), D(6)</t>
  </si>
  <si>
    <t>LT Total</t>
  </si>
  <si>
    <t>PP Total</t>
  </si>
  <si>
    <t>TSI (years)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</si>
  <si>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</si>
  <si>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</si>
  <si>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</si>
  <si>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</si>
  <si>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</si>
  <si>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</si>
  <si>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</si>
  <si>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</si>
  <si>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</si>
  <si>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</si>
  <si>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</si>
  <si>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Variable 1</t>
  </si>
  <si>
    <t>Variable 2</t>
  </si>
  <si>
    <t>Pooled Variance</t>
  </si>
  <si>
    <t>Healthy Controls (n=32; matched)</t>
  </si>
  <si>
    <t>24/8</t>
  </si>
  <si>
    <t>P-value</t>
  </si>
  <si>
    <t>-</t>
  </si>
  <si>
    <t>female proportion</t>
  </si>
  <si>
    <t>subjects #</t>
  </si>
  <si>
    <t>pooled sample proportion</t>
  </si>
  <si>
    <t>2-sample z-test</t>
  </si>
  <si>
    <t>z = -1.03</t>
  </si>
  <si>
    <t>t = 1.184</t>
  </si>
  <si>
    <t>censor fraction (%)</t>
  </si>
  <si>
    <t>Censor Fraction (%)</t>
  </si>
  <si>
    <t>t = 3.538</t>
  </si>
  <si>
    <t>&lt; 0.001**</t>
  </si>
  <si>
    <t>time since injury, years</t>
  </si>
  <si>
    <t>time since injury, months</t>
  </si>
  <si>
    <t>age, years</t>
  </si>
  <si>
    <t>age, months</t>
  </si>
  <si>
    <t>neurological level, sensory, right</t>
  </si>
  <si>
    <t>neurological level, sensory, left</t>
  </si>
  <si>
    <t>neurlogical level, motor, right</t>
  </si>
  <si>
    <t>neurological level, motor, left</t>
  </si>
  <si>
    <t>neurological level</t>
  </si>
  <si>
    <t>ASIA impairment scale score</t>
  </si>
  <si>
    <t>AIS motor, upper right</t>
  </si>
  <si>
    <t>AIS motor, upper left</t>
  </si>
  <si>
    <t>AIS motor, lower right</t>
  </si>
  <si>
    <t>AIS motor, lower left</t>
  </si>
  <si>
    <t>AIS motor total</t>
  </si>
  <si>
    <t>AIS motor upper total</t>
  </si>
  <si>
    <t>AIS motor, lower total</t>
  </si>
  <si>
    <t>AIS sensory, light touch right</t>
  </si>
  <si>
    <t>AIS sensory, light touch left</t>
  </si>
  <si>
    <t>AIS pin prick, right</t>
  </si>
  <si>
    <t>AIS pin prick, left</t>
  </si>
  <si>
    <t>AIS sensory total</t>
  </si>
  <si>
    <t>AIS light touch total</t>
  </si>
  <si>
    <t>AIS pin prick total</t>
  </si>
  <si>
    <t>AIS total</t>
  </si>
  <si>
    <t>SCIM self-care subscale score</t>
  </si>
  <si>
    <t>SCIM respiration subscale score</t>
  </si>
  <si>
    <t>SCIM mobility subscale score</t>
  </si>
  <si>
    <t>SCIM (spinal cord independence measure) total score</t>
  </si>
  <si>
    <t>Cervical</t>
  </si>
  <si>
    <t>Thoracic</t>
  </si>
  <si>
    <t>r01/r02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</si>
</sst>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theme="1"/>
      <name val="Calibri"/>
      <family val="2"/>
      <scheme val="minor"/>
    </font>
    <font>
      <sz val="12"/>
      <color theme="1"/>
      <name val="ArialMT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i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9">
    <xf numFmtId="0" fontId="0" fillId="0" borderId="0" xfId="0"/>
    <xf numFmtId="0" fontId="2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center"/>
    </xf>
    <xf numFmtId="0" fontId="3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49" fontId="2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7" xfId="0" applyBorder="1"/>
    <xf numFmtId="0" fontId="7" fillId="0" borderId="8" xfId="0" applyFont="1" applyBorder="1" applyAlignment="1">
      <alignment horizontal="center"/>
    </xf>
    <xf numFmtId="0" fontId="0" fillId="3" borderId="0" xfId="0" applyFill="1"/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1" fillId="0" borderId="0" xfId="1"/>
    <xf numFmtId="0" fontId="2" fillId="0" borderId="9" xfId="1" applyFont="1" applyBorder="1" applyAlignment="1">
      <alignment horizontal="center" vertical="center"/>
    </xf>
    <xf numFmtId="0" fontId="2" fillId="0" borderId="9" xfId="1" applyFont="1" applyBorder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/>
    <xf numFmtId="0" fontId="2" fillId="3" borderId="0" xfId="0" applyFont="1" applyFill="1" applyAlignment="1">
      <alignment horizontal="center" vertical="center"/>
    </xf>
    <xf numFmtId="0" fontId="2" fillId="3" borderId="0" xfId="1" applyFont="1" applyFill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2" fillId="7" borderId="0" xfId="1" applyFont="1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2" fillId="8" borderId="0" xfId="1" applyFont="1" applyFill="1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2" fillId="9" borderId="0" xfId="1" applyFont="1" applyFill="1" applyAlignment="1">
      <alignment horizontal="center"/>
    </xf>
    <xf numFmtId="0" fontId="2" fillId="10" borderId="0" xfId="1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0" borderId="0" xfId="1" applyFont="1" applyFill="1" applyAlignment="1">
      <alignment horizontal="center"/>
    </xf>
    <xf numFmtId="0" fontId="2" fillId="11" borderId="0" xfId="1" applyFont="1" applyFill="1" applyAlignment="1">
      <alignment horizontal="center"/>
    </xf>
    <xf numFmtId="0" fontId="3" fillId="12" borderId="0" xfId="1" applyFont="1" applyFill="1" applyAlignment="1">
      <alignment horizontal="center" vertical="center"/>
    </xf>
    <xf numFmtId="0" fontId="2" fillId="12" borderId="0" xfId="1" applyFont="1" applyFill="1" applyAlignment="1">
      <alignment horizontal="center" vertical="center"/>
    </xf>
    <xf numFmtId="0" fontId="2" fillId="13" borderId="0" xfId="1" applyFont="1" applyFill="1" applyAlignment="1">
      <alignment horizontal="center" vertical="center"/>
    </xf>
    <xf numFmtId="49" fontId="2" fillId="12" borderId="0" xfId="1" applyNumberFormat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</cellXfs>
  <cellStyles count="3">
    <cellStyle name="Normal" xfId="0" builtinId="0"/>
    <cellStyle name="Normal 2" xfId="1" xr:uid="{70919E4C-F653-414C-B64A-08448EFD07C6}"/>
    <cellStyle name="Normal 2 2" xfId="2" xr:uid="{FC62FB62-1219-A244-8C9D-29A91C5963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2D-FD48-B20D-D56C0611CF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4F-EA4A-94B9-7D2A470CDD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4F-EA4A-94B9-7D2A470CDD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4F-EA4A-94B9-7D2A470CDD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SCI_all!$O$35:$O$38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SCI_all!$P$35:$P$38</c:f>
              <c:numCache>
                <c:formatCode>General</c:formatCode>
                <c:ptCount val="4"/>
                <c:pt idx="0">
                  <c:v>13</c:v>
                </c:pt>
                <c:pt idx="1">
                  <c:v>2</c:v>
                </c:pt>
                <c:pt idx="2">
                  <c:v>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D-FD48-B20D-D56C0611C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33</xdr:row>
      <xdr:rowOff>196850</xdr:rowOff>
    </xdr:from>
    <xdr:to>
      <xdr:col>13</xdr:col>
      <xdr:colOff>406400</xdr:colOff>
      <xdr:row>52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320C1F-C6FE-BD42-B411-89ECD59DF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5E43-9461-E140-8988-6C134D7C6A60}">
  <dimension ref="A1:J14"/>
  <sheetViews>
    <sheetView workbookViewId="0">
      <selection activeCell="J11" sqref="J11:J13"/>
    </sheetView>
  </sheetViews>
  <sheetFormatPr baseColWidth="10" defaultColWidth="20.1640625" defaultRowHeight="16"/>
  <cols>
    <col min="1" max="1" width="20" bestFit="1" customWidth="1"/>
    <col min="2" max="2" width="20.1640625" style="20"/>
    <col min="3" max="3" width="6.6640625" style="20" bestFit="1" customWidth="1"/>
    <col min="4" max="4" width="29" style="20" bestFit="1" customWidth="1"/>
    <col min="5" max="5" width="5.6640625" style="20" bestFit="1" customWidth="1"/>
    <col min="6" max="6" width="12.6640625" style="20" bestFit="1" customWidth="1"/>
    <col min="7" max="7" width="9.1640625" style="20" bestFit="1" customWidth="1"/>
    <col min="9" max="9" width="5.6640625" bestFit="1" customWidth="1"/>
    <col min="10" max="10" width="50.6640625" bestFit="1" customWidth="1"/>
  </cols>
  <sheetData>
    <row r="1" spans="1:10">
      <c r="B1" s="20" t="s">
        <v>222</v>
      </c>
      <c r="D1" s="20" t="s">
        <v>248</v>
      </c>
      <c r="F1" s="20" t="s">
        <v>228</v>
      </c>
      <c r="G1" s="20" t="s">
        <v>250</v>
      </c>
    </row>
    <row r="2" spans="1:10">
      <c r="B2" s="20" t="s">
        <v>227</v>
      </c>
      <c r="C2" s="20" t="s">
        <v>225</v>
      </c>
      <c r="D2" s="20" t="s">
        <v>227</v>
      </c>
      <c r="E2" s="20" t="s">
        <v>225</v>
      </c>
    </row>
    <row r="3" spans="1:10">
      <c r="A3" t="s">
        <v>203</v>
      </c>
      <c r="B3" s="20" t="s">
        <v>229</v>
      </c>
      <c r="D3" s="20" t="s">
        <v>249</v>
      </c>
      <c r="F3" s="20" t="s">
        <v>256</v>
      </c>
      <c r="G3" s="20">
        <v>1.69</v>
      </c>
      <c r="I3" s="14" t="s">
        <v>223</v>
      </c>
      <c r="J3" s="15" t="s">
        <v>224</v>
      </c>
    </row>
    <row r="4" spans="1:10">
      <c r="A4" t="s">
        <v>146</v>
      </c>
      <c r="B4" s="21">
        <f>AVERAGE(SCI_all!G2:G33)</f>
        <v>40.125</v>
      </c>
      <c r="C4" s="21">
        <f>STDEV(SCI_all!G2:G33)</f>
        <v>13.806847296108714</v>
      </c>
      <c r="D4" s="21">
        <f>AVERAGE(HC_matched!G2:G33)</f>
        <v>36.53125</v>
      </c>
      <c r="E4" s="21">
        <f>STDEV(HC_matched!G2:G33)</f>
        <v>10.194825933111934</v>
      </c>
      <c r="F4" s="20" t="s">
        <v>257</v>
      </c>
      <c r="G4" s="20">
        <v>0.121</v>
      </c>
      <c r="I4" s="16" t="s">
        <v>225</v>
      </c>
      <c r="J4" s="17" t="s">
        <v>226</v>
      </c>
    </row>
    <row r="5" spans="1:10">
      <c r="A5" t="s">
        <v>233</v>
      </c>
      <c r="B5" s="21">
        <f>AVERAGE(SCI_all!F2:F33)</f>
        <v>149.625</v>
      </c>
      <c r="C5" s="21">
        <f>STDEV(SCI_all!F2:F33)</f>
        <v>146.53938147331127</v>
      </c>
      <c r="D5" s="21" t="s">
        <v>251</v>
      </c>
      <c r="E5" s="21" t="s">
        <v>251</v>
      </c>
      <c r="F5" s="20" t="s">
        <v>251</v>
      </c>
      <c r="G5" s="20" t="s">
        <v>251</v>
      </c>
      <c r="I5" s="16" t="s">
        <v>206</v>
      </c>
      <c r="J5" s="17" t="s">
        <v>207</v>
      </c>
    </row>
    <row r="6" spans="1:10">
      <c r="A6" t="s">
        <v>205</v>
      </c>
      <c r="B6" s="21" t="s">
        <v>230</v>
      </c>
      <c r="C6" s="21"/>
      <c r="D6" s="21" t="s">
        <v>251</v>
      </c>
      <c r="E6" s="21" t="s">
        <v>251</v>
      </c>
      <c r="F6" s="20" t="s">
        <v>251</v>
      </c>
      <c r="G6" s="20" t="s">
        <v>251</v>
      </c>
      <c r="I6" s="16" t="s">
        <v>208</v>
      </c>
      <c r="J6" s="17" t="s">
        <v>209</v>
      </c>
    </row>
    <row r="7" spans="1:10">
      <c r="A7" t="s">
        <v>259</v>
      </c>
      <c r="B7" s="21">
        <f>AVERAGE(SCI_all!AN2:AN33)</f>
        <v>6.1563749999999988</v>
      </c>
      <c r="C7" s="21">
        <f>STDEV(SCI_all!AN2:AN33)</f>
        <v>7.3469152523903833</v>
      </c>
      <c r="D7" s="21">
        <f>AVERAGE(HC_matched!I2:I33)</f>
        <v>1.2124999999999999</v>
      </c>
      <c r="E7" s="21">
        <f>STDEV(HC_matched!I2:I33)</f>
        <v>2.9190972974976463</v>
      </c>
      <c r="F7" s="20" t="s">
        <v>260</v>
      </c>
      <c r="G7" s="20" t="s">
        <v>261</v>
      </c>
      <c r="I7" s="16" t="s">
        <v>210</v>
      </c>
      <c r="J7" s="17" t="s">
        <v>204</v>
      </c>
    </row>
    <row r="8" spans="1:10">
      <c r="A8" t="s">
        <v>210</v>
      </c>
      <c r="B8" s="21">
        <f>AVERAGE(SCI_all!$V$2:$V$33)</f>
        <v>12.46875</v>
      </c>
      <c r="C8" s="21">
        <f>STDEV(SCI_all!$V$2:$V$33)</f>
        <v>15.989884655316391</v>
      </c>
      <c r="D8" s="21" t="s">
        <v>251</v>
      </c>
      <c r="E8" s="21" t="s">
        <v>251</v>
      </c>
      <c r="F8" s="20" t="s">
        <v>251</v>
      </c>
      <c r="G8" s="20" t="s">
        <v>251</v>
      </c>
      <c r="I8" s="16" t="s">
        <v>211</v>
      </c>
      <c r="J8" s="17" t="s">
        <v>212</v>
      </c>
    </row>
    <row r="9" spans="1:10">
      <c r="A9" t="s">
        <v>231</v>
      </c>
      <c r="B9" s="21">
        <f>AVERAGE(SCI_all!$AB$2:$AB$33)</f>
        <v>64.96875</v>
      </c>
      <c r="C9" s="21">
        <f>STDEV(SCI_all!$AB$2:$AB$33)</f>
        <v>33.08881925480901</v>
      </c>
      <c r="D9" s="21" t="s">
        <v>251</v>
      </c>
      <c r="E9" s="21" t="s">
        <v>251</v>
      </c>
      <c r="F9" s="20" t="s">
        <v>251</v>
      </c>
      <c r="G9" s="20" t="s">
        <v>251</v>
      </c>
      <c r="I9" s="16" t="s">
        <v>213</v>
      </c>
      <c r="J9" s="17" t="s">
        <v>214</v>
      </c>
    </row>
    <row r="10" spans="1:10">
      <c r="A10" t="s">
        <v>232</v>
      </c>
      <c r="B10" s="21">
        <f>AVERAGE(SCI_all!$AC$2:$AC$33)</f>
        <v>54.65625</v>
      </c>
      <c r="C10" s="21">
        <f>STDEV(SCI_all!$AC$2:$AC$33)</f>
        <v>29.475642623435984</v>
      </c>
      <c r="D10" s="21" t="s">
        <v>251</v>
      </c>
      <c r="E10" s="21" t="s">
        <v>251</v>
      </c>
      <c r="F10" s="20" t="s">
        <v>251</v>
      </c>
      <c r="G10" s="20" t="s">
        <v>251</v>
      </c>
      <c r="I10" s="16" t="s">
        <v>34</v>
      </c>
      <c r="J10" s="17" t="s">
        <v>215</v>
      </c>
    </row>
    <row r="11" spans="1:10">
      <c r="A11" t="s">
        <v>34</v>
      </c>
      <c r="B11" s="21">
        <f>AVERAGE(SCI_all!$AK$2:$AK$33)</f>
        <v>57.93333333333333</v>
      </c>
      <c r="C11" s="21">
        <f>STDEV(SCI_all!AK2:AK33)</f>
        <v>23.359164683537891</v>
      </c>
      <c r="D11" s="21" t="s">
        <v>251</v>
      </c>
      <c r="E11" s="21" t="s">
        <v>251</v>
      </c>
      <c r="F11" s="20" t="s">
        <v>251</v>
      </c>
      <c r="G11" s="20" t="s">
        <v>251</v>
      </c>
      <c r="I11" s="16" t="s">
        <v>218</v>
      </c>
      <c r="J11" s="17" t="s">
        <v>219</v>
      </c>
    </row>
    <row r="12" spans="1:10">
      <c r="A12" t="s">
        <v>218</v>
      </c>
      <c r="B12" s="21">
        <f>AVERAGE(SCI_all!AE2:AE33)</f>
        <v>0.27982638888888889</v>
      </c>
      <c r="C12" s="21">
        <f>STDEV(SCI_all!AE2:AE33)</f>
        <v>0.30563955956708488</v>
      </c>
      <c r="D12" s="21" t="s">
        <v>251</v>
      </c>
      <c r="E12" s="21" t="s">
        <v>251</v>
      </c>
      <c r="F12" s="20" t="s">
        <v>251</v>
      </c>
      <c r="G12" s="20" t="s">
        <v>251</v>
      </c>
      <c r="I12" s="16" t="s">
        <v>216</v>
      </c>
      <c r="J12" s="17" t="s">
        <v>220</v>
      </c>
    </row>
    <row r="13" spans="1:10">
      <c r="A13" t="s">
        <v>216</v>
      </c>
      <c r="B13" s="21">
        <f>AVERAGE(SCI_all!AF2:AF33)</f>
        <v>0.40290790476341809</v>
      </c>
      <c r="C13" s="21">
        <f>STDEV(SCI_all!AF2:AF33)</f>
        <v>0.3599656898253718</v>
      </c>
      <c r="D13" s="21" t="s">
        <v>251</v>
      </c>
      <c r="E13" s="21" t="s">
        <v>251</v>
      </c>
      <c r="F13" s="20" t="s">
        <v>251</v>
      </c>
      <c r="G13" s="20" t="s">
        <v>251</v>
      </c>
      <c r="I13" s="18" t="s">
        <v>217</v>
      </c>
      <c r="J13" s="19" t="s">
        <v>221</v>
      </c>
    </row>
    <row r="14" spans="1:10">
      <c r="A14" t="s">
        <v>217</v>
      </c>
      <c r="B14" s="21">
        <f>AVERAGE(SCI_all!AG2:AG33)</f>
        <v>0.28389812297984129</v>
      </c>
      <c r="C14" s="21">
        <f>STDEV(SCI_all!AG2:AG33)</f>
        <v>0.28762042050000575</v>
      </c>
      <c r="D14" s="21" t="s">
        <v>251</v>
      </c>
      <c r="E14" s="21" t="s">
        <v>251</v>
      </c>
      <c r="F14" s="20" t="s">
        <v>251</v>
      </c>
      <c r="G14" s="20" t="s">
        <v>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811F8-BB36-7E4B-BDA1-44A0144A99DA}">
  <dimension ref="A1:AO48"/>
  <sheetViews>
    <sheetView tabSelected="1" workbookViewId="0">
      <selection activeCell="D2" sqref="D2:D33"/>
    </sheetView>
  </sheetViews>
  <sheetFormatPr baseColWidth="10" defaultRowHeight="16"/>
  <cols>
    <col min="1" max="1" width="23.1640625" style="8" bestFit="1" customWidth="1"/>
    <col min="2" max="2" width="3.5" style="8" bestFit="1" customWidth="1"/>
    <col min="3" max="3" width="6" style="8" bestFit="1" customWidth="1"/>
    <col min="4" max="4" width="29.33203125" style="8" customWidth="1"/>
    <col min="5" max="5" width="8.6640625" style="8" bestFit="1" customWidth="1"/>
    <col min="6" max="6" width="9.83203125" style="8" bestFit="1" customWidth="1"/>
    <col min="7" max="7" width="9.33203125" style="8" bestFit="1" customWidth="1"/>
    <col min="8" max="8" width="10.5" style="8" bestFit="1" customWidth="1"/>
    <col min="9" max="9" width="4.6640625" style="8" bestFit="1" customWidth="1"/>
    <col min="10" max="10" width="13.5" style="8" bestFit="1" customWidth="1"/>
    <col min="11" max="11" width="13.1640625" style="8" bestFit="1" customWidth="1"/>
    <col min="12" max="12" width="11.5" style="8" bestFit="1" customWidth="1"/>
    <col min="13" max="13" width="11.1640625" style="8" bestFit="1" customWidth="1"/>
    <col min="14" max="14" width="6.1640625" style="48" bestFit="1" customWidth="1"/>
    <col min="15" max="15" width="10.1640625" style="8" bestFit="1" customWidth="1"/>
    <col min="16" max="16" width="15" style="42" bestFit="1" customWidth="1"/>
    <col min="17" max="18" width="14.6640625" style="42" bestFit="1" customWidth="1"/>
    <col min="19" max="19" width="14.33203125" style="42" bestFit="1" customWidth="1"/>
    <col min="20" max="20" width="6" style="44" bestFit="1" customWidth="1"/>
    <col min="21" max="21" width="13" style="8" bestFit="1" customWidth="1"/>
    <col min="22" max="22" width="12.6640625" style="8" bestFit="1" customWidth="1"/>
    <col min="23" max="23" width="18.33203125" style="8" bestFit="1" customWidth="1"/>
    <col min="24" max="24" width="18" style="8" bestFit="1" customWidth="1"/>
    <col min="25" max="25" width="16.1640625" style="8" bestFit="1" customWidth="1"/>
    <col min="26" max="26" width="15.83203125" style="8" bestFit="1" customWidth="1"/>
    <col min="27" max="27" width="5.33203125" style="44" bestFit="1" customWidth="1"/>
    <col min="28" max="28" width="7" style="8" bestFit="1" customWidth="1"/>
    <col min="29" max="29" width="8.33203125" style="8" bestFit="1" customWidth="1"/>
    <col min="30" max="30" width="6.5" style="46" bestFit="1" customWidth="1"/>
    <col min="31" max="31" width="11.5" style="8" bestFit="1" customWidth="1"/>
    <col min="32" max="32" width="10.83203125" style="8" bestFit="1" customWidth="1"/>
    <col min="33" max="33" width="11.1640625" style="8" bestFit="1" customWidth="1"/>
    <col min="34" max="34" width="12.83203125" style="8" bestFit="1" customWidth="1"/>
    <col min="35" max="35" width="11.5" style="8" bestFit="1" customWidth="1"/>
    <col min="36" max="36" width="10.83203125" style="8"/>
    <col min="37" max="37" width="6.1640625" style="8" bestFit="1" customWidth="1"/>
    <col min="38" max="38" width="4.33203125" style="8" bestFit="1" customWidth="1"/>
    <col min="39" max="39" width="10.83203125" style="8"/>
    <col min="40" max="40" width="18.33203125" style="8" bestFit="1" customWidth="1"/>
    <col min="41" max="41" width="13.33203125" style="8" bestFit="1" customWidth="1"/>
    <col min="42" max="16384" width="10.83203125" style="8"/>
  </cols>
  <sheetData>
    <row r="1" spans="1:41">
      <c r="A1" s="1" t="s">
        <v>0</v>
      </c>
      <c r="B1" s="1"/>
      <c r="C1" s="1"/>
      <c r="D1" s="1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47" t="s">
        <v>11</v>
      </c>
      <c r="O1" s="26" t="s">
        <v>12</v>
      </c>
      <c r="P1" s="41" t="s">
        <v>13</v>
      </c>
      <c r="Q1" s="41" t="s">
        <v>14</v>
      </c>
      <c r="R1" s="41" t="s">
        <v>15</v>
      </c>
      <c r="S1" s="41" t="s">
        <v>16</v>
      </c>
      <c r="T1" s="43" t="s">
        <v>17</v>
      </c>
      <c r="U1" s="26" t="s">
        <v>18</v>
      </c>
      <c r="V1" s="26" t="s">
        <v>19</v>
      </c>
      <c r="W1" s="26" t="s">
        <v>20</v>
      </c>
      <c r="X1" s="26" t="s">
        <v>21</v>
      </c>
      <c r="Y1" s="26" t="s">
        <v>22</v>
      </c>
      <c r="Z1" s="26" t="s">
        <v>23</v>
      </c>
      <c r="AA1" s="43" t="s">
        <v>24</v>
      </c>
      <c r="AB1" s="26" t="s">
        <v>25</v>
      </c>
      <c r="AC1" s="26" t="s">
        <v>26</v>
      </c>
      <c r="AD1" s="45" t="s">
        <v>27</v>
      </c>
      <c r="AE1" s="25" t="s">
        <v>28</v>
      </c>
      <c r="AF1" s="25" t="s">
        <v>29</v>
      </c>
      <c r="AG1" s="25" t="s">
        <v>30</v>
      </c>
      <c r="AH1" s="26" t="s">
        <v>31</v>
      </c>
      <c r="AI1" s="26" t="s">
        <v>32</v>
      </c>
      <c r="AJ1" s="26" t="s">
        <v>33</v>
      </c>
      <c r="AK1" s="26" t="s">
        <v>34</v>
      </c>
      <c r="AL1" s="26" t="s">
        <v>35</v>
      </c>
      <c r="AM1" s="1" t="s">
        <v>36</v>
      </c>
      <c r="AN1" s="1" t="s">
        <v>258</v>
      </c>
      <c r="AO1" s="1" t="s">
        <v>1</v>
      </c>
    </row>
    <row r="2" spans="1:41">
      <c r="A2" s="26" t="s">
        <v>37</v>
      </c>
      <c r="B2" s="1">
        <v>1</v>
      </c>
      <c r="C2" s="49" t="s">
        <v>38</v>
      </c>
      <c r="D2" s="54" t="s">
        <v>39</v>
      </c>
      <c r="E2" s="26">
        <v>27</v>
      </c>
      <c r="F2" s="26">
        <v>324</v>
      </c>
      <c r="G2" s="26">
        <v>28</v>
      </c>
      <c r="H2" s="26">
        <v>330</v>
      </c>
      <c r="I2" s="26" t="s">
        <v>40</v>
      </c>
      <c r="J2" s="26" t="s">
        <v>41</v>
      </c>
      <c r="K2" s="26" t="s">
        <v>41</v>
      </c>
      <c r="L2" s="26" t="s">
        <v>42</v>
      </c>
      <c r="M2" s="26" t="s">
        <v>42</v>
      </c>
      <c r="N2" s="47" t="s">
        <v>41</v>
      </c>
      <c r="O2" s="26" t="s">
        <v>43</v>
      </c>
      <c r="P2" s="41">
        <v>22</v>
      </c>
      <c r="Q2" s="41">
        <v>22</v>
      </c>
      <c r="R2" s="41">
        <v>0</v>
      </c>
      <c r="S2" s="41">
        <v>0</v>
      </c>
      <c r="T2" s="43">
        <v>44</v>
      </c>
      <c r="U2" s="26">
        <v>44</v>
      </c>
      <c r="V2" s="26">
        <v>0</v>
      </c>
      <c r="W2" s="26">
        <v>12</v>
      </c>
      <c r="X2" s="26">
        <v>14</v>
      </c>
      <c r="Y2" s="26">
        <v>12</v>
      </c>
      <c r="Z2" s="26">
        <v>12</v>
      </c>
      <c r="AA2" s="43">
        <v>50</v>
      </c>
      <c r="AB2" s="26">
        <v>26</v>
      </c>
      <c r="AC2" s="26">
        <v>24</v>
      </c>
      <c r="AD2" s="45">
        <v>94</v>
      </c>
      <c r="AE2" s="21">
        <v>0.3</v>
      </c>
      <c r="AF2" s="21">
        <v>6.5217391304347824E-2</v>
      </c>
      <c r="AG2" s="21">
        <v>4.3478260869565216E-2</v>
      </c>
      <c r="AH2" s="26">
        <v>18</v>
      </c>
      <c r="AI2" s="26">
        <v>14</v>
      </c>
      <c r="AJ2" s="26">
        <v>20</v>
      </c>
      <c r="AK2" s="26">
        <v>52</v>
      </c>
      <c r="AL2" s="26" t="s">
        <v>44</v>
      </c>
      <c r="AM2" s="1"/>
      <c r="AN2" s="29">
        <v>12.9</v>
      </c>
      <c r="AO2" s="1" t="s">
        <v>39</v>
      </c>
    </row>
    <row r="3" spans="1:41">
      <c r="A3" s="26"/>
      <c r="B3" s="1">
        <v>2</v>
      </c>
      <c r="C3" s="49" t="s">
        <v>45</v>
      </c>
      <c r="D3" s="54" t="s">
        <v>46</v>
      </c>
      <c r="E3" s="26">
        <v>1</v>
      </c>
      <c r="F3" s="26">
        <v>14</v>
      </c>
      <c r="G3" s="26">
        <v>61</v>
      </c>
      <c r="H3" s="26">
        <v>734</v>
      </c>
      <c r="I3" s="26" t="s">
        <v>40</v>
      </c>
      <c r="J3" s="26" t="s">
        <v>47</v>
      </c>
      <c r="K3" s="26" t="s">
        <v>47</v>
      </c>
      <c r="L3" s="26" t="s">
        <v>48</v>
      </c>
      <c r="M3" s="26" t="s">
        <v>48</v>
      </c>
      <c r="N3" s="47" t="s">
        <v>47</v>
      </c>
      <c r="O3" s="26" t="s">
        <v>49</v>
      </c>
      <c r="P3" s="41">
        <v>12</v>
      </c>
      <c r="Q3" s="41">
        <v>14</v>
      </c>
      <c r="R3" s="41">
        <v>21</v>
      </c>
      <c r="S3" s="41">
        <v>22</v>
      </c>
      <c r="T3" s="43">
        <v>69</v>
      </c>
      <c r="U3" s="26">
        <v>26</v>
      </c>
      <c r="V3" s="26">
        <v>43</v>
      </c>
      <c r="W3" s="26">
        <v>16</v>
      </c>
      <c r="X3" s="26">
        <v>12</v>
      </c>
      <c r="Y3" s="26">
        <v>8</v>
      </c>
      <c r="Z3" s="26">
        <v>6</v>
      </c>
      <c r="AA3" s="43">
        <v>42</v>
      </c>
      <c r="AB3" s="26">
        <v>28</v>
      </c>
      <c r="AC3" s="26">
        <v>14</v>
      </c>
      <c r="AD3" s="45">
        <v>111</v>
      </c>
      <c r="AE3" s="21">
        <v>0.69</v>
      </c>
      <c r="AF3" s="21">
        <v>0.19230769230769232</v>
      </c>
      <c r="AG3" s="21">
        <v>5.7692307692307696E-2</v>
      </c>
      <c r="AH3" s="26">
        <v>0</v>
      </c>
      <c r="AI3" s="26">
        <v>13</v>
      </c>
      <c r="AJ3" s="26">
        <v>7</v>
      </c>
      <c r="AK3" s="26">
        <v>20</v>
      </c>
      <c r="AL3" s="26" t="s">
        <v>44</v>
      </c>
      <c r="AM3" s="1"/>
      <c r="AN3" s="30">
        <v>2.6</v>
      </c>
      <c r="AO3" s="1" t="s">
        <v>46</v>
      </c>
    </row>
    <row r="4" spans="1:41">
      <c r="A4" s="26"/>
      <c r="B4" s="1">
        <v>3</v>
      </c>
      <c r="C4" s="49" t="s">
        <v>50</v>
      </c>
      <c r="D4" s="54" t="s">
        <v>51</v>
      </c>
      <c r="E4" s="26">
        <v>34</v>
      </c>
      <c r="F4" s="26">
        <v>411</v>
      </c>
      <c r="G4" s="26">
        <v>46</v>
      </c>
      <c r="H4" s="26">
        <v>555</v>
      </c>
      <c r="I4" s="26" t="s">
        <v>40</v>
      </c>
      <c r="J4" s="26" t="s">
        <v>52</v>
      </c>
      <c r="K4" s="26" t="s">
        <v>52</v>
      </c>
      <c r="L4" s="26" t="s">
        <v>53</v>
      </c>
      <c r="M4" s="26" t="s">
        <v>52</v>
      </c>
      <c r="N4" s="47" t="s">
        <v>53</v>
      </c>
      <c r="O4" s="26" t="s">
        <v>49</v>
      </c>
      <c r="P4" s="41">
        <v>21</v>
      </c>
      <c r="Q4" s="41">
        <v>25</v>
      </c>
      <c r="R4" s="41">
        <v>18</v>
      </c>
      <c r="S4" s="41">
        <v>25</v>
      </c>
      <c r="T4" s="43">
        <v>89</v>
      </c>
      <c r="U4" s="26">
        <v>46</v>
      </c>
      <c r="V4" s="26">
        <v>43</v>
      </c>
      <c r="W4" s="26">
        <v>56</v>
      </c>
      <c r="X4" s="26">
        <v>56</v>
      </c>
      <c r="Y4" s="26">
        <v>56</v>
      </c>
      <c r="Z4" s="26">
        <v>56</v>
      </c>
      <c r="AA4" s="43">
        <v>224</v>
      </c>
      <c r="AB4" s="26">
        <v>112</v>
      </c>
      <c r="AC4" s="26">
        <v>112</v>
      </c>
      <c r="AD4" s="45">
        <v>313</v>
      </c>
      <c r="AE4" s="21">
        <v>0.87777777777777777</v>
      </c>
      <c r="AF4" s="21">
        <v>1</v>
      </c>
      <c r="AG4" s="21">
        <v>1</v>
      </c>
      <c r="AH4" s="27">
        <v>18</v>
      </c>
      <c r="AI4" s="27">
        <v>36</v>
      </c>
      <c r="AJ4" s="27">
        <v>35</v>
      </c>
      <c r="AK4" s="26">
        <v>89</v>
      </c>
      <c r="AL4" s="26" t="s">
        <v>44</v>
      </c>
      <c r="AM4" s="1"/>
      <c r="AN4" s="30">
        <v>5.7</v>
      </c>
      <c r="AO4" s="1" t="s">
        <v>51</v>
      </c>
    </row>
    <row r="5" spans="1:41">
      <c r="A5" s="26"/>
      <c r="B5" s="1">
        <v>4</v>
      </c>
      <c r="C5" s="49" t="s">
        <v>54</v>
      </c>
      <c r="D5" s="54" t="s">
        <v>55</v>
      </c>
      <c r="E5" s="26">
        <v>4</v>
      </c>
      <c r="F5" s="26">
        <v>47</v>
      </c>
      <c r="G5" s="26">
        <v>30</v>
      </c>
      <c r="H5" s="26">
        <v>359</v>
      </c>
      <c r="I5" s="26" t="s">
        <v>56</v>
      </c>
      <c r="J5" s="26" t="s">
        <v>57</v>
      </c>
      <c r="K5" s="26" t="s">
        <v>58</v>
      </c>
      <c r="L5" s="26" t="s">
        <v>57</v>
      </c>
      <c r="M5" s="26" t="s">
        <v>58</v>
      </c>
      <c r="N5" s="47" t="s">
        <v>58</v>
      </c>
      <c r="O5" s="26" t="s">
        <v>43</v>
      </c>
      <c r="P5" s="41">
        <v>0</v>
      </c>
      <c r="Q5" s="41">
        <v>0</v>
      </c>
      <c r="R5" s="41">
        <v>0</v>
      </c>
      <c r="S5" s="41">
        <v>0</v>
      </c>
      <c r="T5" s="43">
        <v>0</v>
      </c>
      <c r="U5" s="26">
        <v>0</v>
      </c>
      <c r="V5" s="26">
        <v>0</v>
      </c>
      <c r="W5" s="26">
        <v>9</v>
      </c>
      <c r="X5" s="26">
        <v>6</v>
      </c>
      <c r="Y5" s="26">
        <v>5</v>
      </c>
      <c r="Z5" s="26">
        <v>2</v>
      </c>
      <c r="AA5" s="43">
        <v>22</v>
      </c>
      <c r="AB5" s="26">
        <v>15</v>
      </c>
      <c r="AC5" s="26">
        <v>7</v>
      </c>
      <c r="AD5" s="45">
        <v>22</v>
      </c>
      <c r="AE5" s="21">
        <v>0</v>
      </c>
      <c r="AF5" s="21">
        <v>0.13392857142857142</v>
      </c>
      <c r="AG5" s="21">
        <v>6.25E-2</v>
      </c>
      <c r="AH5" s="27">
        <v>0</v>
      </c>
      <c r="AI5" s="27">
        <v>6</v>
      </c>
      <c r="AJ5" s="27">
        <v>0</v>
      </c>
      <c r="AK5" s="26">
        <v>6</v>
      </c>
      <c r="AL5" s="26" t="s">
        <v>44</v>
      </c>
      <c r="AM5" s="1"/>
      <c r="AN5" s="30">
        <v>5.5</v>
      </c>
      <c r="AO5" s="1" t="s">
        <v>55</v>
      </c>
    </row>
    <row r="6" spans="1:41">
      <c r="A6" s="26"/>
      <c r="B6" s="1">
        <v>5</v>
      </c>
      <c r="C6" s="49" t="s">
        <v>59</v>
      </c>
      <c r="D6" s="54" t="s">
        <v>60</v>
      </c>
      <c r="E6" s="26">
        <v>35</v>
      </c>
      <c r="F6" s="26">
        <v>417</v>
      </c>
      <c r="G6" s="26">
        <v>50</v>
      </c>
      <c r="H6" s="26">
        <v>596</v>
      </c>
      <c r="I6" s="26" t="s">
        <v>40</v>
      </c>
      <c r="J6" s="26" t="s">
        <v>48</v>
      </c>
      <c r="K6" s="26" t="s">
        <v>47</v>
      </c>
      <c r="L6" s="26" t="s">
        <v>42</v>
      </c>
      <c r="M6" s="26" t="s">
        <v>53</v>
      </c>
      <c r="N6" s="47" t="s">
        <v>47</v>
      </c>
      <c r="O6" s="26" t="s">
        <v>49</v>
      </c>
      <c r="P6" s="41">
        <v>23</v>
      </c>
      <c r="Q6" s="41">
        <v>19</v>
      </c>
      <c r="R6" s="41">
        <v>19</v>
      </c>
      <c r="S6" s="41">
        <v>12</v>
      </c>
      <c r="T6" s="43">
        <v>73</v>
      </c>
      <c r="U6" s="26">
        <v>42</v>
      </c>
      <c r="V6" s="26">
        <v>31</v>
      </c>
      <c r="W6" s="26">
        <v>46</v>
      </c>
      <c r="X6" s="26">
        <v>50</v>
      </c>
      <c r="Y6" s="26">
        <v>28</v>
      </c>
      <c r="Z6" s="26">
        <v>42</v>
      </c>
      <c r="AA6" s="43">
        <v>166</v>
      </c>
      <c r="AB6" s="26">
        <v>96</v>
      </c>
      <c r="AC6" s="26">
        <v>70</v>
      </c>
      <c r="AD6" s="45">
        <v>239</v>
      </c>
      <c r="AE6" s="21">
        <v>0.73</v>
      </c>
      <c r="AF6" s="21">
        <v>0.84615384615384615</v>
      </c>
      <c r="AG6" s="21">
        <v>0.59615384615384615</v>
      </c>
      <c r="AH6" s="27">
        <v>12</v>
      </c>
      <c r="AI6" s="27">
        <v>30</v>
      </c>
      <c r="AJ6" s="27">
        <v>27</v>
      </c>
      <c r="AK6" s="26">
        <v>69</v>
      </c>
      <c r="AL6" s="26" t="s">
        <v>61</v>
      </c>
      <c r="AM6" s="1"/>
      <c r="AN6" s="30">
        <v>0</v>
      </c>
      <c r="AO6" s="1" t="s">
        <v>60</v>
      </c>
    </row>
    <row r="7" spans="1:41">
      <c r="A7" s="26" t="s">
        <v>62</v>
      </c>
      <c r="B7" s="1">
        <v>6</v>
      </c>
      <c r="C7" s="49" t="s">
        <v>63</v>
      </c>
      <c r="D7" s="54" t="s">
        <v>64</v>
      </c>
      <c r="E7" s="26">
        <v>43</v>
      </c>
      <c r="F7" s="26">
        <v>514</v>
      </c>
      <c r="G7" s="26">
        <v>57</v>
      </c>
      <c r="H7" s="26">
        <v>682</v>
      </c>
      <c r="I7" s="26" t="s">
        <v>40</v>
      </c>
      <c r="J7" s="26" t="s">
        <v>58</v>
      </c>
      <c r="K7" s="26" t="s">
        <v>58</v>
      </c>
      <c r="L7" s="26" t="s">
        <v>48</v>
      </c>
      <c r="M7" s="26" t="s">
        <v>42</v>
      </c>
      <c r="N7" s="47" t="s">
        <v>58</v>
      </c>
      <c r="O7" s="26" t="s">
        <v>65</v>
      </c>
      <c r="P7" s="41">
        <v>11</v>
      </c>
      <c r="Q7" s="41">
        <v>20</v>
      </c>
      <c r="R7" s="41">
        <v>8</v>
      </c>
      <c r="S7" s="41">
        <v>15</v>
      </c>
      <c r="T7" s="43">
        <v>54</v>
      </c>
      <c r="U7" s="26">
        <v>31</v>
      </c>
      <c r="V7" s="26">
        <v>23</v>
      </c>
      <c r="W7" s="26">
        <v>43</v>
      </c>
      <c r="X7" s="26">
        <v>32</v>
      </c>
      <c r="Y7" s="26">
        <v>20</v>
      </c>
      <c r="Z7" s="26">
        <v>20</v>
      </c>
      <c r="AA7" s="43">
        <v>115</v>
      </c>
      <c r="AB7" s="26">
        <v>75</v>
      </c>
      <c r="AC7" s="26">
        <v>40</v>
      </c>
      <c r="AD7" s="45">
        <v>169</v>
      </c>
      <c r="AE7" s="21">
        <v>0.54</v>
      </c>
      <c r="AF7" s="21">
        <v>0.6696428571428571</v>
      </c>
      <c r="AG7" s="21">
        <v>0.35714285714285715</v>
      </c>
      <c r="AH7" s="27" t="s">
        <v>66</v>
      </c>
      <c r="AI7" s="27" t="s">
        <v>66</v>
      </c>
      <c r="AJ7" s="27" t="s">
        <v>66</v>
      </c>
      <c r="AK7" s="26" t="s">
        <v>66</v>
      </c>
      <c r="AL7" s="26" t="s">
        <v>44</v>
      </c>
      <c r="AM7" s="1"/>
      <c r="AN7" s="30">
        <v>1.4</v>
      </c>
      <c r="AO7" s="1" t="s">
        <v>64</v>
      </c>
    </row>
    <row r="8" spans="1:41">
      <c r="A8" s="26"/>
      <c r="B8" s="1">
        <v>7</v>
      </c>
      <c r="C8" s="49" t="s">
        <v>67</v>
      </c>
      <c r="D8" s="54" t="s">
        <v>68</v>
      </c>
      <c r="E8" s="26">
        <v>25</v>
      </c>
      <c r="F8" s="26">
        <v>301</v>
      </c>
      <c r="G8" s="26">
        <v>48</v>
      </c>
      <c r="H8" s="26">
        <v>579</v>
      </c>
      <c r="I8" s="26" t="s">
        <v>40</v>
      </c>
      <c r="J8" s="26" t="s">
        <v>47</v>
      </c>
      <c r="K8" s="26" t="s">
        <v>48</v>
      </c>
      <c r="L8" s="26" t="s">
        <v>53</v>
      </c>
      <c r="M8" s="26" t="s">
        <v>53</v>
      </c>
      <c r="N8" s="47" t="s">
        <v>47</v>
      </c>
      <c r="O8" s="26" t="s">
        <v>69</v>
      </c>
      <c r="P8" s="41">
        <v>12</v>
      </c>
      <c r="Q8" s="41">
        <v>12</v>
      </c>
      <c r="R8" s="41">
        <v>0</v>
      </c>
      <c r="S8" s="41">
        <v>0</v>
      </c>
      <c r="T8" s="43">
        <v>24</v>
      </c>
      <c r="U8" s="26">
        <v>24</v>
      </c>
      <c r="V8" s="26">
        <v>0</v>
      </c>
      <c r="W8" s="26">
        <v>10</v>
      </c>
      <c r="X8" s="26">
        <v>12</v>
      </c>
      <c r="Y8" s="26">
        <v>6</v>
      </c>
      <c r="Z8" s="26">
        <v>10</v>
      </c>
      <c r="AA8" s="43">
        <v>38</v>
      </c>
      <c r="AB8" s="26">
        <v>22</v>
      </c>
      <c r="AC8" s="26">
        <v>16</v>
      </c>
      <c r="AD8" s="45">
        <v>62</v>
      </c>
      <c r="AE8" s="21">
        <v>0.24</v>
      </c>
      <c r="AF8" s="21">
        <v>0.13461538461538461</v>
      </c>
      <c r="AG8" s="21">
        <v>7.6923076923076927E-2</v>
      </c>
      <c r="AH8" s="27">
        <v>8</v>
      </c>
      <c r="AI8" s="27">
        <v>15</v>
      </c>
      <c r="AJ8" s="27">
        <v>10</v>
      </c>
      <c r="AK8" s="26">
        <v>33</v>
      </c>
      <c r="AL8" s="26" t="s">
        <v>44</v>
      </c>
      <c r="AM8" s="1"/>
      <c r="AN8" s="30">
        <v>1.2</v>
      </c>
      <c r="AO8" s="1" t="s">
        <v>68</v>
      </c>
    </row>
    <row r="9" spans="1:41">
      <c r="A9" s="26"/>
      <c r="B9" s="1">
        <v>8</v>
      </c>
      <c r="C9" s="49" t="s">
        <v>70</v>
      </c>
      <c r="D9" s="54" t="s">
        <v>71</v>
      </c>
      <c r="E9" s="26">
        <v>5</v>
      </c>
      <c r="F9" s="26">
        <v>60</v>
      </c>
      <c r="G9" s="26">
        <v>26</v>
      </c>
      <c r="H9" s="26">
        <v>312</v>
      </c>
      <c r="I9" s="26" t="s">
        <v>40</v>
      </c>
      <c r="J9" s="26" t="s">
        <v>47</v>
      </c>
      <c r="K9" s="26" t="s">
        <v>47</v>
      </c>
      <c r="L9" s="26" t="s">
        <v>47</v>
      </c>
      <c r="M9" s="26" t="s">
        <v>47</v>
      </c>
      <c r="N9" s="47" t="s">
        <v>47</v>
      </c>
      <c r="O9" s="26" t="s">
        <v>43</v>
      </c>
      <c r="P9" s="41">
        <v>0</v>
      </c>
      <c r="Q9" s="41">
        <v>2</v>
      </c>
      <c r="R9" s="41">
        <v>0</v>
      </c>
      <c r="S9" s="41">
        <v>0</v>
      </c>
      <c r="T9" s="43">
        <v>2</v>
      </c>
      <c r="U9" s="26">
        <v>2</v>
      </c>
      <c r="V9" s="26">
        <v>0</v>
      </c>
      <c r="W9" s="26">
        <v>6</v>
      </c>
      <c r="X9" s="26">
        <v>6</v>
      </c>
      <c r="Y9" s="26">
        <v>6</v>
      </c>
      <c r="Z9" s="26">
        <v>6</v>
      </c>
      <c r="AA9" s="43">
        <v>24</v>
      </c>
      <c r="AB9" s="26">
        <v>12</v>
      </c>
      <c r="AC9" s="26">
        <v>12</v>
      </c>
      <c r="AD9" s="45">
        <v>26</v>
      </c>
      <c r="AE9" s="21">
        <v>0.02</v>
      </c>
      <c r="AF9" s="21">
        <v>3.8461538461538464E-2</v>
      </c>
      <c r="AG9" s="21">
        <v>3.8461538461538464E-2</v>
      </c>
      <c r="AH9" s="27">
        <v>0</v>
      </c>
      <c r="AI9" s="27">
        <v>18</v>
      </c>
      <c r="AJ9" s="27">
        <v>4</v>
      </c>
      <c r="AK9" s="26">
        <v>22</v>
      </c>
      <c r="AL9" s="26" t="s">
        <v>44</v>
      </c>
      <c r="AM9" s="1"/>
      <c r="AN9" s="30">
        <v>0</v>
      </c>
      <c r="AO9" s="1" t="s">
        <v>71</v>
      </c>
    </row>
    <row r="10" spans="1:41">
      <c r="A10" s="26"/>
      <c r="B10" s="1">
        <v>9</v>
      </c>
      <c r="C10" s="49" t="s">
        <v>72</v>
      </c>
      <c r="D10" s="54" t="s">
        <v>73</v>
      </c>
      <c r="E10" s="26">
        <v>1</v>
      </c>
      <c r="F10" s="26">
        <v>15</v>
      </c>
      <c r="G10" s="26">
        <v>21</v>
      </c>
      <c r="H10" s="26">
        <v>247</v>
      </c>
      <c r="I10" s="26" t="s">
        <v>40</v>
      </c>
      <c r="J10" s="26" t="s">
        <v>41</v>
      </c>
      <c r="K10" s="26" t="s">
        <v>42</v>
      </c>
      <c r="L10" s="26" t="s">
        <v>53</v>
      </c>
      <c r="M10" s="26" t="s">
        <v>53</v>
      </c>
      <c r="N10" s="47" t="s">
        <v>53</v>
      </c>
      <c r="O10" s="26" t="s">
        <v>65</v>
      </c>
      <c r="P10" s="41">
        <v>12</v>
      </c>
      <c r="Q10" s="41">
        <v>14</v>
      </c>
      <c r="R10" s="41">
        <v>1</v>
      </c>
      <c r="S10" s="41">
        <v>20</v>
      </c>
      <c r="T10" s="43">
        <v>47</v>
      </c>
      <c r="U10" s="26">
        <v>26</v>
      </c>
      <c r="V10" s="26">
        <v>21</v>
      </c>
      <c r="W10" s="26">
        <v>40</v>
      </c>
      <c r="X10" s="26">
        <v>38</v>
      </c>
      <c r="Y10" s="26">
        <v>22</v>
      </c>
      <c r="Z10" s="26">
        <v>27</v>
      </c>
      <c r="AA10" s="43">
        <v>127</v>
      </c>
      <c r="AB10" s="26">
        <v>78</v>
      </c>
      <c r="AC10" s="26">
        <v>49</v>
      </c>
      <c r="AD10" s="45">
        <v>174</v>
      </c>
      <c r="AE10" s="21">
        <v>0.41111111111111109</v>
      </c>
      <c r="AF10" s="21">
        <v>0.64583333333333337</v>
      </c>
      <c r="AG10" s="21">
        <v>0.5</v>
      </c>
      <c r="AH10" s="27">
        <v>18</v>
      </c>
      <c r="AI10" s="27">
        <v>33</v>
      </c>
      <c r="AJ10" s="27">
        <v>16</v>
      </c>
      <c r="AK10" s="26">
        <v>67</v>
      </c>
      <c r="AL10" s="26" t="s">
        <v>44</v>
      </c>
      <c r="AM10" s="1"/>
      <c r="AN10" s="30">
        <v>2.2000000000000002</v>
      </c>
      <c r="AO10" s="1" t="s">
        <v>73</v>
      </c>
    </row>
    <row r="11" spans="1:41">
      <c r="A11" s="26" t="s">
        <v>74</v>
      </c>
      <c r="B11" s="1">
        <v>10</v>
      </c>
      <c r="C11" s="49" t="s">
        <v>75</v>
      </c>
      <c r="D11" s="54" t="s">
        <v>76</v>
      </c>
      <c r="E11" s="26">
        <v>3</v>
      </c>
      <c r="F11" s="26">
        <v>34</v>
      </c>
      <c r="G11" s="26">
        <v>22</v>
      </c>
      <c r="H11" s="26">
        <v>262</v>
      </c>
      <c r="I11" s="26" t="s">
        <v>40</v>
      </c>
      <c r="J11" s="26" t="s">
        <v>47</v>
      </c>
      <c r="K11" s="26" t="s">
        <v>47</v>
      </c>
      <c r="L11" s="26" t="s">
        <v>47</v>
      </c>
      <c r="M11" s="26" t="s">
        <v>47</v>
      </c>
      <c r="N11" s="47" t="s">
        <v>47</v>
      </c>
      <c r="O11" s="26" t="s">
        <v>43</v>
      </c>
      <c r="P11" s="41">
        <v>0</v>
      </c>
      <c r="Q11" s="41">
        <v>0</v>
      </c>
      <c r="R11" s="41">
        <v>0</v>
      </c>
      <c r="S11" s="41">
        <v>0</v>
      </c>
      <c r="T11" s="43">
        <v>0</v>
      </c>
      <c r="U11" s="26">
        <v>0</v>
      </c>
      <c r="V11" s="26">
        <v>0</v>
      </c>
      <c r="W11" s="26">
        <v>6</v>
      </c>
      <c r="X11" s="26">
        <v>6</v>
      </c>
      <c r="Y11" s="26">
        <v>6</v>
      </c>
      <c r="Z11" s="26">
        <v>7</v>
      </c>
      <c r="AA11" s="43">
        <v>25</v>
      </c>
      <c r="AB11" s="26">
        <v>12</v>
      </c>
      <c r="AC11" s="26">
        <v>13</v>
      </c>
      <c r="AD11" s="45">
        <v>25</v>
      </c>
      <c r="AE11" s="21">
        <v>0</v>
      </c>
      <c r="AF11" s="21">
        <v>3.8461538461538464E-2</v>
      </c>
      <c r="AG11" s="21">
        <v>4.807692307692308E-2</v>
      </c>
      <c r="AH11" s="27">
        <v>0</v>
      </c>
      <c r="AI11" s="27">
        <v>16</v>
      </c>
      <c r="AJ11" s="27">
        <v>3</v>
      </c>
      <c r="AK11" s="26">
        <v>19</v>
      </c>
      <c r="AL11" s="26" t="s">
        <v>44</v>
      </c>
      <c r="AM11" s="1"/>
      <c r="AN11" s="31">
        <v>26.8</v>
      </c>
      <c r="AO11" s="1" t="s">
        <v>76</v>
      </c>
    </row>
    <row r="12" spans="1:41">
      <c r="A12" s="26"/>
      <c r="B12" s="1">
        <v>11</v>
      </c>
      <c r="C12" s="49" t="s">
        <v>77</v>
      </c>
      <c r="D12" s="54" t="s">
        <v>78</v>
      </c>
      <c r="E12" s="26">
        <v>26</v>
      </c>
      <c r="F12" s="26">
        <v>312</v>
      </c>
      <c r="G12" s="26">
        <v>43</v>
      </c>
      <c r="H12" s="26">
        <v>520</v>
      </c>
      <c r="I12" s="26" t="s">
        <v>40</v>
      </c>
      <c r="J12" s="26" t="s">
        <v>52</v>
      </c>
      <c r="K12" s="26" t="s">
        <v>79</v>
      </c>
      <c r="L12" s="26" t="s">
        <v>53</v>
      </c>
      <c r="M12" s="26" t="s">
        <v>53</v>
      </c>
      <c r="N12" s="47" t="s">
        <v>53</v>
      </c>
      <c r="O12" s="26" t="s">
        <v>65</v>
      </c>
      <c r="P12" s="41">
        <v>12</v>
      </c>
      <c r="Q12" s="41">
        <v>12</v>
      </c>
      <c r="R12" s="41">
        <v>0</v>
      </c>
      <c r="S12" s="41">
        <v>2</v>
      </c>
      <c r="T12" s="43">
        <v>26</v>
      </c>
      <c r="U12" s="26">
        <v>24</v>
      </c>
      <c r="V12" s="26">
        <v>2</v>
      </c>
      <c r="W12" s="26">
        <v>56</v>
      </c>
      <c r="X12" s="26">
        <v>56</v>
      </c>
      <c r="Y12" s="26">
        <v>56</v>
      </c>
      <c r="Z12" s="26">
        <v>53</v>
      </c>
      <c r="AA12" s="43">
        <v>221</v>
      </c>
      <c r="AB12" s="26">
        <v>112</v>
      </c>
      <c r="AC12" s="26">
        <v>109</v>
      </c>
      <c r="AD12" s="45">
        <v>247</v>
      </c>
      <c r="AE12" s="21">
        <v>0.17777777777777778</v>
      </c>
      <c r="AF12" s="21">
        <v>1</v>
      </c>
      <c r="AG12" s="21">
        <v>0.96875</v>
      </c>
      <c r="AH12" s="27">
        <v>18</v>
      </c>
      <c r="AI12" s="27">
        <v>34</v>
      </c>
      <c r="AJ12" s="27">
        <v>21</v>
      </c>
      <c r="AK12" s="26">
        <v>73</v>
      </c>
      <c r="AL12" s="26" t="s">
        <v>44</v>
      </c>
      <c r="AM12" s="1"/>
      <c r="AN12" s="30">
        <v>5.8</v>
      </c>
      <c r="AO12" s="1" t="s">
        <v>78</v>
      </c>
    </row>
    <row r="13" spans="1:41">
      <c r="A13" s="26"/>
      <c r="B13" s="1">
        <v>12</v>
      </c>
      <c r="C13" s="49" t="s">
        <v>80</v>
      </c>
      <c r="D13" s="54" t="s">
        <v>81</v>
      </c>
      <c r="E13" s="26">
        <v>2</v>
      </c>
      <c r="F13" s="26">
        <v>20</v>
      </c>
      <c r="G13" s="26">
        <v>41</v>
      </c>
      <c r="H13" s="26">
        <v>497</v>
      </c>
      <c r="I13" s="26" t="s">
        <v>40</v>
      </c>
      <c r="J13" s="26" t="s">
        <v>42</v>
      </c>
      <c r="K13" s="26" t="s">
        <v>42</v>
      </c>
      <c r="L13" s="26" t="s">
        <v>53</v>
      </c>
      <c r="M13" s="26" t="s">
        <v>53</v>
      </c>
      <c r="N13" s="47" t="s">
        <v>53</v>
      </c>
      <c r="O13" s="26" t="s">
        <v>65</v>
      </c>
      <c r="P13" s="41">
        <v>12</v>
      </c>
      <c r="Q13" s="41">
        <v>11</v>
      </c>
      <c r="R13" s="41">
        <v>10</v>
      </c>
      <c r="S13" s="41">
        <v>2</v>
      </c>
      <c r="T13" s="43">
        <v>35</v>
      </c>
      <c r="U13" s="26">
        <v>23</v>
      </c>
      <c r="V13" s="26">
        <v>12</v>
      </c>
      <c r="W13" s="26">
        <v>56</v>
      </c>
      <c r="X13" s="26">
        <v>56</v>
      </c>
      <c r="Y13" s="26">
        <v>27</v>
      </c>
      <c r="Z13" s="26">
        <v>27</v>
      </c>
      <c r="AA13" s="43">
        <v>166</v>
      </c>
      <c r="AB13" s="26">
        <v>112</v>
      </c>
      <c r="AC13" s="26">
        <v>54</v>
      </c>
      <c r="AD13" s="45">
        <v>201</v>
      </c>
      <c r="AE13" s="21">
        <v>0.27777777777777779</v>
      </c>
      <c r="AF13" s="21">
        <v>1</v>
      </c>
      <c r="AG13" s="21">
        <v>0.39583333333333331</v>
      </c>
      <c r="AH13" s="27">
        <v>8</v>
      </c>
      <c r="AI13" s="27">
        <v>14</v>
      </c>
      <c r="AJ13" s="27">
        <v>6</v>
      </c>
      <c r="AK13" s="26">
        <v>28</v>
      </c>
      <c r="AL13" s="26" t="s">
        <v>44</v>
      </c>
      <c r="AM13" s="1"/>
      <c r="AN13" s="30">
        <v>8.1</v>
      </c>
      <c r="AO13" s="1" t="s">
        <v>81</v>
      </c>
    </row>
    <row r="14" spans="1:41">
      <c r="A14" s="26"/>
      <c r="B14" s="1">
        <v>13</v>
      </c>
      <c r="C14" s="49" t="s">
        <v>82</v>
      </c>
      <c r="D14" s="54" t="s">
        <v>83</v>
      </c>
      <c r="E14" s="26">
        <v>16</v>
      </c>
      <c r="F14" s="26">
        <v>191</v>
      </c>
      <c r="G14" s="26">
        <v>36</v>
      </c>
      <c r="H14" s="26">
        <v>435</v>
      </c>
      <c r="I14" s="26" t="s">
        <v>40</v>
      </c>
      <c r="J14" s="26" t="s">
        <v>48</v>
      </c>
      <c r="K14" s="26" t="s">
        <v>48</v>
      </c>
      <c r="L14" s="26" t="s">
        <v>53</v>
      </c>
      <c r="M14" s="26" t="s">
        <v>41</v>
      </c>
      <c r="N14" s="47" t="s">
        <v>48</v>
      </c>
      <c r="O14" s="26" t="s">
        <v>49</v>
      </c>
      <c r="P14" s="41">
        <v>18</v>
      </c>
      <c r="Q14" s="41">
        <v>19</v>
      </c>
      <c r="R14" s="41">
        <v>22</v>
      </c>
      <c r="S14" s="41">
        <v>18</v>
      </c>
      <c r="T14" s="43">
        <v>77</v>
      </c>
      <c r="U14" s="26">
        <v>37</v>
      </c>
      <c r="V14" s="26">
        <v>40</v>
      </c>
      <c r="W14" s="26">
        <v>56</v>
      </c>
      <c r="X14" s="26">
        <v>56</v>
      </c>
      <c r="Y14" s="26">
        <v>42</v>
      </c>
      <c r="Z14" s="26">
        <v>50</v>
      </c>
      <c r="AA14" s="43">
        <v>204</v>
      </c>
      <c r="AB14" s="26">
        <v>112</v>
      </c>
      <c r="AC14" s="26">
        <v>92</v>
      </c>
      <c r="AD14" s="45">
        <v>281</v>
      </c>
      <c r="AE14" s="21">
        <v>0.77</v>
      </c>
      <c r="AF14" s="21">
        <v>1</v>
      </c>
      <c r="AG14" s="21">
        <v>0.8</v>
      </c>
      <c r="AH14" s="27">
        <v>19</v>
      </c>
      <c r="AI14" s="27">
        <v>40</v>
      </c>
      <c r="AJ14" s="27">
        <v>36</v>
      </c>
      <c r="AK14" s="26">
        <v>95</v>
      </c>
      <c r="AL14" s="26" t="s">
        <v>44</v>
      </c>
      <c r="AM14" s="1"/>
      <c r="AN14" s="30">
        <v>0.5</v>
      </c>
      <c r="AO14" s="1" t="s">
        <v>83</v>
      </c>
    </row>
    <row r="15" spans="1:41">
      <c r="A15" s="28" t="s">
        <v>62</v>
      </c>
      <c r="B15" s="1">
        <v>14</v>
      </c>
      <c r="C15" s="49" t="s">
        <v>84</v>
      </c>
      <c r="D15" s="53" t="s">
        <v>85</v>
      </c>
      <c r="E15" s="28">
        <v>36</v>
      </c>
      <c r="F15" s="28">
        <v>439</v>
      </c>
      <c r="G15" s="28">
        <v>57</v>
      </c>
      <c r="H15" s="28">
        <v>691</v>
      </c>
      <c r="I15" s="26" t="s">
        <v>40</v>
      </c>
      <c r="J15" s="26" t="s">
        <v>58</v>
      </c>
      <c r="K15" s="26" t="s">
        <v>58</v>
      </c>
      <c r="L15" s="26" t="s">
        <v>53</v>
      </c>
      <c r="M15" s="26" t="s">
        <v>53</v>
      </c>
      <c r="N15" s="47" t="s">
        <v>58</v>
      </c>
      <c r="O15" s="26" t="s">
        <v>49</v>
      </c>
      <c r="P15" s="41">
        <v>23</v>
      </c>
      <c r="Q15" s="41">
        <v>24</v>
      </c>
      <c r="R15" s="41">
        <v>25</v>
      </c>
      <c r="S15" s="41">
        <v>25</v>
      </c>
      <c r="T15" s="43">
        <v>97</v>
      </c>
      <c r="U15" s="26">
        <v>47</v>
      </c>
      <c r="V15" s="26">
        <v>50</v>
      </c>
      <c r="W15" s="26">
        <v>10</v>
      </c>
      <c r="X15" s="26">
        <v>17</v>
      </c>
      <c r="Y15" s="26">
        <v>5</v>
      </c>
      <c r="Z15" s="26">
        <v>4</v>
      </c>
      <c r="AA15" s="43">
        <v>36</v>
      </c>
      <c r="AB15" s="26">
        <v>27</v>
      </c>
      <c r="AC15" s="26">
        <v>9</v>
      </c>
      <c r="AD15" s="45">
        <v>133</v>
      </c>
      <c r="AE15" s="21">
        <v>0.97</v>
      </c>
      <c r="AF15" s="21">
        <v>0.24107142857142858</v>
      </c>
      <c r="AG15" s="21">
        <v>8.0357142857142863E-2</v>
      </c>
      <c r="AH15" s="28" t="s">
        <v>66</v>
      </c>
      <c r="AI15" s="28" t="s">
        <v>66</v>
      </c>
      <c r="AJ15" s="28" t="s">
        <v>66</v>
      </c>
      <c r="AK15" s="28" t="s">
        <v>66</v>
      </c>
      <c r="AL15" s="26" t="s">
        <v>44</v>
      </c>
      <c r="AM15" s="1"/>
      <c r="AN15" s="30">
        <v>1.1000000000000001</v>
      </c>
      <c r="AO15" s="7" t="s">
        <v>85</v>
      </c>
    </row>
    <row r="16" spans="1:41">
      <c r="A16" s="26" t="s">
        <v>86</v>
      </c>
      <c r="B16" s="1">
        <v>15</v>
      </c>
      <c r="C16" s="49" t="s">
        <v>87</v>
      </c>
      <c r="D16" s="55" t="s">
        <v>88</v>
      </c>
      <c r="E16" s="26">
        <v>3</v>
      </c>
      <c r="F16" s="26">
        <v>32</v>
      </c>
      <c r="G16" s="26">
        <v>28</v>
      </c>
      <c r="H16" s="26">
        <v>337</v>
      </c>
      <c r="I16" s="26" t="s">
        <v>56</v>
      </c>
      <c r="J16" s="26" t="s">
        <v>57</v>
      </c>
      <c r="K16" s="26" t="s">
        <v>57</v>
      </c>
      <c r="L16" s="26" t="s">
        <v>57</v>
      </c>
      <c r="M16" s="26" t="s">
        <v>57</v>
      </c>
      <c r="N16" s="47" t="s">
        <v>57</v>
      </c>
      <c r="O16" s="26" t="s">
        <v>65</v>
      </c>
      <c r="P16" s="41">
        <v>8</v>
      </c>
      <c r="Q16" s="41">
        <v>18</v>
      </c>
      <c r="R16" s="41">
        <v>10</v>
      </c>
      <c r="S16" s="41">
        <v>20</v>
      </c>
      <c r="T16" s="43">
        <v>56</v>
      </c>
      <c r="U16" s="26">
        <v>26</v>
      </c>
      <c r="V16" s="26">
        <v>30</v>
      </c>
      <c r="W16" s="26">
        <v>30</v>
      </c>
      <c r="X16" s="26">
        <v>30</v>
      </c>
      <c r="Y16" s="26">
        <v>31</v>
      </c>
      <c r="Z16" s="26">
        <v>14</v>
      </c>
      <c r="AA16" s="43">
        <v>105</v>
      </c>
      <c r="AB16" s="26">
        <v>60</v>
      </c>
      <c r="AC16" s="26">
        <v>45</v>
      </c>
      <c r="AD16" s="45">
        <v>161</v>
      </c>
      <c r="AE16" s="21">
        <v>0.56000000000000005</v>
      </c>
      <c r="AF16" s="21">
        <v>0.51851851851851849</v>
      </c>
      <c r="AG16" s="21">
        <v>0.37962962962962965</v>
      </c>
      <c r="AH16" s="26">
        <v>4</v>
      </c>
      <c r="AI16" s="26">
        <v>30</v>
      </c>
      <c r="AJ16" s="26">
        <v>3</v>
      </c>
      <c r="AK16" s="26">
        <v>37</v>
      </c>
      <c r="AL16" s="26" t="s">
        <v>44</v>
      </c>
      <c r="AM16" s="1"/>
      <c r="AN16" s="30">
        <v>9</v>
      </c>
      <c r="AO16" s="1" t="s">
        <v>88</v>
      </c>
    </row>
    <row r="17" spans="1:41" s="1" customFormat="1">
      <c r="A17" s="28"/>
      <c r="B17" s="1">
        <v>16</v>
      </c>
      <c r="C17" s="49" t="s">
        <v>98</v>
      </c>
      <c r="D17" s="56" t="s">
        <v>99</v>
      </c>
      <c r="E17" s="26">
        <v>12</v>
      </c>
      <c r="F17" s="26">
        <v>144</v>
      </c>
      <c r="G17" s="26">
        <v>28</v>
      </c>
      <c r="H17" s="26">
        <v>336</v>
      </c>
      <c r="I17" s="26" t="s">
        <v>56</v>
      </c>
      <c r="J17" s="26" t="s">
        <v>100</v>
      </c>
      <c r="K17" s="26" t="s">
        <v>53</v>
      </c>
      <c r="L17" s="26" t="s">
        <v>48</v>
      </c>
      <c r="M17" s="26" t="s">
        <v>48</v>
      </c>
      <c r="N17" s="47" t="s">
        <v>48</v>
      </c>
      <c r="O17" s="26" t="s">
        <v>65</v>
      </c>
      <c r="P17" s="41">
        <v>16</v>
      </c>
      <c r="Q17" s="41">
        <v>18</v>
      </c>
      <c r="R17" s="41">
        <v>5</v>
      </c>
      <c r="S17" s="41">
        <v>4</v>
      </c>
      <c r="T17" s="43">
        <v>43</v>
      </c>
      <c r="U17" s="26">
        <v>34</v>
      </c>
      <c r="V17" s="26">
        <v>9</v>
      </c>
      <c r="W17" s="26">
        <v>55</v>
      </c>
      <c r="X17" s="26">
        <v>54</v>
      </c>
      <c r="Y17" s="26">
        <v>54</v>
      </c>
      <c r="Z17" s="26">
        <v>40</v>
      </c>
      <c r="AA17" s="43">
        <v>203</v>
      </c>
      <c r="AB17" s="26">
        <v>109</v>
      </c>
      <c r="AC17" s="26">
        <v>94</v>
      </c>
      <c r="AD17" s="45">
        <v>246</v>
      </c>
      <c r="AE17" s="25">
        <v>0.49</v>
      </c>
      <c r="AF17" s="25">
        <v>0.92</v>
      </c>
      <c r="AG17" s="25">
        <v>0.85</v>
      </c>
      <c r="AH17" s="28">
        <v>4</v>
      </c>
      <c r="AI17" s="28">
        <v>15</v>
      </c>
      <c r="AJ17" s="28">
        <v>9</v>
      </c>
      <c r="AK17" s="26">
        <v>28</v>
      </c>
      <c r="AN17" s="30">
        <v>4.5</v>
      </c>
      <c r="AO17" s="9" t="s">
        <v>99</v>
      </c>
    </row>
    <row r="18" spans="1:41">
      <c r="A18" s="26"/>
      <c r="B18" s="26">
        <v>17</v>
      </c>
      <c r="C18" s="50" t="s">
        <v>101</v>
      </c>
      <c r="D18" s="57">
        <v>72236</v>
      </c>
      <c r="E18" s="26">
        <v>14</v>
      </c>
      <c r="F18" s="26">
        <v>172</v>
      </c>
      <c r="G18" s="26">
        <v>49</v>
      </c>
      <c r="H18" s="26">
        <v>591</v>
      </c>
      <c r="I18" s="26" t="s">
        <v>56</v>
      </c>
      <c r="J18" s="26" t="s">
        <v>102</v>
      </c>
      <c r="K18" s="26" t="s">
        <v>102</v>
      </c>
      <c r="L18" s="26" t="s">
        <v>102</v>
      </c>
      <c r="M18" s="26" t="s">
        <v>102</v>
      </c>
      <c r="N18" s="47" t="s">
        <v>102</v>
      </c>
      <c r="O18" s="26" t="s">
        <v>65</v>
      </c>
      <c r="P18" s="41">
        <v>25</v>
      </c>
      <c r="Q18" s="41">
        <v>25</v>
      </c>
      <c r="R18" s="41">
        <v>0</v>
      </c>
      <c r="S18" s="41">
        <v>8</v>
      </c>
      <c r="T18" s="43">
        <v>58</v>
      </c>
      <c r="U18" s="26">
        <v>50</v>
      </c>
      <c r="V18" s="26">
        <v>8</v>
      </c>
      <c r="W18" s="26">
        <v>25</v>
      </c>
      <c r="X18" s="26">
        <v>23</v>
      </c>
      <c r="Y18" s="26">
        <v>20</v>
      </c>
      <c r="Z18" s="26">
        <v>18</v>
      </c>
      <c r="AA18" s="43">
        <v>86</v>
      </c>
      <c r="AB18" s="26">
        <v>48</v>
      </c>
      <c r="AC18" s="26">
        <v>38</v>
      </c>
      <c r="AD18" s="45">
        <v>144</v>
      </c>
      <c r="AE18" s="21">
        <v>0.16</v>
      </c>
      <c r="AF18" s="21">
        <v>0.2</v>
      </c>
      <c r="AG18" s="21">
        <v>7.4999999999999997E-2</v>
      </c>
      <c r="AH18" s="26">
        <v>16</v>
      </c>
      <c r="AI18" s="26">
        <v>35</v>
      </c>
      <c r="AJ18" s="26">
        <v>13</v>
      </c>
      <c r="AK18" s="26">
        <v>64</v>
      </c>
      <c r="AL18" s="26" t="s">
        <v>44</v>
      </c>
      <c r="AM18" s="1"/>
      <c r="AN18" s="30">
        <v>3.9</v>
      </c>
      <c r="AO18" s="1">
        <v>72236</v>
      </c>
    </row>
    <row r="19" spans="1:41">
      <c r="A19" s="26"/>
      <c r="B19" s="26">
        <v>18</v>
      </c>
      <c r="C19" s="50" t="s">
        <v>103</v>
      </c>
      <c r="D19" s="57">
        <v>95197</v>
      </c>
      <c r="E19" s="26">
        <v>8</v>
      </c>
      <c r="F19" s="26">
        <v>93</v>
      </c>
      <c r="G19" s="26">
        <v>36</v>
      </c>
      <c r="H19" s="26">
        <v>427</v>
      </c>
      <c r="I19" s="26" t="s">
        <v>40</v>
      </c>
      <c r="J19" s="26" t="s">
        <v>104</v>
      </c>
      <c r="K19" s="26" t="s">
        <v>104</v>
      </c>
      <c r="L19" s="26" t="s">
        <v>104</v>
      </c>
      <c r="M19" s="26" t="s">
        <v>104</v>
      </c>
      <c r="N19" s="47" t="s">
        <v>104</v>
      </c>
      <c r="O19" s="26" t="s">
        <v>43</v>
      </c>
      <c r="P19" s="41">
        <v>25</v>
      </c>
      <c r="Q19" s="41">
        <v>25</v>
      </c>
      <c r="R19" s="41">
        <v>2</v>
      </c>
      <c r="S19" s="41">
        <v>0</v>
      </c>
      <c r="T19" s="43">
        <v>52</v>
      </c>
      <c r="U19" s="26">
        <v>50</v>
      </c>
      <c r="V19" s="26">
        <v>2</v>
      </c>
      <c r="W19" s="26">
        <v>36</v>
      </c>
      <c r="X19" s="26">
        <v>36</v>
      </c>
      <c r="Y19" s="26">
        <v>34</v>
      </c>
      <c r="Z19" s="26">
        <v>34</v>
      </c>
      <c r="AA19" s="43">
        <v>140</v>
      </c>
      <c r="AB19" s="26">
        <v>72</v>
      </c>
      <c r="AC19" s="26">
        <v>68</v>
      </c>
      <c r="AD19" s="45">
        <v>192</v>
      </c>
      <c r="AE19" s="21">
        <v>0.04</v>
      </c>
      <c r="AF19" s="21">
        <v>0.16666666666666666</v>
      </c>
      <c r="AG19" s="21">
        <v>8.3333333333333329E-2</v>
      </c>
      <c r="AH19" s="26">
        <v>18</v>
      </c>
      <c r="AI19" s="26">
        <v>39</v>
      </c>
      <c r="AJ19" s="26">
        <v>22</v>
      </c>
      <c r="AK19" s="26">
        <v>79</v>
      </c>
      <c r="AL19" s="26" t="s">
        <v>44</v>
      </c>
      <c r="AM19" s="1"/>
      <c r="AN19" s="30">
        <v>1</v>
      </c>
      <c r="AO19" s="1">
        <v>95197</v>
      </c>
    </row>
    <row r="20" spans="1:41">
      <c r="A20" s="26"/>
      <c r="B20" s="26">
        <v>19</v>
      </c>
      <c r="C20" s="50" t="s">
        <v>105</v>
      </c>
      <c r="D20" s="57">
        <v>60970</v>
      </c>
      <c r="E20" s="26">
        <v>3</v>
      </c>
      <c r="F20" s="26">
        <v>40</v>
      </c>
      <c r="G20" s="26">
        <v>44</v>
      </c>
      <c r="H20" s="26">
        <v>525</v>
      </c>
      <c r="I20" s="26" t="s">
        <v>40</v>
      </c>
      <c r="J20" s="26" t="s">
        <v>106</v>
      </c>
      <c r="K20" s="26" t="s">
        <v>106</v>
      </c>
      <c r="L20" s="26" t="s">
        <v>106</v>
      </c>
      <c r="M20" s="26" t="s">
        <v>106</v>
      </c>
      <c r="N20" s="47" t="s">
        <v>106</v>
      </c>
      <c r="O20" s="26" t="s">
        <v>43</v>
      </c>
      <c r="P20" s="41">
        <v>25</v>
      </c>
      <c r="Q20" s="41">
        <v>25</v>
      </c>
      <c r="R20" s="41">
        <v>0</v>
      </c>
      <c r="S20" s="41">
        <v>0</v>
      </c>
      <c r="T20" s="43">
        <v>50</v>
      </c>
      <c r="U20" s="26">
        <v>50</v>
      </c>
      <c r="V20" s="26">
        <v>0</v>
      </c>
      <c r="W20" s="26">
        <v>22</v>
      </c>
      <c r="X20" s="26">
        <v>24</v>
      </c>
      <c r="Y20" s="26">
        <v>22</v>
      </c>
      <c r="Z20" s="26">
        <v>22</v>
      </c>
      <c r="AA20" s="43">
        <v>90</v>
      </c>
      <c r="AB20" s="26">
        <v>46</v>
      </c>
      <c r="AC20" s="26">
        <v>44</v>
      </c>
      <c r="AD20" s="45">
        <v>140</v>
      </c>
      <c r="AE20" s="21">
        <v>0</v>
      </c>
      <c r="AF20" s="21">
        <v>8.3333333333333329E-2</v>
      </c>
      <c r="AG20" s="21">
        <v>5.5555555555555552E-2</v>
      </c>
      <c r="AH20" s="26">
        <v>18</v>
      </c>
      <c r="AI20" s="26">
        <v>34</v>
      </c>
      <c r="AJ20" s="26">
        <v>19</v>
      </c>
      <c r="AK20" s="26">
        <v>71</v>
      </c>
      <c r="AL20" s="26" t="s">
        <v>44</v>
      </c>
      <c r="AM20" s="1"/>
      <c r="AN20" s="30">
        <v>6.6</v>
      </c>
      <c r="AO20" s="1">
        <v>60970</v>
      </c>
    </row>
    <row r="21" spans="1:41">
      <c r="A21" s="28"/>
      <c r="B21" s="26">
        <v>20</v>
      </c>
      <c r="C21" s="50" t="s">
        <v>107</v>
      </c>
      <c r="D21" s="57">
        <v>2432</v>
      </c>
      <c r="E21" s="26">
        <v>9</v>
      </c>
      <c r="F21" s="26">
        <v>109</v>
      </c>
      <c r="G21" s="26">
        <v>53</v>
      </c>
      <c r="H21" s="26">
        <v>638</v>
      </c>
      <c r="I21" s="26" t="s">
        <v>40</v>
      </c>
      <c r="J21" s="26" t="s">
        <v>106</v>
      </c>
      <c r="K21" s="26" t="s">
        <v>106</v>
      </c>
      <c r="L21" s="26" t="s">
        <v>106</v>
      </c>
      <c r="M21" s="26" t="s">
        <v>106</v>
      </c>
      <c r="N21" s="47" t="s">
        <v>106</v>
      </c>
      <c r="O21" s="26" t="s">
        <v>43</v>
      </c>
      <c r="P21" s="41">
        <v>25</v>
      </c>
      <c r="Q21" s="41">
        <v>25</v>
      </c>
      <c r="R21" s="41">
        <v>0</v>
      </c>
      <c r="S21" s="41">
        <v>0</v>
      </c>
      <c r="T21" s="43">
        <v>50</v>
      </c>
      <c r="U21" s="26">
        <v>50</v>
      </c>
      <c r="V21" s="26">
        <v>0</v>
      </c>
      <c r="W21" s="26">
        <v>22</v>
      </c>
      <c r="X21" s="26">
        <v>22</v>
      </c>
      <c r="Y21" s="26">
        <v>24</v>
      </c>
      <c r="Z21" s="26">
        <v>24</v>
      </c>
      <c r="AA21" s="43">
        <v>92</v>
      </c>
      <c r="AB21" s="26">
        <v>44</v>
      </c>
      <c r="AC21" s="26">
        <v>48</v>
      </c>
      <c r="AD21" s="45">
        <v>142</v>
      </c>
      <c r="AE21" s="21">
        <v>0</v>
      </c>
      <c r="AF21" s="21">
        <v>5.5555555555555552E-2</v>
      </c>
      <c r="AG21" s="21">
        <v>0.1111111111111111</v>
      </c>
      <c r="AH21" s="26">
        <v>16</v>
      </c>
      <c r="AI21" s="26">
        <v>31</v>
      </c>
      <c r="AJ21" s="26">
        <v>14</v>
      </c>
      <c r="AK21" s="26">
        <v>61</v>
      </c>
      <c r="AL21" s="26" t="s">
        <v>61</v>
      </c>
      <c r="AM21" s="1"/>
      <c r="AN21" s="30">
        <v>1.5</v>
      </c>
      <c r="AO21" s="1">
        <v>2432</v>
      </c>
    </row>
    <row r="22" spans="1:41">
      <c r="A22" s="26"/>
      <c r="B22" s="26">
        <v>21</v>
      </c>
      <c r="C22" s="50" t="s">
        <v>108</v>
      </c>
      <c r="D22" s="57">
        <v>56297</v>
      </c>
      <c r="E22" s="26">
        <v>10</v>
      </c>
      <c r="F22" s="26">
        <v>129</v>
      </c>
      <c r="G22" s="26">
        <v>18</v>
      </c>
      <c r="H22" s="26">
        <v>220</v>
      </c>
      <c r="I22" s="26" t="s">
        <v>40</v>
      </c>
      <c r="J22" s="26" t="s">
        <v>109</v>
      </c>
      <c r="K22" s="26" t="s">
        <v>102</v>
      </c>
      <c r="L22" s="26" t="s">
        <v>109</v>
      </c>
      <c r="M22" s="26" t="s">
        <v>102</v>
      </c>
      <c r="N22" s="47" t="s">
        <v>102</v>
      </c>
      <c r="O22" s="26" t="s">
        <v>43</v>
      </c>
      <c r="P22" s="41">
        <v>25</v>
      </c>
      <c r="Q22" s="41">
        <v>25</v>
      </c>
      <c r="R22" s="41">
        <v>0</v>
      </c>
      <c r="S22" s="41">
        <v>0</v>
      </c>
      <c r="T22" s="43">
        <v>50</v>
      </c>
      <c r="U22" s="26">
        <v>50</v>
      </c>
      <c r="V22" s="26">
        <v>0</v>
      </c>
      <c r="W22" s="26">
        <v>20</v>
      </c>
      <c r="X22" s="26">
        <v>18</v>
      </c>
      <c r="Y22" s="26">
        <v>20</v>
      </c>
      <c r="Z22" s="26">
        <v>20</v>
      </c>
      <c r="AA22" s="43">
        <v>78</v>
      </c>
      <c r="AB22" s="26">
        <v>38</v>
      </c>
      <c r="AC22" s="26">
        <v>40</v>
      </c>
      <c r="AD22" s="45">
        <v>128</v>
      </c>
      <c r="AE22" s="21">
        <v>0</v>
      </c>
      <c r="AF22" s="21">
        <v>7.4999999999999997E-2</v>
      </c>
      <c r="AG22" s="21">
        <v>0.1</v>
      </c>
      <c r="AH22" s="26">
        <v>18</v>
      </c>
      <c r="AI22" s="26">
        <v>30</v>
      </c>
      <c r="AJ22" s="26">
        <v>20</v>
      </c>
      <c r="AK22" s="26">
        <v>68</v>
      </c>
      <c r="AL22" s="26" t="s">
        <v>61</v>
      </c>
      <c r="AM22" s="1"/>
      <c r="AN22" s="31">
        <v>22.4</v>
      </c>
      <c r="AO22" s="1">
        <v>56297</v>
      </c>
    </row>
    <row r="23" spans="1:41" ht="14" customHeight="1">
      <c r="A23" s="26"/>
      <c r="B23" s="26">
        <v>22</v>
      </c>
      <c r="C23" s="50" t="s">
        <v>110</v>
      </c>
      <c r="D23" s="57">
        <v>49349</v>
      </c>
      <c r="E23" s="26">
        <v>3</v>
      </c>
      <c r="F23" s="26">
        <v>35</v>
      </c>
      <c r="G23" s="26">
        <v>45</v>
      </c>
      <c r="H23" s="26">
        <v>542</v>
      </c>
      <c r="I23" s="26" t="s">
        <v>56</v>
      </c>
      <c r="J23" s="26" t="s">
        <v>106</v>
      </c>
      <c r="K23" s="26" t="s">
        <v>106</v>
      </c>
      <c r="L23" s="26" t="s">
        <v>106</v>
      </c>
      <c r="M23" s="26" t="s">
        <v>106</v>
      </c>
      <c r="N23" s="47" t="s">
        <v>106</v>
      </c>
      <c r="O23" s="26" t="s">
        <v>65</v>
      </c>
      <c r="P23" s="41">
        <v>25</v>
      </c>
      <c r="Q23" s="41">
        <v>25</v>
      </c>
      <c r="R23" s="41">
        <v>5</v>
      </c>
      <c r="S23" s="41">
        <v>2</v>
      </c>
      <c r="T23" s="43">
        <v>57</v>
      </c>
      <c r="U23" s="26">
        <v>50</v>
      </c>
      <c r="V23" s="26">
        <v>7</v>
      </c>
      <c r="W23" s="26">
        <v>23</v>
      </c>
      <c r="X23" s="26">
        <v>29</v>
      </c>
      <c r="Y23" s="26">
        <v>23</v>
      </c>
      <c r="Z23" s="26">
        <v>32</v>
      </c>
      <c r="AA23" s="43">
        <v>107</v>
      </c>
      <c r="AB23" s="26">
        <v>52</v>
      </c>
      <c r="AC23" s="26">
        <v>55</v>
      </c>
      <c r="AD23" s="45">
        <v>164</v>
      </c>
      <c r="AE23" s="21">
        <v>0.14000000000000001</v>
      </c>
      <c r="AF23" s="21">
        <v>0.16666666666666666</v>
      </c>
      <c r="AG23" s="21">
        <v>0.20833333333333334</v>
      </c>
      <c r="AH23" s="26">
        <v>14</v>
      </c>
      <c r="AI23" s="26">
        <v>24</v>
      </c>
      <c r="AJ23" s="26">
        <v>18</v>
      </c>
      <c r="AK23" s="26">
        <v>56</v>
      </c>
      <c r="AL23" s="26" t="s">
        <v>61</v>
      </c>
      <c r="AM23" s="1"/>
      <c r="AN23" s="29">
        <v>10.5</v>
      </c>
      <c r="AO23" s="1">
        <v>49349</v>
      </c>
    </row>
    <row r="24" spans="1:41">
      <c r="A24" s="26"/>
      <c r="B24" s="26">
        <v>23</v>
      </c>
      <c r="C24" s="50" t="s">
        <v>111</v>
      </c>
      <c r="D24" s="57">
        <v>13152</v>
      </c>
      <c r="E24" s="26">
        <v>14</v>
      </c>
      <c r="F24" s="26">
        <v>177</v>
      </c>
      <c r="G24" s="26">
        <v>54</v>
      </c>
      <c r="H24" s="26">
        <v>649</v>
      </c>
      <c r="I24" s="26" t="s">
        <v>40</v>
      </c>
      <c r="J24" s="26" t="s">
        <v>106</v>
      </c>
      <c r="K24" s="26" t="s">
        <v>109</v>
      </c>
      <c r="L24" s="26" t="s">
        <v>106</v>
      </c>
      <c r="M24" s="26" t="s">
        <v>109</v>
      </c>
      <c r="N24" s="47" t="s">
        <v>109</v>
      </c>
      <c r="O24" s="26" t="s">
        <v>43</v>
      </c>
      <c r="P24" s="41">
        <v>25</v>
      </c>
      <c r="Q24" s="41">
        <v>25</v>
      </c>
      <c r="R24" s="41">
        <v>0</v>
      </c>
      <c r="S24" s="41">
        <v>0</v>
      </c>
      <c r="T24" s="43">
        <v>50</v>
      </c>
      <c r="U24" s="26">
        <v>50</v>
      </c>
      <c r="V24" s="26">
        <v>0</v>
      </c>
      <c r="W24" s="26">
        <v>23</v>
      </c>
      <c r="X24" s="26">
        <v>23</v>
      </c>
      <c r="Y24" s="26">
        <v>22</v>
      </c>
      <c r="Z24" s="26">
        <v>20</v>
      </c>
      <c r="AA24" s="43">
        <v>88</v>
      </c>
      <c r="AB24" s="26">
        <v>46</v>
      </c>
      <c r="AC24" s="26">
        <v>42</v>
      </c>
      <c r="AD24" s="45">
        <v>138</v>
      </c>
      <c r="AE24" s="21">
        <v>0</v>
      </c>
      <c r="AF24" s="21">
        <v>0.13157894736842105</v>
      </c>
      <c r="AG24" s="21">
        <v>7.8947368421052627E-2</v>
      </c>
      <c r="AH24" s="26">
        <v>18</v>
      </c>
      <c r="AI24" s="26">
        <v>33</v>
      </c>
      <c r="AJ24" s="26">
        <v>18</v>
      </c>
      <c r="AK24" s="26">
        <v>69</v>
      </c>
      <c r="AL24" s="26" t="s">
        <v>61</v>
      </c>
      <c r="AM24" s="1"/>
      <c r="AN24" s="30">
        <v>7.1</v>
      </c>
      <c r="AO24" s="1">
        <v>13152</v>
      </c>
    </row>
    <row r="25" spans="1:41">
      <c r="A25" s="26" t="s">
        <v>112</v>
      </c>
      <c r="B25" s="26">
        <v>24</v>
      </c>
      <c r="C25" s="50" t="s">
        <v>113</v>
      </c>
      <c r="D25" s="57">
        <v>41311</v>
      </c>
      <c r="E25" s="26">
        <v>4</v>
      </c>
      <c r="F25" s="26">
        <v>278</v>
      </c>
      <c r="G25" s="26">
        <v>27</v>
      </c>
      <c r="H25" s="26">
        <v>328</v>
      </c>
      <c r="I25" s="26" t="s">
        <v>40</v>
      </c>
      <c r="J25" s="26" t="s">
        <v>114</v>
      </c>
      <c r="K25" s="26" t="s">
        <v>114</v>
      </c>
      <c r="L25" s="26" t="s">
        <v>114</v>
      </c>
      <c r="M25" s="26" t="s">
        <v>114</v>
      </c>
      <c r="N25" s="47" t="s">
        <v>114</v>
      </c>
      <c r="O25" s="26" t="s">
        <v>65</v>
      </c>
      <c r="P25" s="41">
        <v>25</v>
      </c>
      <c r="Q25" s="41">
        <v>25</v>
      </c>
      <c r="R25" s="41">
        <v>2</v>
      </c>
      <c r="S25" s="41">
        <v>2</v>
      </c>
      <c r="T25" s="43">
        <v>54</v>
      </c>
      <c r="U25" s="26">
        <v>50</v>
      </c>
      <c r="V25" s="26">
        <v>4</v>
      </c>
      <c r="W25" s="26">
        <v>52</v>
      </c>
      <c r="X25" s="26">
        <v>50</v>
      </c>
      <c r="Y25" s="26">
        <v>45</v>
      </c>
      <c r="Z25" s="26">
        <v>42</v>
      </c>
      <c r="AA25" s="43">
        <v>189</v>
      </c>
      <c r="AB25" s="26">
        <v>102</v>
      </c>
      <c r="AC25" s="26">
        <v>87</v>
      </c>
      <c r="AD25" s="45">
        <v>243</v>
      </c>
      <c r="AE25" s="21">
        <v>0.08</v>
      </c>
      <c r="AF25" s="21">
        <v>0.8214285714285714</v>
      </c>
      <c r="AG25" s="21">
        <v>0.5535714285714286</v>
      </c>
      <c r="AH25" s="26">
        <v>18</v>
      </c>
      <c r="AI25" s="26">
        <v>36</v>
      </c>
      <c r="AJ25" s="26">
        <v>19</v>
      </c>
      <c r="AK25" s="26">
        <v>73</v>
      </c>
      <c r="AL25" s="26" t="s">
        <v>44</v>
      </c>
      <c r="AM25" s="1"/>
      <c r="AN25" s="29">
        <v>13.2</v>
      </c>
      <c r="AO25" s="1">
        <v>41311</v>
      </c>
    </row>
    <row r="26" spans="1:41">
      <c r="A26" s="26"/>
      <c r="B26" s="26">
        <v>25</v>
      </c>
      <c r="C26" s="50" t="s">
        <v>115</v>
      </c>
      <c r="D26" s="57">
        <v>55140</v>
      </c>
      <c r="E26" s="26">
        <v>2</v>
      </c>
      <c r="F26" s="26">
        <v>28</v>
      </c>
      <c r="G26" s="26">
        <v>29</v>
      </c>
      <c r="H26" s="26">
        <v>345</v>
      </c>
      <c r="I26" s="26" t="s">
        <v>40</v>
      </c>
      <c r="J26" s="26" t="s">
        <v>116</v>
      </c>
      <c r="K26" s="26" t="s">
        <v>116</v>
      </c>
      <c r="L26" s="26" t="s">
        <v>116</v>
      </c>
      <c r="M26" s="26" t="s">
        <v>116</v>
      </c>
      <c r="N26" s="47" t="s">
        <v>116</v>
      </c>
      <c r="O26" s="26" t="s">
        <v>49</v>
      </c>
      <c r="P26" s="41">
        <v>25</v>
      </c>
      <c r="Q26" s="41">
        <v>25</v>
      </c>
      <c r="R26" s="41">
        <v>25</v>
      </c>
      <c r="S26" s="41">
        <v>13</v>
      </c>
      <c r="T26" s="43">
        <v>88</v>
      </c>
      <c r="U26" s="26">
        <v>50</v>
      </c>
      <c r="V26" s="26">
        <v>38</v>
      </c>
      <c r="W26" s="26">
        <v>52</v>
      </c>
      <c r="X26" s="26">
        <v>43</v>
      </c>
      <c r="Y26" s="26">
        <v>49</v>
      </c>
      <c r="Z26" s="26">
        <v>40</v>
      </c>
      <c r="AA26" s="43">
        <v>184</v>
      </c>
      <c r="AB26" s="26">
        <v>95</v>
      </c>
      <c r="AC26" s="26">
        <v>89</v>
      </c>
      <c r="AD26" s="45">
        <v>272</v>
      </c>
      <c r="AE26" s="21">
        <v>0.76</v>
      </c>
      <c r="AF26" s="21">
        <v>0.57499999999999996</v>
      </c>
      <c r="AG26" s="21">
        <v>0.42499999999999999</v>
      </c>
      <c r="AH26" s="26">
        <v>20</v>
      </c>
      <c r="AI26" s="26">
        <v>40</v>
      </c>
      <c r="AJ26" s="26">
        <v>36</v>
      </c>
      <c r="AK26" s="26">
        <v>96</v>
      </c>
      <c r="AL26" s="26" t="s">
        <v>44</v>
      </c>
      <c r="AM26" s="1"/>
      <c r="AN26" s="30">
        <v>1.2</v>
      </c>
      <c r="AO26" s="1">
        <v>55140</v>
      </c>
    </row>
    <row r="27" spans="1:41">
      <c r="A27" s="26"/>
      <c r="B27" s="26">
        <v>26</v>
      </c>
      <c r="C27" s="50" t="s">
        <v>117</v>
      </c>
      <c r="D27" s="57">
        <v>37442</v>
      </c>
      <c r="E27" s="26">
        <v>2</v>
      </c>
      <c r="F27" s="26">
        <v>28</v>
      </c>
      <c r="G27" s="26">
        <v>52</v>
      </c>
      <c r="H27" s="26">
        <v>630</v>
      </c>
      <c r="I27" s="26" t="s">
        <v>40</v>
      </c>
      <c r="J27" s="26" t="s">
        <v>104</v>
      </c>
      <c r="K27" s="26" t="s">
        <v>118</v>
      </c>
      <c r="L27" s="26" t="s">
        <v>104</v>
      </c>
      <c r="M27" s="26" t="s">
        <v>118</v>
      </c>
      <c r="N27" s="47" t="s">
        <v>104</v>
      </c>
      <c r="O27" s="26" t="s">
        <v>43</v>
      </c>
      <c r="P27" s="41">
        <v>25</v>
      </c>
      <c r="Q27" s="41">
        <v>25</v>
      </c>
      <c r="R27" s="41">
        <v>0</v>
      </c>
      <c r="S27" s="41">
        <v>0</v>
      </c>
      <c r="T27" s="43">
        <v>50</v>
      </c>
      <c r="U27" s="26">
        <v>50</v>
      </c>
      <c r="V27" s="26">
        <v>0</v>
      </c>
      <c r="W27" s="26">
        <v>36</v>
      </c>
      <c r="X27" s="26">
        <v>36</v>
      </c>
      <c r="Y27" s="26">
        <v>34</v>
      </c>
      <c r="Z27" s="26">
        <v>36</v>
      </c>
      <c r="AA27" s="43">
        <v>142</v>
      </c>
      <c r="AB27" s="26">
        <v>72</v>
      </c>
      <c r="AC27" s="26">
        <v>70</v>
      </c>
      <c r="AD27" s="45">
        <v>192</v>
      </c>
      <c r="AE27" s="21">
        <v>0</v>
      </c>
      <c r="AF27" s="21">
        <v>0.16666666666666666</v>
      </c>
      <c r="AG27" s="21">
        <v>0.125</v>
      </c>
      <c r="AH27" s="26">
        <v>14</v>
      </c>
      <c r="AI27" s="26">
        <v>31</v>
      </c>
      <c r="AJ27" s="26">
        <v>16</v>
      </c>
      <c r="AK27" s="26">
        <v>61</v>
      </c>
      <c r="AL27" s="26"/>
      <c r="AM27" s="8" t="s">
        <v>119</v>
      </c>
      <c r="AN27" s="32">
        <v>7.3</v>
      </c>
      <c r="AO27" s="1">
        <v>37442</v>
      </c>
    </row>
    <row r="28" spans="1:41">
      <c r="A28" s="26" t="s">
        <v>112</v>
      </c>
      <c r="B28" s="26">
        <v>27</v>
      </c>
      <c r="C28" s="50" t="s">
        <v>120</v>
      </c>
      <c r="D28" s="57">
        <v>97517</v>
      </c>
      <c r="E28" s="26">
        <v>4</v>
      </c>
      <c r="F28" s="26">
        <v>57</v>
      </c>
      <c r="G28" s="26">
        <v>64</v>
      </c>
      <c r="H28" s="26">
        <v>776</v>
      </c>
      <c r="I28" s="26" t="s">
        <v>40</v>
      </c>
      <c r="J28" s="26" t="s">
        <v>104</v>
      </c>
      <c r="K28" s="26" t="s">
        <v>118</v>
      </c>
      <c r="L28" s="26" t="s">
        <v>104</v>
      </c>
      <c r="M28" s="26" t="s">
        <v>118</v>
      </c>
      <c r="N28" s="47" t="s">
        <v>104</v>
      </c>
      <c r="O28" s="26" t="s">
        <v>43</v>
      </c>
      <c r="P28" s="41">
        <v>25</v>
      </c>
      <c r="Q28" s="41">
        <v>25</v>
      </c>
      <c r="R28" s="41">
        <v>0</v>
      </c>
      <c r="S28" s="41">
        <v>0</v>
      </c>
      <c r="T28" s="43">
        <v>50</v>
      </c>
      <c r="U28" s="26">
        <v>50</v>
      </c>
      <c r="V28" s="26">
        <v>0</v>
      </c>
      <c r="W28" s="26">
        <v>34</v>
      </c>
      <c r="X28" s="26">
        <v>38</v>
      </c>
      <c r="Y28" s="26">
        <v>34</v>
      </c>
      <c r="Z28" s="26">
        <v>36</v>
      </c>
      <c r="AA28" s="43">
        <v>142</v>
      </c>
      <c r="AB28" s="26">
        <v>72</v>
      </c>
      <c r="AC28" s="26">
        <v>70</v>
      </c>
      <c r="AD28" s="45">
        <v>192</v>
      </c>
      <c r="AE28" s="21">
        <v>0</v>
      </c>
      <c r="AF28" s="21">
        <v>0.16666666666666666</v>
      </c>
      <c r="AG28" s="21">
        <v>0.125</v>
      </c>
      <c r="AH28" s="26">
        <v>17</v>
      </c>
      <c r="AI28" s="26">
        <v>27</v>
      </c>
      <c r="AJ28" s="26">
        <v>15</v>
      </c>
      <c r="AK28" s="26">
        <v>59</v>
      </c>
      <c r="AL28" s="26"/>
      <c r="AM28" s="10" t="s">
        <v>121</v>
      </c>
      <c r="AN28" s="32">
        <v>27.3</v>
      </c>
      <c r="AO28" s="8">
        <v>97517</v>
      </c>
    </row>
    <row r="29" spans="1:41">
      <c r="A29" s="26"/>
      <c r="B29" s="26">
        <v>28</v>
      </c>
      <c r="C29" s="50" t="s">
        <v>125</v>
      </c>
      <c r="D29" s="57" t="s">
        <v>126</v>
      </c>
      <c r="E29" s="27">
        <v>6</v>
      </c>
      <c r="F29" s="27">
        <v>81</v>
      </c>
      <c r="G29" s="27">
        <v>24</v>
      </c>
      <c r="H29" s="27">
        <v>291</v>
      </c>
      <c r="I29" s="26" t="s">
        <v>56</v>
      </c>
      <c r="J29" s="26" t="s">
        <v>106</v>
      </c>
      <c r="K29" s="26" t="s">
        <v>127</v>
      </c>
      <c r="L29" s="26" t="s">
        <v>106</v>
      </c>
      <c r="M29" s="26" t="s">
        <v>127</v>
      </c>
      <c r="N29" s="47" t="s">
        <v>106</v>
      </c>
      <c r="O29" s="26" t="s">
        <v>43</v>
      </c>
      <c r="P29" s="41">
        <v>25</v>
      </c>
      <c r="Q29" s="41">
        <v>25</v>
      </c>
      <c r="R29" s="41">
        <v>0</v>
      </c>
      <c r="S29" s="41">
        <v>0</v>
      </c>
      <c r="T29" s="43">
        <v>50</v>
      </c>
      <c r="U29" s="26">
        <v>50</v>
      </c>
      <c r="V29" s="26">
        <v>0</v>
      </c>
      <c r="W29" s="26">
        <v>24</v>
      </c>
      <c r="X29" s="26">
        <v>27</v>
      </c>
      <c r="Y29" s="26">
        <v>23</v>
      </c>
      <c r="Z29" s="26">
        <v>27</v>
      </c>
      <c r="AA29" s="43">
        <v>101</v>
      </c>
      <c r="AB29" s="26">
        <v>51</v>
      </c>
      <c r="AC29" s="26">
        <v>50</v>
      </c>
      <c r="AD29" s="45">
        <v>151</v>
      </c>
      <c r="AE29" s="21">
        <v>0</v>
      </c>
      <c r="AF29" s="21">
        <v>0.15277777777777779</v>
      </c>
      <c r="AG29" s="21">
        <v>0.1388888888888889</v>
      </c>
      <c r="AH29" s="26">
        <v>18</v>
      </c>
      <c r="AI29" s="26">
        <v>35</v>
      </c>
      <c r="AJ29" s="26">
        <v>21</v>
      </c>
      <c r="AK29" s="26">
        <v>74</v>
      </c>
      <c r="AL29" s="26" t="s">
        <v>44</v>
      </c>
      <c r="AM29" s="10" t="s">
        <v>128</v>
      </c>
      <c r="AN29" s="32">
        <v>0.7</v>
      </c>
      <c r="AO29" s="8" t="s">
        <v>126</v>
      </c>
    </row>
    <row r="30" spans="1:41">
      <c r="A30" s="26"/>
      <c r="B30" s="26">
        <v>29</v>
      </c>
      <c r="C30" s="50" t="s">
        <v>129</v>
      </c>
      <c r="D30" s="57" t="s">
        <v>130</v>
      </c>
      <c r="E30" s="26">
        <v>0</v>
      </c>
      <c r="F30" s="26">
        <v>10</v>
      </c>
      <c r="G30" s="27">
        <v>30</v>
      </c>
      <c r="H30" s="27">
        <v>371</v>
      </c>
      <c r="I30" s="26" t="s">
        <v>40</v>
      </c>
      <c r="J30" s="26" t="s">
        <v>131</v>
      </c>
      <c r="K30" s="26" t="s">
        <v>114</v>
      </c>
      <c r="L30" s="26" t="s">
        <v>131</v>
      </c>
      <c r="M30" s="26" t="s">
        <v>114</v>
      </c>
      <c r="N30" s="47" t="s">
        <v>131</v>
      </c>
      <c r="O30" s="26" t="s">
        <v>65</v>
      </c>
      <c r="P30" s="41">
        <v>25</v>
      </c>
      <c r="Q30" s="41">
        <v>25</v>
      </c>
      <c r="R30" s="41">
        <v>2</v>
      </c>
      <c r="S30" s="41">
        <v>2</v>
      </c>
      <c r="T30" s="43">
        <v>54</v>
      </c>
      <c r="U30" s="26">
        <v>50</v>
      </c>
      <c r="V30" s="26">
        <v>4</v>
      </c>
      <c r="W30" s="26">
        <v>31</v>
      </c>
      <c r="X30" s="26">
        <v>31</v>
      </c>
      <c r="Y30" s="26">
        <v>28</v>
      </c>
      <c r="Z30" s="26">
        <v>30</v>
      </c>
      <c r="AA30" s="43">
        <v>120</v>
      </c>
      <c r="AB30" s="26">
        <v>62</v>
      </c>
      <c r="AC30" s="26">
        <v>58</v>
      </c>
      <c r="AD30" s="45">
        <v>174</v>
      </c>
      <c r="AE30" s="21">
        <v>0.08</v>
      </c>
      <c r="AF30" s="21">
        <v>0.16666666666666666</v>
      </c>
      <c r="AG30" s="21">
        <v>0.1</v>
      </c>
      <c r="AH30" s="26">
        <v>18</v>
      </c>
      <c r="AI30" s="26">
        <v>28</v>
      </c>
      <c r="AJ30" s="26">
        <v>17</v>
      </c>
      <c r="AK30" s="26">
        <v>63</v>
      </c>
      <c r="AL30" s="26" t="s">
        <v>44</v>
      </c>
      <c r="AM30" s="11" t="s">
        <v>132</v>
      </c>
      <c r="AN30" s="32">
        <v>3.9</v>
      </c>
      <c r="AO30" s="8" t="s">
        <v>130</v>
      </c>
    </row>
    <row r="31" spans="1:41">
      <c r="A31" s="26" t="s">
        <v>133</v>
      </c>
      <c r="B31" s="26">
        <v>30</v>
      </c>
      <c r="C31" s="50" t="s">
        <v>134</v>
      </c>
      <c r="D31" s="58" t="s">
        <v>135</v>
      </c>
      <c r="E31" s="27">
        <v>6</v>
      </c>
      <c r="F31" s="27">
        <v>73</v>
      </c>
      <c r="G31" s="27">
        <v>25</v>
      </c>
      <c r="H31" s="27">
        <v>310</v>
      </c>
      <c r="I31" s="26" t="s">
        <v>40</v>
      </c>
      <c r="J31" s="26" t="s">
        <v>104</v>
      </c>
      <c r="K31" s="26" t="s">
        <v>116</v>
      </c>
      <c r="L31" s="26" t="s">
        <v>104</v>
      </c>
      <c r="M31" s="26" t="s">
        <v>116</v>
      </c>
      <c r="N31" s="47" t="s">
        <v>104</v>
      </c>
      <c r="O31" s="26" t="s">
        <v>43</v>
      </c>
      <c r="P31" s="41">
        <v>25</v>
      </c>
      <c r="Q31" s="41">
        <v>25</v>
      </c>
      <c r="R31" s="41">
        <v>3</v>
      </c>
      <c r="S31" s="41">
        <v>5</v>
      </c>
      <c r="T31" s="43">
        <v>58</v>
      </c>
      <c r="U31" s="26">
        <v>50</v>
      </c>
      <c r="V31" s="26">
        <v>8</v>
      </c>
      <c r="W31" s="26">
        <v>39</v>
      </c>
      <c r="X31" s="26">
        <v>38</v>
      </c>
      <c r="Y31" s="26">
        <v>38</v>
      </c>
      <c r="Z31" s="26">
        <v>39</v>
      </c>
      <c r="AA31" s="43">
        <v>154</v>
      </c>
      <c r="AB31" s="26">
        <v>77</v>
      </c>
      <c r="AC31" s="26">
        <v>77</v>
      </c>
      <c r="AD31" s="45">
        <v>212</v>
      </c>
      <c r="AE31" s="21">
        <v>0.16</v>
      </c>
      <c r="AF31" s="21">
        <v>0.27083333333333331</v>
      </c>
      <c r="AG31" s="21">
        <v>0.27083333333333331</v>
      </c>
      <c r="AH31" s="26">
        <v>16</v>
      </c>
      <c r="AI31" s="26">
        <v>33</v>
      </c>
      <c r="AJ31" s="26">
        <v>19</v>
      </c>
      <c r="AK31" s="26">
        <v>68</v>
      </c>
      <c r="AL31" s="26" t="s">
        <v>44</v>
      </c>
      <c r="AM31" s="10" t="s">
        <v>136</v>
      </c>
      <c r="AN31" s="33">
        <v>0.18</v>
      </c>
      <c r="AO31" s="8" t="s">
        <v>135</v>
      </c>
    </row>
    <row r="32" spans="1:41">
      <c r="A32" s="26" t="s">
        <v>112</v>
      </c>
      <c r="B32" s="26">
        <v>31</v>
      </c>
      <c r="C32" s="50" t="s">
        <v>137</v>
      </c>
      <c r="D32" s="58" t="s">
        <v>138</v>
      </c>
      <c r="E32" s="27">
        <v>3</v>
      </c>
      <c r="F32" s="27">
        <v>39</v>
      </c>
      <c r="G32" s="27">
        <v>47</v>
      </c>
      <c r="H32" s="27">
        <v>574</v>
      </c>
      <c r="I32" s="26" t="s">
        <v>40</v>
      </c>
      <c r="J32" s="26" t="s">
        <v>116</v>
      </c>
      <c r="K32" s="26" t="s">
        <v>139</v>
      </c>
      <c r="L32" s="26" t="s">
        <v>116</v>
      </c>
      <c r="M32" s="26" t="s">
        <v>139</v>
      </c>
      <c r="N32" s="47" t="s">
        <v>116</v>
      </c>
      <c r="O32" s="26" t="s">
        <v>69</v>
      </c>
      <c r="P32" s="41">
        <v>25</v>
      </c>
      <c r="Q32" s="41">
        <v>25</v>
      </c>
      <c r="R32" s="41">
        <v>3</v>
      </c>
      <c r="S32" s="41">
        <v>2</v>
      </c>
      <c r="T32" s="43">
        <v>55</v>
      </c>
      <c r="U32" s="26">
        <v>50</v>
      </c>
      <c r="V32" s="26">
        <v>5</v>
      </c>
      <c r="W32" s="26">
        <v>42</v>
      </c>
      <c r="X32" s="26">
        <v>40</v>
      </c>
      <c r="Y32" s="26">
        <v>38</v>
      </c>
      <c r="Z32" s="26">
        <v>40</v>
      </c>
      <c r="AA32" s="43">
        <v>160</v>
      </c>
      <c r="AB32" s="26">
        <v>82</v>
      </c>
      <c r="AC32" s="26">
        <v>78</v>
      </c>
      <c r="AD32" s="45">
        <v>215</v>
      </c>
      <c r="AE32" s="21">
        <v>0.1</v>
      </c>
      <c r="AF32" s="21">
        <v>0.25</v>
      </c>
      <c r="AG32" s="21">
        <v>0.15</v>
      </c>
      <c r="AH32" s="26">
        <v>16</v>
      </c>
      <c r="AI32" s="26">
        <v>36</v>
      </c>
      <c r="AJ32" s="26">
        <v>20</v>
      </c>
      <c r="AK32" s="26">
        <v>72</v>
      </c>
      <c r="AL32" s="26" t="s">
        <v>44</v>
      </c>
      <c r="AM32" s="8" t="s">
        <v>140</v>
      </c>
      <c r="AN32" s="34">
        <v>0.224</v>
      </c>
      <c r="AO32" s="8" t="s">
        <v>138</v>
      </c>
    </row>
    <row r="33" spans="1:41">
      <c r="A33" s="26"/>
      <c r="B33" s="26">
        <v>32</v>
      </c>
      <c r="C33" s="50" t="s">
        <v>141</v>
      </c>
      <c r="D33" s="57" t="s">
        <v>142</v>
      </c>
      <c r="E33" s="26">
        <v>13</v>
      </c>
      <c r="F33" s="26">
        <v>164</v>
      </c>
      <c r="G33" s="27">
        <v>65</v>
      </c>
      <c r="H33" s="27">
        <v>786</v>
      </c>
      <c r="I33" s="26" t="s">
        <v>56</v>
      </c>
      <c r="J33" s="26" t="s">
        <v>104</v>
      </c>
      <c r="K33" s="26" t="s">
        <v>104</v>
      </c>
      <c r="L33" s="26" t="s">
        <v>104</v>
      </c>
      <c r="M33" s="26" t="s">
        <v>104</v>
      </c>
      <c r="N33" s="47" t="s">
        <v>104</v>
      </c>
      <c r="O33" s="26" t="s">
        <v>65</v>
      </c>
      <c r="P33" s="41">
        <v>25</v>
      </c>
      <c r="Q33" s="41">
        <v>25</v>
      </c>
      <c r="R33" s="41">
        <v>11</v>
      </c>
      <c r="S33" s="41">
        <v>8</v>
      </c>
      <c r="T33" s="43">
        <v>69</v>
      </c>
      <c r="U33" s="26">
        <v>50</v>
      </c>
      <c r="V33" s="26">
        <v>19</v>
      </c>
      <c r="W33" s="26">
        <v>56</v>
      </c>
      <c r="X33" s="26">
        <v>56</v>
      </c>
      <c r="Y33" s="26">
        <v>35</v>
      </c>
      <c r="Z33" s="26">
        <v>40</v>
      </c>
      <c r="AA33" s="43">
        <v>187</v>
      </c>
      <c r="AB33" s="26">
        <v>112</v>
      </c>
      <c r="AC33" s="26">
        <v>75</v>
      </c>
      <c r="AD33" s="45">
        <v>256</v>
      </c>
      <c r="AE33" s="21">
        <v>0.38</v>
      </c>
      <c r="AF33" s="21">
        <v>1</v>
      </c>
      <c r="AG33" s="21">
        <v>0.22916666666666666</v>
      </c>
      <c r="AH33" s="26">
        <v>18</v>
      </c>
      <c r="AI33" s="26">
        <v>35</v>
      </c>
      <c r="AJ33" s="26">
        <v>13</v>
      </c>
      <c r="AK33" s="26">
        <v>66</v>
      </c>
      <c r="AL33" s="26" t="s">
        <v>44</v>
      </c>
      <c r="AM33" s="8" t="s">
        <v>143</v>
      </c>
      <c r="AN33" s="32">
        <v>2.7</v>
      </c>
      <c r="AO33" s="8" t="s">
        <v>142</v>
      </c>
    </row>
    <row r="34" spans="1:41">
      <c r="A34" s="3" t="s">
        <v>89</v>
      </c>
      <c r="B34" s="3"/>
      <c r="C34" s="3" t="s">
        <v>90</v>
      </c>
      <c r="D34" s="12" t="s">
        <v>91</v>
      </c>
    </row>
    <row r="35" spans="1:41">
      <c r="A35" s="3" t="s">
        <v>89</v>
      </c>
      <c r="B35" s="3"/>
      <c r="C35" s="3" t="s">
        <v>92</v>
      </c>
      <c r="D35" s="12" t="s">
        <v>93</v>
      </c>
      <c r="O35" s="8" t="s">
        <v>43</v>
      </c>
      <c r="P35" s="42">
        <v>13</v>
      </c>
    </row>
    <row r="36" spans="1:41">
      <c r="A36" s="3" t="s">
        <v>89</v>
      </c>
      <c r="B36" s="3"/>
      <c r="C36" s="3" t="s">
        <v>94</v>
      </c>
      <c r="D36" s="13" t="s">
        <v>95</v>
      </c>
      <c r="O36" s="8" t="s">
        <v>69</v>
      </c>
      <c r="P36" s="42">
        <v>2</v>
      </c>
    </row>
    <row r="37" spans="1:41">
      <c r="A37" s="3" t="s">
        <v>89</v>
      </c>
      <c r="B37" s="3"/>
      <c r="C37" s="3" t="s">
        <v>96</v>
      </c>
      <c r="D37" s="12" t="s">
        <v>97</v>
      </c>
      <c r="O37" s="8" t="s">
        <v>65</v>
      </c>
      <c r="P37" s="42">
        <v>11</v>
      </c>
    </row>
    <row r="38" spans="1:41">
      <c r="A38" s="4" t="s">
        <v>89</v>
      </c>
      <c r="B38" s="4"/>
      <c r="C38" s="4" t="s">
        <v>122</v>
      </c>
      <c r="D38" s="3">
        <v>79606</v>
      </c>
      <c r="O38" s="8" t="s">
        <v>49</v>
      </c>
      <c r="P38" s="42">
        <v>6</v>
      </c>
    </row>
    <row r="39" spans="1:41">
      <c r="A39" s="4" t="s">
        <v>123</v>
      </c>
      <c r="B39" s="4"/>
      <c r="C39" s="4" t="s">
        <v>124</v>
      </c>
      <c r="D39" s="3">
        <v>61375</v>
      </c>
    </row>
    <row r="40" spans="1:41">
      <c r="P40" s="42">
        <f>SUM(P35:P38)</f>
        <v>32</v>
      </c>
    </row>
    <row r="45" spans="1:41">
      <c r="C45" s="51"/>
      <c r="D45" s="8" t="s">
        <v>291</v>
      </c>
      <c r="E45" s="8" t="s">
        <v>293</v>
      </c>
    </row>
    <row r="46" spans="1:41">
      <c r="C46" s="52"/>
      <c r="D46" s="8" t="s">
        <v>292</v>
      </c>
    </row>
    <row r="48" spans="1:41">
      <c r="C48" s="52"/>
      <c r="D48" s="8">
        <v>61375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8643-4DE7-494C-820F-F0B2B31FF791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3BB5-E3B0-ED4F-80B8-85CB47E6DB3A}">
  <dimension ref="A1:I33"/>
  <sheetViews>
    <sheetView workbookViewId="0">
      <selection activeCell="F21" sqref="F21"/>
    </sheetView>
  </sheetViews>
  <sheetFormatPr baseColWidth="10" defaultColWidth="22.83203125" defaultRowHeight="16"/>
  <cols>
    <col min="1" max="1" width="8.1640625" style="2" bestFit="1" customWidth="1"/>
    <col min="2" max="2" width="3.5" style="2" bestFit="1" customWidth="1"/>
    <col min="3" max="3" width="6.1640625" style="2" bestFit="1" customWidth="1"/>
    <col min="4" max="4" width="13.1640625" style="2" bestFit="1" customWidth="1"/>
    <col min="5" max="5" width="9.6640625" style="2" bestFit="1" customWidth="1"/>
    <col min="6" max="6" width="13" style="2" bestFit="1" customWidth="1"/>
    <col min="7" max="7" width="11.6640625" style="2" bestFit="1" customWidth="1"/>
    <col min="8" max="8" width="4.6640625" style="2" bestFit="1" customWidth="1"/>
    <col min="9" max="9" width="18.33203125" style="2" bestFit="1" customWidth="1"/>
    <col min="10" max="16384" width="22.83203125" style="2"/>
  </cols>
  <sheetData>
    <row r="1" spans="1:9" ht="17">
      <c r="A1" s="2" t="s">
        <v>0</v>
      </c>
      <c r="B1" s="1"/>
      <c r="C1" s="5"/>
      <c r="D1" s="6" t="s">
        <v>1</v>
      </c>
      <c r="E1" s="6" t="s">
        <v>144</v>
      </c>
      <c r="F1" s="6" t="s">
        <v>145</v>
      </c>
      <c r="G1" s="5" t="s">
        <v>146</v>
      </c>
      <c r="H1" s="5" t="s">
        <v>6</v>
      </c>
      <c r="I1" s="2" t="s">
        <v>258</v>
      </c>
    </row>
    <row r="2" spans="1:9" ht="17">
      <c r="A2" s="5" t="s">
        <v>86</v>
      </c>
      <c r="B2" s="1">
        <v>1</v>
      </c>
      <c r="C2" s="5" t="s">
        <v>147</v>
      </c>
      <c r="D2" s="5" t="s">
        <v>148</v>
      </c>
      <c r="E2" s="5">
        <v>1985</v>
      </c>
      <c r="F2" s="5">
        <v>2011</v>
      </c>
      <c r="G2" s="5">
        <v>27</v>
      </c>
      <c r="H2" s="5" t="s">
        <v>40</v>
      </c>
      <c r="I2" s="26">
        <v>0</v>
      </c>
    </row>
    <row r="3" spans="1:9" ht="17">
      <c r="A3" s="5" t="s">
        <v>86</v>
      </c>
      <c r="B3" s="1">
        <v>2</v>
      </c>
      <c r="C3" s="5" t="s">
        <v>149</v>
      </c>
      <c r="D3" s="5" t="s">
        <v>150</v>
      </c>
      <c r="E3" s="5">
        <v>1964</v>
      </c>
      <c r="F3" s="5">
        <v>2011</v>
      </c>
      <c r="G3" s="5">
        <v>48</v>
      </c>
      <c r="H3" s="5" t="s">
        <v>56</v>
      </c>
      <c r="I3" s="26">
        <v>0</v>
      </c>
    </row>
    <row r="4" spans="1:9" ht="17">
      <c r="A4" s="5" t="s">
        <v>86</v>
      </c>
      <c r="B4" s="1">
        <v>3</v>
      </c>
      <c r="C4" s="5" t="s">
        <v>151</v>
      </c>
      <c r="D4" s="5" t="s">
        <v>152</v>
      </c>
      <c r="E4" s="5">
        <v>1968</v>
      </c>
      <c r="F4" s="5">
        <v>2011</v>
      </c>
      <c r="G4" s="5">
        <v>44</v>
      </c>
      <c r="H4" s="5" t="s">
        <v>40</v>
      </c>
      <c r="I4" s="26">
        <v>0</v>
      </c>
    </row>
    <row r="5" spans="1:9" ht="17">
      <c r="A5" s="5" t="s">
        <v>86</v>
      </c>
      <c r="B5" s="1">
        <v>4</v>
      </c>
      <c r="C5" s="5" t="s">
        <v>153</v>
      </c>
      <c r="D5" s="5" t="s">
        <v>154</v>
      </c>
      <c r="E5" s="5">
        <v>1985</v>
      </c>
      <c r="F5" s="5">
        <v>2011</v>
      </c>
      <c r="G5" s="5">
        <v>27</v>
      </c>
      <c r="H5" s="5" t="s">
        <v>40</v>
      </c>
      <c r="I5" s="26">
        <v>0</v>
      </c>
    </row>
    <row r="6" spans="1:9" ht="17">
      <c r="A6" s="5" t="s">
        <v>86</v>
      </c>
      <c r="B6" s="1">
        <v>5</v>
      </c>
      <c r="C6" s="5" t="s">
        <v>157</v>
      </c>
      <c r="D6" s="5" t="s">
        <v>158</v>
      </c>
      <c r="E6" s="5">
        <v>1986</v>
      </c>
      <c r="F6" s="5">
        <v>2011</v>
      </c>
      <c r="G6" s="5">
        <v>26</v>
      </c>
      <c r="H6" s="5" t="s">
        <v>40</v>
      </c>
      <c r="I6" s="26">
        <v>0</v>
      </c>
    </row>
    <row r="7" spans="1:9" ht="17">
      <c r="A7" s="5" t="s">
        <v>86</v>
      </c>
      <c r="B7" s="1">
        <v>6</v>
      </c>
      <c r="C7" s="5" t="s">
        <v>159</v>
      </c>
      <c r="D7" s="5" t="s">
        <v>160</v>
      </c>
      <c r="E7" s="5">
        <v>1979</v>
      </c>
      <c r="F7" s="5">
        <v>2011</v>
      </c>
      <c r="G7" s="5">
        <v>33</v>
      </c>
      <c r="H7" s="5" t="s">
        <v>40</v>
      </c>
      <c r="I7" s="26">
        <v>1</v>
      </c>
    </row>
    <row r="8" spans="1:9" ht="17">
      <c r="A8" s="5"/>
      <c r="B8" s="1">
        <v>7</v>
      </c>
      <c r="C8" s="5" t="s">
        <v>163</v>
      </c>
      <c r="D8" s="5" t="s">
        <v>164</v>
      </c>
      <c r="E8" s="5">
        <v>1963</v>
      </c>
      <c r="F8" s="5">
        <v>2012</v>
      </c>
      <c r="G8" s="5">
        <v>50</v>
      </c>
      <c r="H8" s="5" t="s">
        <v>40</v>
      </c>
      <c r="I8" s="26">
        <v>0</v>
      </c>
    </row>
    <row r="9" spans="1:9" ht="17">
      <c r="A9" s="5"/>
      <c r="B9" s="1">
        <v>8</v>
      </c>
      <c r="C9" s="5" t="s">
        <v>165</v>
      </c>
      <c r="D9" s="5" t="s">
        <v>166</v>
      </c>
      <c r="E9" s="5">
        <v>1973</v>
      </c>
      <c r="F9" s="5">
        <v>2013</v>
      </c>
      <c r="G9" s="5">
        <v>41</v>
      </c>
      <c r="H9" s="5" t="s">
        <v>40</v>
      </c>
      <c r="I9" s="26">
        <v>1.8</v>
      </c>
    </row>
    <row r="10" spans="1:9" ht="17">
      <c r="A10" s="5"/>
      <c r="B10" s="1">
        <v>9</v>
      </c>
      <c r="C10" s="5" t="s">
        <v>167</v>
      </c>
      <c r="D10" s="5" t="s">
        <v>168</v>
      </c>
      <c r="E10" s="5">
        <v>1985</v>
      </c>
      <c r="F10" s="5">
        <v>2013</v>
      </c>
      <c r="G10" s="5">
        <v>29</v>
      </c>
      <c r="H10" s="5" t="s">
        <v>40</v>
      </c>
      <c r="I10" s="26">
        <v>0.8</v>
      </c>
    </row>
    <row r="11" spans="1:9" ht="17">
      <c r="A11" s="5"/>
      <c r="B11" s="1">
        <v>10</v>
      </c>
      <c r="C11" s="5" t="s">
        <v>169</v>
      </c>
      <c r="D11" s="5" t="s">
        <v>170</v>
      </c>
      <c r="E11" s="5">
        <v>1978</v>
      </c>
      <c r="F11" s="5">
        <v>2013</v>
      </c>
      <c r="G11" s="5">
        <v>36</v>
      </c>
      <c r="H11" s="5" t="s">
        <v>40</v>
      </c>
      <c r="I11" s="26">
        <v>0</v>
      </c>
    </row>
    <row r="12" spans="1:9">
      <c r="B12" s="1">
        <v>11</v>
      </c>
      <c r="C12" s="2" t="s">
        <v>173</v>
      </c>
      <c r="D12" s="2">
        <v>127</v>
      </c>
      <c r="G12" s="2">
        <v>30</v>
      </c>
      <c r="H12" s="2" t="s">
        <v>174</v>
      </c>
      <c r="I12" s="20">
        <v>1.4</v>
      </c>
    </row>
    <row r="13" spans="1:9">
      <c r="B13" s="1">
        <v>12</v>
      </c>
      <c r="C13" s="2" t="s">
        <v>175</v>
      </c>
      <c r="D13" s="2">
        <v>142</v>
      </c>
      <c r="G13" s="2">
        <v>28</v>
      </c>
      <c r="H13" s="2" t="s">
        <v>174</v>
      </c>
      <c r="I13" s="20">
        <v>0</v>
      </c>
    </row>
    <row r="14" spans="1:9">
      <c r="B14" s="1">
        <v>13</v>
      </c>
      <c r="C14" s="2" t="s">
        <v>178</v>
      </c>
      <c r="D14" s="2">
        <v>422</v>
      </c>
      <c r="G14" s="2">
        <v>26</v>
      </c>
      <c r="H14" s="2" t="s">
        <v>174</v>
      </c>
      <c r="I14" s="20">
        <v>0</v>
      </c>
    </row>
    <row r="15" spans="1:9">
      <c r="B15" s="1">
        <v>14</v>
      </c>
      <c r="C15" s="2" t="s">
        <v>179</v>
      </c>
      <c r="D15" s="2">
        <v>492</v>
      </c>
      <c r="G15" s="2">
        <v>26</v>
      </c>
      <c r="H15" s="2" t="s">
        <v>174</v>
      </c>
      <c r="I15" s="20">
        <v>0</v>
      </c>
    </row>
    <row r="16" spans="1:9">
      <c r="B16" s="1">
        <v>15</v>
      </c>
      <c r="C16" s="2" t="s">
        <v>181</v>
      </c>
      <c r="D16" s="2">
        <v>505</v>
      </c>
      <c r="G16" s="2">
        <v>42</v>
      </c>
      <c r="H16" s="2" t="s">
        <v>172</v>
      </c>
      <c r="I16" s="20">
        <v>1.4</v>
      </c>
    </row>
    <row r="17" spans="2:9">
      <c r="B17" s="1">
        <v>16</v>
      </c>
      <c r="C17" s="2" t="s">
        <v>182</v>
      </c>
      <c r="D17" s="2">
        <v>656</v>
      </c>
      <c r="G17" s="2">
        <v>32</v>
      </c>
      <c r="H17" s="2" t="s">
        <v>174</v>
      </c>
      <c r="I17" s="20">
        <v>0</v>
      </c>
    </row>
    <row r="18" spans="2:9">
      <c r="B18" s="1">
        <v>17</v>
      </c>
      <c r="C18" s="2" t="s">
        <v>184</v>
      </c>
      <c r="D18" s="2">
        <v>742</v>
      </c>
      <c r="G18" s="2">
        <v>49</v>
      </c>
      <c r="H18" s="2" t="s">
        <v>172</v>
      </c>
      <c r="I18" s="35">
        <v>13.6</v>
      </c>
    </row>
    <row r="19" spans="2:9">
      <c r="B19" s="1">
        <v>18</v>
      </c>
      <c r="C19" s="2" t="s">
        <v>186</v>
      </c>
      <c r="D19" s="2">
        <v>814</v>
      </c>
      <c r="G19" s="2">
        <v>34</v>
      </c>
      <c r="H19" s="2" t="s">
        <v>174</v>
      </c>
      <c r="I19" s="20">
        <v>0</v>
      </c>
    </row>
    <row r="20" spans="2:9">
      <c r="B20" s="1">
        <v>19</v>
      </c>
      <c r="C20" s="2" t="s">
        <v>188</v>
      </c>
      <c r="D20" s="2">
        <v>849</v>
      </c>
      <c r="G20" s="2">
        <v>25</v>
      </c>
      <c r="H20" s="2" t="s">
        <v>174</v>
      </c>
      <c r="I20" s="20">
        <v>0.2</v>
      </c>
    </row>
    <row r="21" spans="2:9">
      <c r="B21" s="1">
        <v>20</v>
      </c>
      <c r="C21" s="2" t="s">
        <v>189</v>
      </c>
      <c r="D21" s="2">
        <v>906</v>
      </c>
      <c r="G21" s="2">
        <v>25</v>
      </c>
      <c r="H21" s="2" t="s">
        <v>174</v>
      </c>
      <c r="I21" s="20">
        <v>2</v>
      </c>
    </row>
    <row r="22" spans="2:9">
      <c r="B22" s="1">
        <v>21</v>
      </c>
      <c r="C22" s="2" t="s">
        <v>190</v>
      </c>
      <c r="D22" s="2">
        <v>913</v>
      </c>
      <c r="G22" s="2">
        <v>25</v>
      </c>
      <c r="H22" s="2" t="s">
        <v>174</v>
      </c>
      <c r="I22" s="20">
        <v>0</v>
      </c>
    </row>
    <row r="23" spans="2:9">
      <c r="B23" s="1">
        <v>22</v>
      </c>
      <c r="C23" s="2" t="s">
        <v>191</v>
      </c>
      <c r="D23" s="2">
        <v>916</v>
      </c>
      <c r="G23" s="2">
        <v>30</v>
      </c>
      <c r="H23" s="2" t="s">
        <v>174</v>
      </c>
      <c r="I23" s="20">
        <v>1.2</v>
      </c>
    </row>
    <row r="24" spans="2:9">
      <c r="B24" s="1">
        <v>23</v>
      </c>
      <c r="C24" s="2" t="s">
        <v>192</v>
      </c>
      <c r="D24" s="2">
        <v>934</v>
      </c>
      <c r="G24" s="2">
        <v>61</v>
      </c>
      <c r="H24" s="2" t="s">
        <v>172</v>
      </c>
      <c r="I24" s="20">
        <v>1.4</v>
      </c>
    </row>
    <row r="25" spans="2:9">
      <c r="B25" s="1">
        <v>24</v>
      </c>
      <c r="C25" s="2" t="s">
        <v>193</v>
      </c>
      <c r="D25" s="2">
        <v>959</v>
      </c>
      <c r="G25" s="2">
        <v>38</v>
      </c>
      <c r="H25" s="2" t="s">
        <v>174</v>
      </c>
      <c r="I25" s="20">
        <v>0</v>
      </c>
    </row>
    <row r="26" spans="2:9">
      <c r="B26" s="1">
        <v>25</v>
      </c>
      <c r="C26" s="2" t="s">
        <v>194</v>
      </c>
      <c r="D26" s="7">
        <v>15883</v>
      </c>
      <c r="E26" s="2">
        <v>1976</v>
      </c>
      <c r="F26" s="2">
        <v>2016</v>
      </c>
      <c r="G26" s="2">
        <v>40</v>
      </c>
      <c r="H26" s="2" t="s">
        <v>40</v>
      </c>
      <c r="I26" s="20">
        <v>0</v>
      </c>
    </row>
    <row r="27" spans="2:9">
      <c r="B27" s="1">
        <v>26</v>
      </c>
      <c r="C27" s="2" t="s">
        <v>195</v>
      </c>
      <c r="D27" s="7">
        <v>28728</v>
      </c>
      <c r="E27" s="2">
        <v>1983</v>
      </c>
      <c r="F27" s="2">
        <v>2016</v>
      </c>
      <c r="G27" s="2">
        <v>33</v>
      </c>
      <c r="H27" s="2" t="s">
        <v>40</v>
      </c>
      <c r="I27" s="20">
        <v>0</v>
      </c>
    </row>
    <row r="28" spans="2:9">
      <c r="B28" s="1">
        <v>27</v>
      </c>
      <c r="C28" s="2" t="s">
        <v>196</v>
      </c>
      <c r="D28" s="7">
        <v>14275</v>
      </c>
      <c r="E28" s="2">
        <v>1975</v>
      </c>
      <c r="F28" s="2">
        <v>2016</v>
      </c>
      <c r="G28" s="2">
        <v>41</v>
      </c>
      <c r="H28" s="2" t="s">
        <v>40</v>
      </c>
      <c r="I28" s="20">
        <v>0</v>
      </c>
    </row>
    <row r="29" spans="2:9">
      <c r="B29" s="1">
        <v>28</v>
      </c>
      <c r="C29" s="2" t="s">
        <v>197</v>
      </c>
      <c r="D29" s="7">
        <v>74017</v>
      </c>
      <c r="E29" s="2">
        <v>1974</v>
      </c>
      <c r="F29" s="2">
        <v>2016</v>
      </c>
      <c r="G29" s="2">
        <v>42</v>
      </c>
      <c r="H29" s="2" t="s">
        <v>56</v>
      </c>
      <c r="I29" s="20">
        <v>3</v>
      </c>
    </row>
    <row r="30" spans="2:9">
      <c r="B30" s="1">
        <v>29</v>
      </c>
      <c r="C30" s="2" t="s">
        <v>198</v>
      </c>
      <c r="D30" s="7">
        <v>61992</v>
      </c>
      <c r="E30" s="2">
        <v>1959</v>
      </c>
      <c r="F30" s="2">
        <v>2016</v>
      </c>
      <c r="G30" s="2">
        <v>57</v>
      </c>
      <c r="H30" s="2" t="s">
        <v>56</v>
      </c>
      <c r="I30" s="20">
        <v>10</v>
      </c>
    </row>
    <row r="31" spans="2:9">
      <c r="B31" s="1">
        <v>30</v>
      </c>
      <c r="C31" s="2" t="s">
        <v>199</v>
      </c>
      <c r="D31" s="7">
        <v>94316</v>
      </c>
      <c r="E31" s="2">
        <v>1989</v>
      </c>
      <c r="F31" s="2">
        <v>2017</v>
      </c>
      <c r="G31" s="2">
        <v>28</v>
      </c>
      <c r="H31" s="2" t="s">
        <v>40</v>
      </c>
      <c r="I31" s="20">
        <v>0</v>
      </c>
    </row>
    <row r="32" spans="2:9">
      <c r="B32" s="1">
        <v>31</v>
      </c>
      <c r="C32" s="2" t="s">
        <v>200</v>
      </c>
      <c r="D32" s="7">
        <v>79104</v>
      </c>
      <c r="E32" s="2">
        <v>1964</v>
      </c>
      <c r="F32" s="2">
        <v>2017</v>
      </c>
      <c r="G32" s="2">
        <v>53</v>
      </c>
      <c r="H32" s="2" t="s">
        <v>56</v>
      </c>
      <c r="I32" s="20">
        <v>1</v>
      </c>
    </row>
    <row r="33" spans="2:9">
      <c r="B33" s="1">
        <v>32</v>
      </c>
      <c r="C33" s="2" t="s">
        <v>201</v>
      </c>
      <c r="D33" s="7">
        <v>21427</v>
      </c>
      <c r="E33" s="2">
        <v>1975</v>
      </c>
      <c r="F33" s="2">
        <v>2018</v>
      </c>
      <c r="G33" s="2">
        <f>F33-E33</f>
        <v>43</v>
      </c>
      <c r="H33" s="2" t="s">
        <v>56</v>
      </c>
      <c r="I33" s="20">
        <v>0</v>
      </c>
    </row>
  </sheetData>
  <sortState xmlns:xlrd2="http://schemas.microsoft.com/office/spreadsheetml/2017/richdata2" ref="A2:H33">
    <sortCondition ref="B2:B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18CB0-2C43-8943-89C8-AB65DFB16876}">
  <dimension ref="A1:H43"/>
  <sheetViews>
    <sheetView topLeftCell="A6" workbookViewId="0">
      <selection activeCell="G41" sqref="G41"/>
    </sheetView>
  </sheetViews>
  <sheetFormatPr baseColWidth="10" defaultColWidth="22.6640625" defaultRowHeight="16"/>
  <cols>
    <col min="1" max="1" width="8.1640625" style="2" bestFit="1" customWidth="1"/>
    <col min="2" max="2" width="3.5" style="2" bestFit="1" customWidth="1"/>
    <col min="3" max="3" width="6.1640625" style="2" bestFit="1" customWidth="1"/>
    <col min="4" max="4" width="13.1640625" style="2" bestFit="1" customWidth="1"/>
    <col min="5" max="5" width="9.6640625" style="2" bestFit="1" customWidth="1"/>
    <col min="6" max="6" width="13" style="2" bestFit="1" customWidth="1"/>
    <col min="7" max="7" width="11.6640625" style="2" bestFit="1" customWidth="1"/>
    <col min="8" max="8" width="4.6640625" style="2" bestFit="1" customWidth="1"/>
    <col min="9" max="16384" width="22.6640625" style="2"/>
  </cols>
  <sheetData>
    <row r="1" spans="1:8" ht="17">
      <c r="A1" s="2" t="s">
        <v>0</v>
      </c>
      <c r="B1" s="1"/>
      <c r="C1" s="5"/>
      <c r="D1" s="6" t="s">
        <v>1</v>
      </c>
      <c r="E1" s="6" t="s">
        <v>144</v>
      </c>
      <c r="F1" s="6" t="s">
        <v>145</v>
      </c>
      <c r="G1" s="5" t="s">
        <v>146</v>
      </c>
      <c r="H1" s="5" t="s">
        <v>6</v>
      </c>
    </row>
    <row r="2" spans="1:8" ht="17">
      <c r="A2" s="5" t="s">
        <v>86</v>
      </c>
      <c r="B2" s="1">
        <v>1</v>
      </c>
      <c r="C2" s="5" t="s">
        <v>147</v>
      </c>
      <c r="D2" s="5" t="s">
        <v>148</v>
      </c>
      <c r="E2" s="5">
        <v>1985</v>
      </c>
      <c r="F2" s="5">
        <v>2011</v>
      </c>
      <c r="G2" s="5">
        <v>27</v>
      </c>
      <c r="H2" s="5" t="s">
        <v>40</v>
      </c>
    </row>
    <row r="3" spans="1:8" ht="17">
      <c r="A3" s="5" t="s">
        <v>86</v>
      </c>
      <c r="B3" s="1">
        <v>2</v>
      </c>
      <c r="C3" s="5" t="s">
        <v>149</v>
      </c>
      <c r="D3" s="5" t="s">
        <v>150</v>
      </c>
      <c r="E3" s="5">
        <v>1964</v>
      </c>
      <c r="F3" s="5">
        <v>2011</v>
      </c>
      <c r="G3" s="5">
        <v>48</v>
      </c>
      <c r="H3" s="5" t="s">
        <v>56</v>
      </c>
    </row>
    <row r="4" spans="1:8" ht="17">
      <c r="A4" s="5" t="s">
        <v>86</v>
      </c>
      <c r="B4" s="1">
        <v>3</v>
      </c>
      <c r="C4" s="5" t="s">
        <v>151</v>
      </c>
      <c r="D4" s="5" t="s">
        <v>152</v>
      </c>
      <c r="E4" s="5">
        <v>1968</v>
      </c>
      <c r="F4" s="5">
        <v>2011</v>
      </c>
      <c r="G4" s="5">
        <v>44</v>
      </c>
      <c r="H4" s="5" t="s">
        <v>40</v>
      </c>
    </row>
    <row r="5" spans="1:8" ht="17">
      <c r="A5" s="5" t="s">
        <v>86</v>
      </c>
      <c r="B5" s="1">
        <v>4</v>
      </c>
      <c r="C5" s="5" t="s">
        <v>153</v>
      </c>
      <c r="D5" s="5" t="s">
        <v>154</v>
      </c>
      <c r="E5" s="5">
        <v>1985</v>
      </c>
      <c r="F5" s="5">
        <v>2011</v>
      </c>
      <c r="G5" s="5">
        <v>27</v>
      </c>
      <c r="H5" s="5" t="s">
        <v>40</v>
      </c>
    </row>
    <row r="6" spans="1:8" ht="17">
      <c r="A6" s="5" t="s">
        <v>86</v>
      </c>
      <c r="B6" s="1">
        <v>5</v>
      </c>
      <c r="C6" s="5" t="s">
        <v>155</v>
      </c>
      <c r="D6" s="5" t="s">
        <v>156</v>
      </c>
      <c r="E6" s="5">
        <v>1983</v>
      </c>
      <c r="F6" s="5">
        <v>2011</v>
      </c>
      <c r="G6" s="5">
        <v>29</v>
      </c>
      <c r="H6" s="5" t="s">
        <v>56</v>
      </c>
    </row>
    <row r="7" spans="1:8" ht="17">
      <c r="A7" s="5" t="s">
        <v>86</v>
      </c>
      <c r="B7" s="1">
        <v>6</v>
      </c>
      <c r="C7" s="5" t="s">
        <v>157</v>
      </c>
      <c r="D7" s="5" t="s">
        <v>158</v>
      </c>
      <c r="E7" s="5">
        <v>1986</v>
      </c>
      <c r="F7" s="5">
        <v>2011</v>
      </c>
      <c r="G7" s="5">
        <v>26</v>
      </c>
      <c r="H7" s="5" t="s">
        <v>40</v>
      </c>
    </row>
    <row r="8" spans="1:8" ht="17">
      <c r="A8" s="5" t="s">
        <v>86</v>
      </c>
      <c r="B8" s="1">
        <v>7</v>
      </c>
      <c r="C8" s="5" t="s">
        <v>159</v>
      </c>
      <c r="D8" s="5" t="s">
        <v>160</v>
      </c>
      <c r="E8" s="5">
        <v>1979</v>
      </c>
      <c r="F8" s="5">
        <v>2011</v>
      </c>
      <c r="G8" s="5">
        <v>33</v>
      </c>
      <c r="H8" s="5" t="s">
        <v>40</v>
      </c>
    </row>
    <row r="9" spans="1:8" ht="17">
      <c r="A9" s="5" t="s">
        <v>86</v>
      </c>
      <c r="B9" s="1">
        <v>8</v>
      </c>
      <c r="C9" s="5" t="s">
        <v>161</v>
      </c>
      <c r="D9" s="5" t="s">
        <v>162</v>
      </c>
      <c r="E9" s="5">
        <v>1979</v>
      </c>
      <c r="F9" s="5">
        <v>2011</v>
      </c>
      <c r="G9" s="5">
        <v>33</v>
      </c>
      <c r="H9" s="5" t="s">
        <v>56</v>
      </c>
    </row>
    <row r="10" spans="1:8" ht="17">
      <c r="A10" s="5"/>
      <c r="B10" s="1">
        <v>9</v>
      </c>
      <c r="C10" s="5" t="s">
        <v>163</v>
      </c>
      <c r="D10" s="5" t="s">
        <v>164</v>
      </c>
      <c r="E10" s="5">
        <v>1963</v>
      </c>
      <c r="F10" s="5">
        <v>2012</v>
      </c>
      <c r="G10" s="5">
        <v>50</v>
      </c>
      <c r="H10" s="5" t="s">
        <v>40</v>
      </c>
    </row>
    <row r="11" spans="1:8" ht="17">
      <c r="A11" s="5"/>
      <c r="B11" s="1">
        <v>10</v>
      </c>
      <c r="C11" s="5" t="s">
        <v>165</v>
      </c>
      <c r="D11" s="5" t="s">
        <v>166</v>
      </c>
      <c r="E11" s="5">
        <v>1973</v>
      </c>
      <c r="F11" s="5">
        <v>2013</v>
      </c>
      <c r="G11" s="5">
        <v>41</v>
      </c>
      <c r="H11" s="5" t="s">
        <v>40</v>
      </c>
    </row>
    <row r="12" spans="1:8" ht="17">
      <c r="A12" s="5"/>
      <c r="B12" s="1">
        <v>11</v>
      </c>
      <c r="C12" s="5" t="s">
        <v>167</v>
      </c>
      <c r="D12" s="5" t="s">
        <v>168</v>
      </c>
      <c r="E12" s="5">
        <v>1985</v>
      </c>
      <c r="F12" s="5">
        <v>2013</v>
      </c>
      <c r="G12" s="5">
        <v>29</v>
      </c>
      <c r="H12" s="5" t="s">
        <v>40</v>
      </c>
    </row>
    <row r="13" spans="1:8" ht="17">
      <c r="A13" s="5"/>
      <c r="B13" s="1">
        <v>12</v>
      </c>
      <c r="C13" s="5" t="s">
        <v>169</v>
      </c>
      <c r="D13" s="5" t="s">
        <v>170</v>
      </c>
      <c r="E13" s="5">
        <v>1978</v>
      </c>
      <c r="F13" s="5">
        <v>2013</v>
      </c>
      <c r="G13" s="5">
        <v>36</v>
      </c>
      <c r="H13" s="5" t="s">
        <v>40</v>
      </c>
    </row>
    <row r="14" spans="1:8">
      <c r="B14" s="1">
        <v>13</v>
      </c>
      <c r="C14" s="2" t="s">
        <v>171</v>
      </c>
      <c r="D14" s="2">
        <v>113</v>
      </c>
      <c r="G14" s="2">
        <v>28</v>
      </c>
      <c r="H14" s="2" t="s">
        <v>172</v>
      </c>
    </row>
    <row r="15" spans="1:8">
      <c r="B15" s="1">
        <v>14</v>
      </c>
      <c r="C15" s="2" t="s">
        <v>173</v>
      </c>
      <c r="D15" s="2">
        <v>127</v>
      </c>
      <c r="G15" s="2">
        <v>30</v>
      </c>
      <c r="H15" s="2" t="s">
        <v>174</v>
      </c>
    </row>
    <row r="16" spans="1:8">
      <c r="B16" s="1">
        <v>15</v>
      </c>
      <c r="C16" s="2" t="s">
        <v>175</v>
      </c>
      <c r="D16" s="2">
        <v>142</v>
      </c>
      <c r="G16" s="2">
        <v>28</v>
      </c>
      <c r="H16" s="2" t="s">
        <v>174</v>
      </c>
    </row>
    <row r="17" spans="2:8">
      <c r="B17" s="1">
        <v>16</v>
      </c>
      <c r="C17" s="2" t="s">
        <v>176</v>
      </c>
      <c r="D17" s="2">
        <v>239</v>
      </c>
      <c r="G17" s="2">
        <v>26</v>
      </c>
      <c r="H17" s="2" t="s">
        <v>172</v>
      </c>
    </row>
    <row r="18" spans="2:8">
      <c r="B18" s="1">
        <v>17</v>
      </c>
      <c r="C18" s="2" t="s">
        <v>177</v>
      </c>
      <c r="D18" s="2">
        <v>346</v>
      </c>
      <c r="G18" s="2">
        <v>22</v>
      </c>
      <c r="H18" s="2" t="s">
        <v>172</v>
      </c>
    </row>
    <row r="19" spans="2:8">
      <c r="B19" s="1">
        <v>18</v>
      </c>
      <c r="C19" s="2" t="s">
        <v>178</v>
      </c>
      <c r="D19" s="2">
        <v>422</v>
      </c>
      <c r="G19" s="2">
        <v>26</v>
      </c>
      <c r="H19" s="2" t="s">
        <v>174</v>
      </c>
    </row>
    <row r="20" spans="2:8">
      <c r="B20" s="1">
        <v>19</v>
      </c>
      <c r="C20" s="2" t="s">
        <v>179</v>
      </c>
      <c r="D20" s="2">
        <v>492</v>
      </c>
      <c r="G20" s="2">
        <v>26</v>
      </c>
      <c r="H20" s="2" t="s">
        <v>174</v>
      </c>
    </row>
    <row r="21" spans="2:8">
      <c r="B21" s="1">
        <v>20</v>
      </c>
      <c r="C21" s="2" t="s">
        <v>180</v>
      </c>
      <c r="D21" s="2">
        <v>502</v>
      </c>
      <c r="G21" s="2">
        <v>23</v>
      </c>
      <c r="H21" s="2" t="s">
        <v>172</v>
      </c>
    </row>
    <row r="22" spans="2:8">
      <c r="B22" s="1">
        <v>21</v>
      </c>
      <c r="C22" s="2" t="s">
        <v>181</v>
      </c>
      <c r="D22" s="2">
        <v>505</v>
      </c>
      <c r="G22" s="2">
        <v>42</v>
      </c>
      <c r="H22" s="2" t="s">
        <v>172</v>
      </c>
    </row>
    <row r="23" spans="2:8">
      <c r="B23" s="1">
        <v>22</v>
      </c>
      <c r="C23" s="2" t="s">
        <v>182</v>
      </c>
      <c r="D23" s="2">
        <v>656</v>
      </c>
      <c r="G23" s="2">
        <v>32</v>
      </c>
      <c r="H23" s="2" t="s">
        <v>174</v>
      </c>
    </row>
    <row r="24" spans="2:8">
      <c r="B24" s="1">
        <v>23</v>
      </c>
      <c r="C24" s="2" t="s">
        <v>183</v>
      </c>
      <c r="D24" s="2">
        <v>679</v>
      </c>
      <c r="G24" s="2">
        <v>30</v>
      </c>
      <c r="H24" s="2" t="s">
        <v>172</v>
      </c>
    </row>
    <row r="25" spans="2:8">
      <c r="B25" s="1">
        <v>24</v>
      </c>
      <c r="C25" s="2" t="s">
        <v>184</v>
      </c>
      <c r="D25" s="2">
        <v>742</v>
      </c>
      <c r="G25" s="2">
        <v>49</v>
      </c>
      <c r="H25" s="2" t="s">
        <v>172</v>
      </c>
    </row>
    <row r="26" spans="2:8">
      <c r="B26" s="1">
        <v>25</v>
      </c>
      <c r="C26" s="2" t="s">
        <v>185</v>
      </c>
      <c r="D26" s="2">
        <v>800</v>
      </c>
      <c r="G26" s="2">
        <v>29</v>
      </c>
      <c r="H26" s="2" t="s">
        <v>172</v>
      </c>
    </row>
    <row r="27" spans="2:8">
      <c r="B27" s="1">
        <v>26</v>
      </c>
      <c r="C27" s="2" t="s">
        <v>186</v>
      </c>
      <c r="D27" s="2">
        <v>814</v>
      </c>
      <c r="G27" s="2">
        <v>34</v>
      </c>
      <c r="H27" s="2" t="s">
        <v>174</v>
      </c>
    </row>
    <row r="28" spans="2:8">
      <c r="B28" s="1">
        <v>27</v>
      </c>
      <c r="C28" s="2" t="s">
        <v>187</v>
      </c>
      <c r="D28" s="2">
        <v>815</v>
      </c>
      <c r="G28" s="2">
        <v>38</v>
      </c>
      <c r="H28" s="2" t="s">
        <v>172</v>
      </c>
    </row>
    <row r="29" spans="2:8">
      <c r="B29" s="1">
        <v>28</v>
      </c>
      <c r="C29" s="2" t="s">
        <v>188</v>
      </c>
      <c r="D29" s="2">
        <v>849</v>
      </c>
      <c r="G29" s="2">
        <v>25</v>
      </c>
      <c r="H29" s="2" t="s">
        <v>174</v>
      </c>
    </row>
    <row r="30" spans="2:8">
      <c r="B30" s="1">
        <v>29</v>
      </c>
      <c r="C30" s="2" t="s">
        <v>189</v>
      </c>
      <c r="D30" s="2">
        <v>906</v>
      </c>
      <c r="G30" s="2">
        <v>25</v>
      </c>
      <c r="H30" s="2" t="s">
        <v>174</v>
      </c>
    </row>
    <row r="31" spans="2:8">
      <c r="B31" s="1">
        <v>30</v>
      </c>
      <c r="C31" s="2" t="s">
        <v>190</v>
      </c>
      <c r="D31" s="2">
        <v>913</v>
      </c>
      <c r="G31" s="2">
        <v>25</v>
      </c>
      <c r="H31" s="2" t="s">
        <v>174</v>
      </c>
    </row>
    <row r="32" spans="2:8">
      <c r="B32" s="1">
        <v>31</v>
      </c>
      <c r="C32" s="2" t="s">
        <v>191</v>
      </c>
      <c r="D32" s="2">
        <v>916</v>
      </c>
      <c r="G32" s="2">
        <v>30</v>
      </c>
      <c r="H32" s="2" t="s">
        <v>174</v>
      </c>
    </row>
    <row r="33" spans="2:8">
      <c r="B33" s="1">
        <v>32</v>
      </c>
      <c r="C33" s="2" t="s">
        <v>192</v>
      </c>
      <c r="D33" s="2">
        <v>934</v>
      </c>
      <c r="G33" s="2">
        <v>61</v>
      </c>
      <c r="H33" s="2" t="s">
        <v>172</v>
      </c>
    </row>
    <row r="34" spans="2:8">
      <c r="B34" s="1">
        <v>33</v>
      </c>
      <c r="C34" s="2" t="s">
        <v>193</v>
      </c>
      <c r="D34" s="2">
        <v>959</v>
      </c>
      <c r="G34" s="2">
        <v>38</v>
      </c>
      <c r="H34" s="2" t="s">
        <v>174</v>
      </c>
    </row>
    <row r="35" spans="2:8">
      <c r="B35" s="1">
        <v>34</v>
      </c>
      <c r="C35" s="2" t="s">
        <v>194</v>
      </c>
      <c r="D35" s="7">
        <v>15883</v>
      </c>
      <c r="E35" s="2">
        <v>1976</v>
      </c>
      <c r="F35" s="2">
        <v>2016</v>
      </c>
      <c r="G35" s="2">
        <v>40</v>
      </c>
      <c r="H35" s="2" t="s">
        <v>40</v>
      </c>
    </row>
    <row r="36" spans="2:8">
      <c r="B36" s="1">
        <v>35</v>
      </c>
      <c r="C36" s="2" t="s">
        <v>195</v>
      </c>
      <c r="D36" s="7">
        <v>28728</v>
      </c>
      <c r="E36" s="2">
        <v>1983</v>
      </c>
      <c r="F36" s="2">
        <v>2016</v>
      </c>
      <c r="G36" s="2">
        <v>33</v>
      </c>
      <c r="H36" s="2" t="s">
        <v>40</v>
      </c>
    </row>
    <row r="37" spans="2:8">
      <c r="B37" s="1">
        <v>36</v>
      </c>
      <c r="C37" s="2" t="s">
        <v>196</v>
      </c>
      <c r="D37" s="7">
        <v>14275</v>
      </c>
      <c r="E37" s="2">
        <v>1975</v>
      </c>
      <c r="F37" s="2">
        <v>2016</v>
      </c>
      <c r="G37" s="2">
        <v>41</v>
      </c>
      <c r="H37" s="2" t="s">
        <v>40</v>
      </c>
    </row>
    <row r="38" spans="2:8">
      <c r="B38" s="1">
        <v>37</v>
      </c>
      <c r="C38" s="2" t="s">
        <v>197</v>
      </c>
      <c r="D38" s="7">
        <v>74017</v>
      </c>
      <c r="E38" s="2">
        <v>1974</v>
      </c>
      <c r="F38" s="2">
        <v>2016</v>
      </c>
      <c r="G38" s="2">
        <v>42</v>
      </c>
      <c r="H38" s="2" t="s">
        <v>56</v>
      </c>
    </row>
    <row r="39" spans="2:8">
      <c r="B39" s="1">
        <v>38</v>
      </c>
      <c r="C39" s="2" t="s">
        <v>198</v>
      </c>
      <c r="D39" s="7">
        <v>61992</v>
      </c>
      <c r="E39" s="2">
        <v>1959</v>
      </c>
      <c r="F39" s="2">
        <v>2016</v>
      </c>
      <c r="G39" s="2">
        <v>57</v>
      </c>
      <c r="H39" s="2" t="s">
        <v>56</v>
      </c>
    </row>
    <row r="40" spans="2:8">
      <c r="B40" s="1">
        <v>39</v>
      </c>
      <c r="C40" s="2" t="s">
        <v>199</v>
      </c>
      <c r="D40" s="7">
        <v>94316</v>
      </c>
      <c r="E40" s="2">
        <v>1989</v>
      </c>
      <c r="F40" s="2">
        <v>2017</v>
      </c>
      <c r="G40" s="2">
        <v>28</v>
      </c>
      <c r="H40" s="2" t="s">
        <v>40</v>
      </c>
    </row>
    <row r="41" spans="2:8">
      <c r="B41" s="1">
        <v>40</v>
      </c>
      <c r="C41" s="2" t="s">
        <v>200</v>
      </c>
      <c r="D41" s="7">
        <v>79104</v>
      </c>
      <c r="E41" s="2">
        <v>1964</v>
      </c>
      <c r="F41" s="2">
        <v>2017</v>
      </c>
      <c r="G41" s="2">
        <v>53</v>
      </c>
      <c r="H41" s="2" t="s">
        <v>56</v>
      </c>
    </row>
    <row r="42" spans="2:8">
      <c r="B42" s="1">
        <v>41</v>
      </c>
      <c r="C42" s="2" t="s">
        <v>201</v>
      </c>
      <c r="D42" s="7">
        <v>21427</v>
      </c>
      <c r="E42" s="2">
        <v>1975</v>
      </c>
      <c r="F42" s="2">
        <v>2018</v>
      </c>
      <c r="G42" s="2">
        <f>F42-E42</f>
        <v>43</v>
      </c>
      <c r="H42" s="2" t="s">
        <v>56</v>
      </c>
    </row>
    <row r="43" spans="2:8">
      <c r="B43" s="1">
        <v>42</v>
      </c>
      <c r="C43" s="2" t="s">
        <v>202</v>
      </c>
      <c r="D43" s="7">
        <v>39518</v>
      </c>
      <c r="E43" s="2">
        <v>1981</v>
      </c>
      <c r="F43" s="2">
        <v>2018</v>
      </c>
      <c r="G43" s="2">
        <f>F43-E43</f>
        <v>37</v>
      </c>
      <c r="H43" s="2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95F3-0160-BD4B-9ED9-0733D544CD9E}">
  <dimension ref="A1:C29"/>
  <sheetViews>
    <sheetView workbookViewId="0">
      <selection activeCell="B28" sqref="B28"/>
    </sheetView>
  </sheetViews>
  <sheetFormatPr baseColWidth="10" defaultRowHeight="16"/>
  <cols>
    <col min="1" max="1" width="42.6640625" bestFit="1" customWidth="1"/>
    <col min="2" max="3" width="12.1640625" bestFit="1" customWidth="1"/>
  </cols>
  <sheetData>
    <row r="1" spans="1:3">
      <c r="A1" t="s">
        <v>234</v>
      </c>
    </row>
    <row r="2" spans="1:3" ht="17" thickBot="1"/>
    <row r="3" spans="1:3">
      <c r="A3" s="23"/>
      <c r="B3" s="23" t="s">
        <v>245</v>
      </c>
      <c r="C3" s="23" t="s">
        <v>246</v>
      </c>
    </row>
    <row r="4" spans="1:3">
      <c r="A4" t="s">
        <v>227</v>
      </c>
      <c r="B4">
        <v>40.125</v>
      </c>
      <c r="C4">
        <v>36.53125</v>
      </c>
    </row>
    <row r="5" spans="1:3">
      <c r="A5" t="s">
        <v>235</v>
      </c>
      <c r="B5">
        <v>190.62903225806451</v>
      </c>
      <c r="C5">
        <v>103.93447580645162</v>
      </c>
    </row>
    <row r="6" spans="1:3">
      <c r="A6" t="s">
        <v>236</v>
      </c>
      <c r="B6">
        <v>32</v>
      </c>
      <c r="C6">
        <v>32</v>
      </c>
    </row>
    <row r="7" spans="1:3">
      <c r="A7" t="s">
        <v>237</v>
      </c>
      <c r="B7">
        <v>0</v>
      </c>
    </row>
    <row r="8" spans="1:3">
      <c r="A8" t="s">
        <v>238</v>
      </c>
      <c r="B8">
        <v>57</v>
      </c>
    </row>
    <row r="9" spans="1:3">
      <c r="A9" t="s">
        <v>239</v>
      </c>
      <c r="B9">
        <v>1.1844954028294199</v>
      </c>
    </row>
    <row r="10" spans="1:3">
      <c r="A10" t="s">
        <v>240</v>
      </c>
      <c r="B10" s="24">
        <v>0.120566307449467</v>
      </c>
    </row>
    <row r="11" spans="1:3">
      <c r="A11" t="s">
        <v>241</v>
      </c>
      <c r="B11">
        <v>1.6720288884609551</v>
      </c>
    </row>
    <row r="12" spans="1:3">
      <c r="A12" t="s">
        <v>242</v>
      </c>
      <c r="B12" s="24">
        <v>0.2411326148989347</v>
      </c>
    </row>
    <row r="13" spans="1:3" ht="17" thickBot="1">
      <c r="A13" s="22" t="s">
        <v>243</v>
      </c>
      <c r="B13" s="22">
        <v>2.0024654592910065</v>
      </c>
      <c r="C13" s="22"/>
    </row>
    <row r="16" spans="1:3">
      <c r="A16" t="s">
        <v>244</v>
      </c>
    </row>
    <row r="17" spans="1:3" ht="17" thickBot="1"/>
    <row r="18" spans="1:3">
      <c r="A18" s="23"/>
      <c r="B18" s="23" t="s">
        <v>245</v>
      </c>
      <c r="C18" s="23" t="s">
        <v>246</v>
      </c>
    </row>
    <row r="19" spans="1:3">
      <c r="A19" t="s">
        <v>227</v>
      </c>
      <c r="B19">
        <v>40.125</v>
      </c>
      <c r="C19">
        <v>36.53125</v>
      </c>
    </row>
    <row r="20" spans="1:3">
      <c r="A20" t="s">
        <v>235</v>
      </c>
      <c r="B20">
        <v>190.62903225806451</v>
      </c>
      <c r="C20">
        <v>103.93447580645162</v>
      </c>
    </row>
    <row r="21" spans="1:3">
      <c r="A21" t="s">
        <v>236</v>
      </c>
      <c r="B21">
        <v>32</v>
      </c>
      <c r="C21">
        <v>32</v>
      </c>
    </row>
    <row r="22" spans="1:3">
      <c r="A22" t="s">
        <v>247</v>
      </c>
      <c r="B22">
        <v>147.28175403225808</v>
      </c>
    </row>
    <row r="23" spans="1:3">
      <c r="A23" t="s">
        <v>237</v>
      </c>
      <c r="B23">
        <v>0</v>
      </c>
    </row>
    <row r="24" spans="1:3">
      <c r="A24" t="s">
        <v>238</v>
      </c>
      <c r="B24">
        <v>62</v>
      </c>
    </row>
    <row r="25" spans="1:3">
      <c r="A25" t="s">
        <v>239</v>
      </c>
      <c r="B25">
        <v>1.1844954028294246</v>
      </c>
    </row>
    <row r="26" spans="1:3">
      <c r="A26" t="s">
        <v>240</v>
      </c>
      <c r="B26">
        <v>0.1203689643111127</v>
      </c>
    </row>
    <row r="27" spans="1:3">
      <c r="A27" t="s">
        <v>241</v>
      </c>
      <c r="B27">
        <v>1.6698041625120112</v>
      </c>
    </row>
    <row r="28" spans="1:3">
      <c r="A28" t="s">
        <v>242</v>
      </c>
      <c r="B28">
        <v>0.2407379286222254</v>
      </c>
    </row>
    <row r="29" spans="1:3" ht="17" thickBot="1">
      <c r="A29" s="22" t="s">
        <v>243</v>
      </c>
      <c r="B29" s="22">
        <v>1.9989715170333793</v>
      </c>
      <c r="C29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19C96-189B-AD42-9801-D44B1116DF5D}">
  <dimension ref="A1:B8"/>
  <sheetViews>
    <sheetView workbookViewId="0">
      <selection activeCell="B7" sqref="B7:B8"/>
    </sheetView>
  </sheetViews>
  <sheetFormatPr baseColWidth="10" defaultRowHeight="16"/>
  <cols>
    <col min="1" max="1" width="22.5" bestFit="1" customWidth="1"/>
    <col min="2" max="2" width="12.1640625" bestFit="1" customWidth="1"/>
  </cols>
  <sheetData>
    <row r="1" spans="1:2">
      <c r="A1" t="s">
        <v>252</v>
      </c>
      <c r="B1">
        <f>7/(25+7)</f>
        <v>0.21875</v>
      </c>
    </row>
    <row r="2" spans="1:2">
      <c r="A2" t="s">
        <v>253</v>
      </c>
      <c r="B2">
        <f>25+7</f>
        <v>32</v>
      </c>
    </row>
    <row r="3" spans="1:2">
      <c r="A3" t="s">
        <v>252</v>
      </c>
      <c r="B3">
        <f>8/24</f>
        <v>0.33333333333333331</v>
      </c>
    </row>
    <row r="4" spans="1:2">
      <c r="A4" t="s">
        <v>253</v>
      </c>
      <c r="B4">
        <f>8+24</f>
        <v>32</v>
      </c>
    </row>
    <row r="6" spans="1:2">
      <c r="A6" t="s">
        <v>254</v>
      </c>
      <c r="B6">
        <f>(B1*B2+B3*B4)/(B2+B4)</f>
        <v>0.27604166666666663</v>
      </c>
    </row>
    <row r="7" spans="1:2">
      <c r="A7" t="s">
        <v>255</v>
      </c>
      <c r="B7">
        <f>(B1-B3)/SQRT(B6*(1-B6)*((1/B2)+(1/B4)))</f>
        <v>-1.0252678454997064</v>
      </c>
    </row>
    <row r="8" spans="1:2">
      <c r="A8" t="s">
        <v>250</v>
      </c>
      <c r="B8">
        <f>2*(1-_xlfn.NORM.S.DIST(B7, TRUE))</f>
        <v>1.6947631766569358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94A7-578C-AF45-8E75-C4EAC4E1445F}">
  <dimension ref="A1:C13"/>
  <sheetViews>
    <sheetView workbookViewId="0">
      <selection activeCell="F29" sqref="F29"/>
    </sheetView>
  </sheetViews>
  <sheetFormatPr baseColWidth="10" defaultRowHeight="16"/>
  <cols>
    <col min="1" max="1" width="42.6640625" bestFit="1" customWidth="1"/>
    <col min="2" max="3" width="12.1640625" bestFit="1" customWidth="1"/>
  </cols>
  <sheetData>
    <row r="1" spans="1:3">
      <c r="A1" t="s">
        <v>234</v>
      </c>
    </row>
    <row r="2" spans="1:3" ht="17" thickBot="1"/>
    <row r="3" spans="1:3">
      <c r="A3" s="23"/>
      <c r="B3" s="23" t="s">
        <v>245</v>
      </c>
      <c r="C3" s="23" t="s">
        <v>246</v>
      </c>
    </row>
    <row r="4" spans="1:3">
      <c r="A4" t="s">
        <v>227</v>
      </c>
      <c r="B4">
        <v>6.1563749999999988</v>
      </c>
      <c r="C4">
        <v>1.2124999999999999</v>
      </c>
    </row>
    <row r="5" spans="1:3">
      <c r="A5" t="s">
        <v>235</v>
      </c>
      <c r="B5">
        <v>53.977163725806456</v>
      </c>
      <c r="C5">
        <v>8.5211290322580631</v>
      </c>
    </row>
    <row r="6" spans="1:3">
      <c r="A6" t="s">
        <v>236</v>
      </c>
      <c r="B6">
        <v>32</v>
      </c>
      <c r="C6">
        <v>32</v>
      </c>
    </row>
    <row r="7" spans="1:3">
      <c r="A7" t="s">
        <v>237</v>
      </c>
      <c r="B7">
        <v>0</v>
      </c>
    </row>
    <row r="8" spans="1:3">
      <c r="A8" t="s">
        <v>238</v>
      </c>
      <c r="B8">
        <v>41</v>
      </c>
    </row>
    <row r="9" spans="1:3">
      <c r="A9" t="s">
        <v>239</v>
      </c>
      <c r="B9" s="24">
        <v>3.5375972997294101</v>
      </c>
    </row>
    <row r="10" spans="1:3">
      <c r="A10" t="s">
        <v>240</v>
      </c>
      <c r="B10" s="24">
        <v>5.09626854058112E-4</v>
      </c>
    </row>
    <row r="11" spans="1:3">
      <c r="A11" t="s">
        <v>241</v>
      </c>
      <c r="B11">
        <v>1.6828780021327077</v>
      </c>
    </row>
    <row r="12" spans="1:3">
      <c r="A12" t="s">
        <v>242</v>
      </c>
      <c r="B12">
        <v>1.0192537081162242E-3</v>
      </c>
    </row>
    <row r="13" spans="1:3" ht="17" thickBot="1">
      <c r="A13" s="22" t="s">
        <v>243</v>
      </c>
      <c r="B13" s="22">
        <v>2.0195409704413767</v>
      </c>
      <c r="C13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9CBB-011C-3040-B271-8ADD60A818B9}">
  <dimension ref="A1:B33"/>
  <sheetViews>
    <sheetView workbookViewId="0">
      <selection activeCell="C13" sqref="C13"/>
    </sheetView>
  </sheetViews>
  <sheetFormatPr baseColWidth="10" defaultRowHeight="16"/>
  <cols>
    <col min="1" max="1" width="18.5" style="36" bestFit="1" customWidth="1"/>
    <col min="2" max="2" width="51.1640625" style="36" bestFit="1" customWidth="1"/>
    <col min="3" max="16384" width="10.83203125" style="36"/>
  </cols>
  <sheetData>
    <row r="1" spans="1:2">
      <c r="A1" s="37" t="s">
        <v>2</v>
      </c>
      <c r="B1" s="38" t="s">
        <v>262</v>
      </c>
    </row>
    <row r="2" spans="1:2">
      <c r="A2" s="37" t="s">
        <v>3</v>
      </c>
      <c r="B2" s="38" t="s">
        <v>263</v>
      </c>
    </row>
    <row r="3" spans="1:2">
      <c r="A3" s="37" t="s">
        <v>4</v>
      </c>
      <c r="B3" s="38" t="s">
        <v>264</v>
      </c>
    </row>
    <row r="4" spans="1:2">
      <c r="A4" s="37" t="s">
        <v>5</v>
      </c>
      <c r="B4" s="38" t="s">
        <v>265</v>
      </c>
    </row>
    <row r="5" spans="1:2">
      <c r="A5" s="37" t="s">
        <v>6</v>
      </c>
      <c r="B5" s="38"/>
    </row>
    <row r="6" spans="1:2">
      <c r="A6" s="37" t="s">
        <v>7</v>
      </c>
      <c r="B6" s="38" t="s">
        <v>266</v>
      </c>
    </row>
    <row r="7" spans="1:2">
      <c r="A7" s="37" t="s">
        <v>8</v>
      </c>
      <c r="B7" s="38" t="s">
        <v>267</v>
      </c>
    </row>
    <row r="8" spans="1:2">
      <c r="A8" s="37" t="s">
        <v>9</v>
      </c>
      <c r="B8" s="38" t="s">
        <v>268</v>
      </c>
    </row>
    <row r="9" spans="1:2">
      <c r="A9" s="37" t="s">
        <v>10</v>
      </c>
      <c r="B9" s="38" t="s">
        <v>269</v>
      </c>
    </row>
    <row r="10" spans="1:2">
      <c r="A10" s="37" t="s">
        <v>11</v>
      </c>
      <c r="B10" s="38" t="s">
        <v>270</v>
      </c>
    </row>
    <row r="11" spans="1:2">
      <c r="A11" s="37" t="s">
        <v>12</v>
      </c>
      <c r="B11" s="38" t="s">
        <v>271</v>
      </c>
    </row>
    <row r="12" spans="1:2">
      <c r="A12" s="37" t="s">
        <v>13</v>
      </c>
      <c r="B12" s="38" t="s">
        <v>272</v>
      </c>
    </row>
    <row r="13" spans="1:2">
      <c r="A13" s="37" t="s">
        <v>14</v>
      </c>
      <c r="B13" s="38" t="s">
        <v>273</v>
      </c>
    </row>
    <row r="14" spans="1:2">
      <c r="A14" s="37" t="s">
        <v>15</v>
      </c>
      <c r="B14" s="38" t="s">
        <v>274</v>
      </c>
    </row>
    <row r="15" spans="1:2">
      <c r="A15" s="37" t="s">
        <v>16</v>
      </c>
      <c r="B15" s="38" t="s">
        <v>275</v>
      </c>
    </row>
    <row r="16" spans="1:2">
      <c r="A16" s="37" t="s">
        <v>17</v>
      </c>
      <c r="B16" s="38" t="s">
        <v>276</v>
      </c>
    </row>
    <row r="17" spans="1:2">
      <c r="A17" s="37" t="s">
        <v>18</v>
      </c>
      <c r="B17" s="38" t="s">
        <v>277</v>
      </c>
    </row>
    <row r="18" spans="1:2">
      <c r="A18" s="37" t="s">
        <v>19</v>
      </c>
      <c r="B18" s="38" t="s">
        <v>278</v>
      </c>
    </row>
    <row r="19" spans="1:2">
      <c r="A19" s="37" t="s">
        <v>20</v>
      </c>
      <c r="B19" s="38" t="s">
        <v>279</v>
      </c>
    </row>
    <row r="20" spans="1:2">
      <c r="A20" s="37" t="s">
        <v>21</v>
      </c>
      <c r="B20" s="38" t="s">
        <v>280</v>
      </c>
    </row>
    <row r="21" spans="1:2">
      <c r="A21" s="37" t="s">
        <v>22</v>
      </c>
      <c r="B21" s="38" t="s">
        <v>281</v>
      </c>
    </row>
    <row r="22" spans="1:2">
      <c r="A22" s="37" t="s">
        <v>23</v>
      </c>
      <c r="B22" s="38" t="s">
        <v>282</v>
      </c>
    </row>
    <row r="23" spans="1:2">
      <c r="A23" s="37" t="s">
        <v>24</v>
      </c>
      <c r="B23" s="38" t="s">
        <v>283</v>
      </c>
    </row>
    <row r="24" spans="1:2">
      <c r="A24" s="37" t="s">
        <v>25</v>
      </c>
      <c r="B24" s="38" t="s">
        <v>284</v>
      </c>
    </row>
    <row r="25" spans="1:2">
      <c r="A25" s="37" t="s">
        <v>26</v>
      </c>
      <c r="B25" s="38" t="s">
        <v>285</v>
      </c>
    </row>
    <row r="26" spans="1:2">
      <c r="A26" s="37" t="s">
        <v>27</v>
      </c>
      <c r="B26" s="38" t="s">
        <v>286</v>
      </c>
    </row>
    <row r="27" spans="1:2">
      <c r="A27" s="39" t="s">
        <v>218</v>
      </c>
      <c r="B27" s="40" t="s">
        <v>219</v>
      </c>
    </row>
    <row r="28" spans="1:2">
      <c r="A28" s="39" t="s">
        <v>216</v>
      </c>
      <c r="B28" s="40" t="s">
        <v>220</v>
      </c>
    </row>
    <row r="29" spans="1:2">
      <c r="A29" s="39" t="s">
        <v>217</v>
      </c>
      <c r="B29" s="40" t="s">
        <v>221</v>
      </c>
    </row>
    <row r="30" spans="1:2">
      <c r="A30" s="37" t="s">
        <v>31</v>
      </c>
      <c r="B30" s="38" t="s">
        <v>287</v>
      </c>
    </row>
    <row r="31" spans="1:2">
      <c r="A31" s="37" t="s">
        <v>32</v>
      </c>
      <c r="B31" s="38" t="s">
        <v>288</v>
      </c>
    </row>
    <row r="32" spans="1:2">
      <c r="A32" s="37" t="s">
        <v>33</v>
      </c>
      <c r="B32" s="38" t="s">
        <v>289</v>
      </c>
    </row>
    <row r="33" spans="1:2">
      <c r="A33" s="37" t="s">
        <v>34</v>
      </c>
      <c r="B33" s="38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</vt:lpstr>
      <vt:lpstr>SCI_all</vt:lpstr>
      <vt:lpstr>Sheet3</vt:lpstr>
      <vt:lpstr>HC_matched</vt:lpstr>
      <vt:lpstr>HC_all</vt:lpstr>
      <vt:lpstr>Age t-test</vt:lpstr>
      <vt:lpstr>gender test</vt:lpstr>
      <vt:lpstr>CF test</vt:lpstr>
      <vt:lpstr>abbreviations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Choe</dc:creator>
  <cp:lastModifiedBy>Ismaila, Lukman</cp:lastModifiedBy>
  <dcterms:created xsi:type="dcterms:W3CDTF">2022-01-20T18:20:10Z</dcterms:created>
  <dcterms:modified xsi:type="dcterms:W3CDTF">2023-12-07T05:49:49Z</dcterms:modified>
</cp:coreProperties>
</file>