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fernandarodrigues/Desktop/Berkeley Data Scientist/1-Student-Resources - Excel/Challange 1/"/>
    </mc:Choice>
  </mc:AlternateContent>
  <xr:revisionPtr revIDLastSave="0" documentId="13_ncr:1_{09A86B56-CAC5-E74C-B537-AEBF98903D57}" xr6:coauthVersionLast="47" xr6:coauthVersionMax="47" xr10:uidLastSave="{00000000-0000-0000-0000-000000000000}"/>
  <bookViews>
    <workbookView xWindow="2440" yWindow="500" windowWidth="37360" windowHeight="2114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  <sheet name="Successful US Kickstarters" sheetId="7" r:id="rId8"/>
    <sheet name="Failed US Kickstarters" sheetId="8" r:id="rId9"/>
    <sheet name="Descriptive Statistics" sheetId="9" r:id="rId10"/>
    <sheet name="Box and Whisker Plot" sheetId="10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 concurrentCalc="0"/>
  <pivotCaches>
    <pivotCache cacheId="85" r:id="rId12"/>
    <pivotCache cacheId="86" r:id="rId13"/>
    <pivotCache cacheId="8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2" l="1"/>
  <c r="C2" i="12"/>
  <c r="D2" i="12"/>
  <c r="E2" i="12"/>
  <c r="B3" i="12"/>
  <c r="C3" i="12"/>
  <c r="D3" i="12"/>
  <c r="E3" i="12"/>
  <c r="B4" i="12"/>
  <c r="C4" i="12"/>
  <c r="D4" i="12"/>
  <c r="E4" i="12"/>
  <c r="B5" i="12"/>
  <c r="C5" i="12"/>
  <c r="D5" i="12"/>
  <c r="E5" i="12"/>
  <c r="B6" i="12"/>
  <c r="C6" i="12"/>
  <c r="D6" i="12"/>
  <c r="E6" i="12"/>
  <c r="B7" i="12"/>
  <c r="C7" i="12"/>
  <c r="D7" i="12"/>
  <c r="E7" i="12"/>
  <c r="B8" i="12"/>
  <c r="C8" i="12"/>
  <c r="D8" i="12"/>
  <c r="E8" i="1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E15" i="12"/>
  <c r="H2" i="12"/>
  <c r="H3" i="12"/>
  <c r="H4" i="12"/>
  <c r="H5" i="12"/>
  <c r="H6" i="12"/>
  <c r="H7" i="12"/>
  <c r="H8" i="12"/>
  <c r="H9" i="12"/>
  <c r="H10" i="12"/>
  <c r="H11" i="12"/>
  <c r="H12" i="12"/>
  <c r="H13" i="12"/>
  <c r="G2" i="12"/>
  <c r="G3" i="12"/>
  <c r="G4" i="12"/>
  <c r="G5" i="12"/>
  <c r="G6" i="12"/>
  <c r="G7" i="12"/>
  <c r="G8" i="12"/>
  <c r="G9" i="12"/>
  <c r="G10" i="12"/>
  <c r="G11" i="12"/>
  <c r="G12" i="12"/>
  <c r="G13" i="12"/>
  <c r="F12" i="12"/>
  <c r="F13" i="12"/>
  <c r="F2" i="12"/>
  <c r="F3" i="12"/>
  <c r="F4" i="12"/>
  <c r="F5" i="12"/>
  <c r="F6" i="12"/>
  <c r="F7" i="12"/>
  <c r="F8" i="12"/>
  <c r="F9" i="12"/>
  <c r="F10" i="12"/>
  <c r="F11" i="12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C6" i="9"/>
  <c r="C5" i="9"/>
  <c r="C4" i="9"/>
  <c r="B13" i="9"/>
  <c r="B12" i="9"/>
  <c r="B11" i="9"/>
  <c r="C12" i="9"/>
  <c r="C13" i="9"/>
  <c r="C14" i="9"/>
  <c r="B14" i="9"/>
  <c r="C11" i="9"/>
  <c r="C7" i="9"/>
  <c r="B7" i="9"/>
  <c r="B6" i="9"/>
  <c r="B5" i="9"/>
  <c r="B4" i="9"/>
  <c r="C10" i="9"/>
  <c r="C9" i="9"/>
  <c r="B10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<sst xmlns="http://schemas.openxmlformats.org/spreadsheetml/2006/main" count="38384" uniqueCount="8417">
  <si>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</si>
  <si>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</si>
  <si>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</si>
  <si>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</si>
  <si>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</si>
  <si>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</si>
  <si>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</si>
  <si>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</si>
  <si>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</si>
  <si>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</si>
  <si>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</si>
  <si>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</si>
  <si>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</si>
  <si>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</si>
  <si>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</si>
  <si>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</si>
  <si>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</si>
  <si>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</si>
  <si>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</si>
  <si>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</si>
  <si>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</si>
  <si>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</si>
  <si>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</si>
  <si>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</si>
  <si>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</si>
  <si>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</si>
  <si>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</si>
  <si>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</si>
  <si>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</si>
  <si>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</si>
  <si>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</si>
  <si>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</si>
  <si>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</si>
  <si>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</si>
  <si>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</si>
  <si>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</si>
  <si>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</si>
  <si>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</si>
  <si>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</si>
  <si>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</si>
  <si>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</si>
  <si>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</si>
  <si>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</si>
  <si>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</si>
  <si>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</si>
  <si>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</si>
  <si>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</si>
  <si>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</si>
  <si>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</si>
  <si>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</si>
  <si>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</si>
  <si>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</si>
  <si>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</si>
  <si>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</si>
  <si>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</si>
  <si>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</si>
  <si>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</si>
  <si>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</si>
  <si>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</si>
  <si>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</si>
  <si>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</si>
  <si>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</si>
  <si>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</si>
  <si>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</si>
  <si>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</si>
  <si>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</si>
  <si>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</si>
  <si>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</si>
  <si>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</si>
  <si>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</si>
  <si>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</si>
  <si>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</si>
  <si>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</si>
  <si>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</si>
  <si>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</si>
  <si>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</si>
  <si>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</si>
  <si>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</si>
  <si>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</si>
  <si>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</si>
  <si>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</si>
  <si>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</si>
  <si>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</si>
  <si>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</si>
  <si>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</si>
  <si>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</si>
  <si>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</si>
  <si>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</si>
  <si>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</si>
  <si>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</si>
  <si>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</si>
  <si>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</si>
  <si>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</si>
  <si>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</si>
  <si>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</si>
  <si>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</si>
  <si>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</si>
  <si>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</si>
  <si>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</si>
  <si>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</si>
  <si>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</si>
  <si>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</si>
  <si>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</si>
  <si>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</si>
  <si>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</si>
  <si>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</si>
  <si>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</si>
  <si>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</si>
  <si>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</si>
  <si>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</si>
  <si>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</si>
  <si>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</si>
  <si>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</si>
  <si>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</si>
  <si>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</si>
  <si>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</si>
  <si>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</si>
  <si>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</si>
  <si>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</si>
  <si>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</si>
  <si>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</si>
  <si>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</si>
  <si>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</si>
  <si>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</si>
  <si>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</si>
  <si>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</si>
  <si>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</si>
  <si>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</si>
  <si>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</si>
  <si>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</si>
  <si>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</si>
  <si>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</si>
  <si>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</si>
  <si>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</si>
  <si>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</si>
  <si>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</si>
  <si>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</si>
  <si>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</si>
  <si>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</si>
  <si>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</si>
  <si>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</si>
  <si>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</si>
  <si>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</si>
  <si>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</si>
  <si>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</si>
  <si>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</si>
  <si>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</si>
  <si>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</si>
  <si>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</si>
  <si>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</si>
  <si>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</si>
  <si>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</si>
  <si>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</si>
  <si>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</si>
  <si>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</si>
  <si>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</si>
  <si>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</si>
  <si>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</si>
  <si>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</si>
  <si>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</si>
  <si>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</si>
  <si>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</si>
  <si>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</si>
  <si>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</si>
  <si>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</si>
  <si>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</si>
  <si>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</si>
  <si>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</si>
  <si>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</si>
  <si>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</si>
  <si>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</si>
  <si>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</si>
  <si>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</si>
  <si>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</si>
  <si>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</si>
  <si>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</si>
  <si>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</si>
  <si>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</si>
  <si>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</si>
  <si>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</si>
  <si>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</si>
  <si>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</si>
  <si>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</si>
  <si>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</si>
  <si>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</si>
  <si>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</si>
  <si>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</si>
  <si>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</si>
  <si>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</si>
  <si>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</si>
  <si>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</si>
  <si>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</si>
  <si>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</si>
  <si>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</si>
  <si>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</si>
  <si>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</si>
  <si>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</si>
  <si>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</si>
  <si>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</si>
  <si>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</si>
  <si>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</si>
  <si>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</si>
  <si>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</si>
  <si>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</si>
  <si>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</si>
  <si>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</si>
  <si>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</si>
  <si>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</si>
  <si>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</si>
  <si>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</si>
  <si>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</si>
  <si>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</si>
  <si>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</si>
  <si>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</si>
  <si>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</si>
  <si>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</si>
  <si>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</si>
  <si>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</si>
  <si>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</si>
  <si>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</si>
  <si>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</si>
  <si>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</si>
  <si>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</si>
  <si>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</si>
  <si>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</si>
  <si>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</si>
  <si>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</si>
  <si>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</si>
  <si>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</si>
  <si>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</si>
  <si>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</si>
  <si>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</si>
  <si>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</si>
  <si>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</si>
  <si>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</si>
  <si>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</si>
  <si>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</si>
  <si>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</si>
  <si>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</si>
  <si>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</si>
  <si>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</si>
  <si>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</si>
  <si>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</si>
  <si>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</si>
  <si>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</si>
  <si>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</si>
  <si>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</si>
  <si>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</si>
  <si>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</si>
  <si>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</si>
  <si>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</si>
  <si>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</si>
  <si>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</si>
  <si>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</si>
  <si>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</si>
  <si>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</si>
  <si>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</si>
  <si>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</si>
  <si>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</si>
  <si>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</si>
  <si>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</si>
  <si>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</si>
  <si>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</si>
  <si>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</si>
  <si>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</si>
  <si>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</si>
  <si>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</si>
  <si>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</si>
  <si>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</si>
  <si>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</si>
  <si>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</si>
  <si>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</si>
  <si>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</si>
  <si>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</si>
  <si>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</si>
  <si>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</si>
  <si>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</si>
  <si>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</si>
  <si>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</si>
  <si>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</si>
  <si>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</si>
  <si>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</si>
  <si>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</si>
  <si>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</si>
  <si>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</si>
  <si>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</si>
  <si>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</si>
  <si>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</si>
  <si>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</si>
  <si>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</si>
  <si>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</si>
  <si>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</si>
  <si>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</si>
  <si>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</si>
  <si>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</si>
  <si>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</si>
  <si>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</si>
  <si>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</si>
  <si>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</si>
  <si>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</si>
  <si>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</si>
  <si>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</si>
  <si>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</si>
  <si>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</si>
  <si>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</si>
  <si>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</si>
  <si>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</si>
  <si>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</si>
  <si>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</si>
  <si>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</si>
  <si>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</si>
  <si>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</si>
  <si>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</si>
  <si>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</si>
  <si>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</si>
  <si>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</si>
  <si>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</si>
  <si>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</si>
  <si>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</si>
  <si>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</si>
  <si>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</si>
  <si>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</si>
  <si>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</si>
  <si>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</si>
  <si>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</si>
  <si>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</si>
  <si>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</si>
  <si>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</si>
  <si>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</si>
  <si>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</si>
  <si>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</si>
  <si>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</si>
  <si>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</si>
  <si>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</si>
  <si>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</si>
  <si>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</si>
  <si>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</si>
  <si>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</si>
  <si>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</si>
  <si>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</si>
  <si>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</si>
  <si>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</si>
  <si>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</si>
  <si>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</si>
  <si>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</si>
  <si>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</si>
  <si>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</si>
  <si>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</si>
  <si>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</si>
  <si>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</si>
  <si>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</si>
  <si>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</si>
  <si>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</si>
  <si>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</si>
  <si>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</si>
  <si>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</si>
  <si>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</si>
  <si>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</si>
  <si>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</si>
  <si>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</si>
  <si>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</si>
  <si>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</si>
  <si>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</si>
  <si>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</si>
  <si>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</si>
  <si>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</si>
  <si>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</si>
  <si>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</si>
  <si>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</si>
  <si>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</si>
  <si>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</si>
  <si>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</si>
  <si>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</si>
  <si>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</si>
  <si>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</si>
  <si>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</si>
  <si>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</si>
  <si>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</si>
  <si>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</si>
  <si>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</si>
  <si>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</si>
  <si>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</si>
  <si>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</si>
  <si>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</si>
  <si>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</si>
  <si>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</si>
  <si>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</si>
  <si>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</si>
  <si>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</si>
  <si>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</si>
  <si>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</si>
  <si>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</si>
  <si>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</si>
  <si>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</si>
  <si>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</si>
  <si>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</si>
  <si>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</si>
  <si>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</si>
  <si>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</si>
  <si>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</si>
  <si>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</si>
  <si>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</si>
  <si>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</si>
  <si>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</si>
  <si>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</si>
  <si>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</si>
  <si>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</si>
  <si>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</si>
  <si>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</si>
  <si>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</si>
  <si>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</si>
  <si>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</si>
  <si>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</si>
  <si>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</si>
  <si>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</si>
  <si>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</si>
  <si>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</si>
  <si>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</si>
  <si>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</si>
  <si>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</si>
  <si>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</si>
  <si>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</si>
  <si>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</si>
  <si>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</si>
  <si>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</si>
  <si>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</si>
  <si>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</si>
  <si>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</si>
  <si>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</si>
  <si>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</si>
  <si>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</si>
  <si>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</si>
  <si>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</si>
  <si>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</si>
  <si>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</si>
  <si>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</si>
  <si>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</si>
  <si>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</si>
  <si>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</si>
  <si>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</si>
  <si>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</si>
  <si>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</si>
  <si>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</si>
  <si>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</si>
  <si>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</si>
  <si>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</si>
  <si>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</si>
  <si>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</si>
  <si>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</si>
  <si>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</si>
  <si>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</si>
  <si>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</si>
  <si>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</si>
  <si>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</si>
  <si>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</si>
  <si>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</si>
  <si>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</si>
  <si>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</si>
  <si>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</si>
  <si>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</si>
  <si>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</si>
  <si>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</si>
  <si>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</si>
  <si>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</si>
  <si>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</si>
  <si>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</si>
  <si>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</si>
  <si>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</si>
  <si>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</si>
  <si>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</si>
  <si>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</si>
  <si>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</si>
  <si>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</si>
  <si>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</si>
  <si>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</si>
  <si>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</si>
  <si>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</si>
  <si>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</si>
  <si>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</si>
  <si>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</si>
  <si>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</si>
  <si>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</si>
  <si>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</si>
  <si>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</si>
  <si>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</si>
  <si>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</si>
  <si>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</si>
  <si>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</si>
  <si>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</si>
  <si>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</si>
  <si>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</si>
  <si>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</si>
  <si>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</si>
  <si>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</si>
  <si>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</si>
  <si>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</si>
  <si>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</si>
  <si>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</si>
  <si>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</si>
  <si>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</si>
  <si>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</si>
  <si>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</si>
  <si>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</si>
  <si>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</si>
  <si>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</si>
  <si>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</si>
  <si>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</si>
  <si>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</si>
  <si>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</si>
  <si>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</si>
  <si>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</si>
  <si>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</si>
  <si>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</si>
  <si>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</si>
  <si>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</si>
  <si>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</si>
  <si>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</si>
  <si>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</si>
  <si>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</si>
  <si>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</si>
  <si>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</si>
  <si>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</si>
  <si>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</si>
  <si>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</si>
  <si>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</si>
  <si>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</si>
  <si>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</si>
  <si>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</si>
  <si>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</si>
  <si>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</si>
  <si>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</si>
  <si>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</si>
  <si>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</si>
  <si>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</si>
  <si>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</si>
  <si>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</si>
  <si>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</si>
  <si>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</si>
  <si>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</si>
  <si>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</si>
  <si>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</si>
  <si>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</si>
  <si>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</si>
  <si>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</si>
  <si>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</si>
  <si>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</si>
  <si>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</si>
  <si>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</si>
  <si>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</si>
  <si>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</si>
  <si>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</si>
  <si>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</si>
  <si>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</si>
  <si>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</si>
  <si>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</si>
  <si>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</si>
  <si>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</si>
  <si>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</si>
  <si>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</si>
  <si>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</si>
  <si>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</si>
  <si>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</si>
  <si>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</si>
  <si>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</si>
  <si>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</si>
  <si>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</si>
  <si>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</si>
  <si>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</si>
  <si>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</si>
  <si>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</si>
  <si>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</si>
  <si>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</si>
  <si>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</si>
  <si>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</si>
  <si>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</si>
  <si>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</si>
  <si>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</si>
  <si>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</si>
  <si>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</si>
  <si>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</si>
  <si>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</si>
  <si>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</si>
  <si>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</si>
  <si>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</si>
  <si>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</si>
  <si>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</si>
  <si>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</si>
  <si>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</si>
  <si>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</si>
  <si>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</si>
  <si>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</si>
  <si>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</si>
  <si>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</si>
  <si>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</si>
  <si>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</si>
  <si>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</si>
  <si>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</si>
  <si>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</si>
  <si>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</si>
  <si>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</si>
  <si>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</si>
  <si>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</si>
  <si>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</si>
  <si>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</si>
  <si>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</si>
  <si>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</si>
  <si>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</si>
  <si>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</si>
  <si>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</si>
  <si>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</si>
  <si>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</si>
  <si>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</si>
  <si>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</si>
  <si>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</si>
  <si>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</si>
  <si>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</si>
  <si>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</si>
  <si>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</si>
  <si>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</si>
  <si>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</si>
  <si>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</si>
  <si>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</si>
  <si>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</si>
  <si>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</si>
  <si>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</si>
  <si>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</si>
  <si>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</si>
  <si>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</si>
  <si>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</si>
  <si>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</si>
  <si>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</si>
  <si>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</si>
  <si>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</si>
  <si>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</si>
  <si>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</si>
  <si>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</si>
  <si>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</si>
  <si>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</si>
  <si>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</si>
  <si>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</si>
  <si>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</si>
  <si>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</si>
  <si>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</si>
  <si>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</si>
  <si>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</si>
  <si>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</si>
  <si>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</si>
  <si>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</si>
  <si>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</si>
  <si>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</si>
  <si>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</si>
  <si>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</si>
  <si>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</si>
  <si>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</si>
  <si>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</si>
  <si>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</si>
  <si>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</si>
  <si>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</si>
  <si>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</si>
  <si>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</si>
  <si>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</si>
  <si>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</si>
  <si>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</si>
  <si>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</si>
  <si>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</si>
  <si>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</si>
  <si>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</si>
  <si>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</si>
  <si>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</si>
  <si>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</si>
  <si>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</si>
  <si>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</si>
  <si>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</si>
  <si>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</si>
  <si>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</si>
  <si>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</si>
  <si>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</si>
  <si>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</si>
  <si>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</si>
  <si>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</si>
  <si>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</si>
  <si>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</si>
  <si>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</si>
  <si>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</si>
  <si>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</si>
  <si>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</si>
  <si>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</si>
  <si>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</si>
  <si>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</si>
  <si>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</si>
  <si>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</si>
  <si>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</si>
  <si>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</si>
  <si>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</si>
  <si>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</si>
  <si>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</si>
  <si>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</si>
  <si>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</si>
  <si>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</si>
  <si>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</si>
  <si>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</si>
  <si>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</si>
  <si>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</si>
  <si>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</si>
  <si>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</si>
  <si>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</si>
  <si>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</si>
  <si>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</si>
  <si>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</si>
  <si>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</si>
  <si>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</si>
  <si>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</si>
  <si>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</si>
  <si>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</si>
  <si>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</si>
  <si>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</si>
  <si>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</si>
  <si>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</si>
  <si>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</si>
  <si>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</si>
  <si>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</si>
  <si>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</si>
  <si>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</si>
  <si>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</si>
  <si>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</si>
  <si>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</si>
  <si>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</si>
  <si>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</si>
  <si>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</si>
  <si>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</si>
  <si>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</si>
  <si>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</si>
  <si>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</si>
  <si>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</si>
  <si>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</si>
  <si>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</si>
  <si>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</si>
  <si>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</si>
  <si>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</si>
  <si>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</si>
  <si>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</si>
  <si>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</si>
  <si>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</si>
  <si>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</si>
  <si>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</si>
  <si>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</si>
  <si>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</si>
  <si>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</si>
  <si>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</si>
  <si>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</si>
  <si>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</si>
  <si>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</si>
  <si>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</si>
  <si>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</si>
  <si>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</si>
  <si>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</si>
  <si>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</si>
  <si>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</si>
  <si>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</si>
  <si>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</si>
  <si>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</si>
  <si>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</si>
  <si>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</si>
  <si>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</si>
  <si>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</si>
  <si>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</si>
  <si>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</si>
  <si>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</si>
  <si>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</si>
  <si>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</si>
  <si>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</si>
  <si>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</si>
  <si>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</si>
  <si>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</si>
  <si>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</si>
  <si>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</si>
  <si>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</si>
  <si>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</si>
  <si>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</si>
  <si>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</si>
  <si>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</si>
  <si>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</si>
  <si>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</si>
  <si>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</si>
  <si>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</si>
  <si>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</si>
  <si>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</si>
  <si>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</si>
  <si>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</si>
  <si>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</si>
  <si>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</si>
  <si>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</si>
  <si>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</si>
  <si>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</si>
  <si>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</si>
  <si>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</si>
  <si>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</si>
  <si>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</si>
  <si>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</si>
  <si>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</si>
  <si>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</si>
  <si>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</si>
  <si>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</si>
  <si>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</si>
  <si>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</si>
  <si>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</si>
  <si>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</si>
  <si>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</si>
  <si>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</si>
  <si>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</si>
  <si>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</si>
  <si>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</si>
  <si>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</si>
  <si>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</si>
  <si>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</si>
  <si>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</si>
  <si>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</si>
  <si>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</si>
  <si>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</si>
  <si>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</si>
  <si>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</si>
  <si>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</si>
  <si>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</si>
  <si>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</si>
  <si>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</si>
  <si>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</si>
  <si>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</si>
  <si>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</si>
  <si>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</si>
  <si>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</si>
  <si>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</si>
  <si>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</si>
  <si>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</si>
  <si>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</si>
  <si>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</si>
  <si>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</si>
  <si>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</si>
  <si>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</si>
  <si>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</si>
  <si>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</si>
  <si>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</si>
  <si>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</si>
  <si>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</si>
  <si>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</si>
  <si>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</si>
  <si>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</si>
  <si>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</si>
  <si>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</si>
  <si>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</si>
  <si>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</si>
  <si>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</si>
  <si>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</si>
  <si>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</si>
  <si>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</si>
  <si>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</si>
  <si>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</si>
  <si>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</si>
  <si>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</si>
  <si>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</si>
  <si>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</si>
  <si>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</si>
  <si>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</si>
  <si>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</si>
  <si>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</si>
  <si>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</si>
  <si>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</si>
  <si>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</si>
  <si>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</si>
  <si>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</si>
  <si>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</si>
  <si>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</si>
  <si>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</si>
  <si>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</si>
  <si>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</si>
  <si>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</si>
  <si>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</si>
  <si>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</si>
  <si>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</si>
  <si>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</si>
  <si>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</si>
  <si>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</si>
  <si>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</si>
  <si>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</si>
  <si>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</si>
  <si>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</si>
  <si>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</si>
  <si>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</si>
  <si>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</si>
  <si>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</si>
  <si>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</si>
  <si>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</si>
  <si>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</si>
  <si>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</si>
  <si>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</si>
  <si>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</si>
  <si>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</si>
  <si>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</si>
  <si>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</si>
  <si>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</si>
  <si>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</si>
  <si>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</si>
  <si>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</si>
  <si>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</si>
  <si>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</si>
  <si>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</si>
  <si>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</si>
  <si>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</si>
  <si>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</si>
  <si>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</si>
  <si>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</si>
  <si>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</si>
  <si>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</si>
  <si>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</si>
  <si>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</si>
  <si>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</si>
  <si>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</si>
  <si>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</si>
  <si>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</si>
  <si>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</si>
  <si>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</si>
  <si>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</si>
  <si>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</si>
  <si>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</si>
  <si>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</si>
  <si>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</si>
  <si>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</si>
  <si>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</si>
  <si>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</si>
  <si>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</si>
  <si>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</si>
  <si>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</si>
  <si>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</si>
  <si>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</si>
  <si>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</si>
  <si>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</si>
  <si>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</si>
  <si>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</si>
  <si>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</si>
  <si>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</si>
  <si>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</si>
  <si>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</si>
  <si>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</si>
  <si>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</si>
  <si>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</si>
  <si>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</si>
  <si>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</si>
  <si>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</si>
  <si>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</si>
  <si>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</si>
  <si>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</si>
  <si>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</si>
  <si>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</si>
  <si>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</si>
  <si>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</si>
  <si>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</si>
  <si>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</si>
  <si>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</si>
  <si>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</si>
  <si>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</si>
  <si>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</si>
  <si>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</si>
  <si>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</si>
  <si>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</si>
  <si>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</si>
  <si>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</si>
  <si>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</si>
  <si>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</si>
  <si>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</si>
  <si>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</si>
  <si>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</si>
  <si>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</si>
  <si>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</si>
  <si>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</si>
  <si>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</si>
  <si>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</si>
  <si>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</si>
  <si>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</si>
  <si>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</si>
  <si>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</si>
  <si>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</si>
  <si>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</si>
  <si>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</si>
  <si>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</si>
  <si>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</si>
  <si>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</si>
  <si>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</si>
  <si>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</si>
  <si>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</si>
  <si>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</si>
  <si>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</si>
  <si>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</si>
  <si>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</si>
  <si>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</si>
  <si>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</si>
  <si>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</si>
  <si>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</si>
  <si>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</si>
  <si>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</si>
  <si>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</si>
  <si>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</si>
  <si>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</si>
  <si>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</si>
  <si>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</si>
  <si>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</si>
  <si>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</si>
  <si>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</si>
  <si>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</si>
  <si>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</si>
  <si>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</si>
  <si>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</si>
  <si>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</si>
  <si>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</si>
  <si>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</si>
  <si>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</si>
  <si>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</si>
  <si>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</si>
  <si>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</si>
  <si>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</si>
  <si>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</si>
  <si>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</si>
  <si>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</si>
  <si>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</si>
  <si>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</si>
  <si>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</si>
  <si>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</si>
  <si>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</si>
  <si>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</si>
  <si>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</si>
  <si>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</si>
  <si>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</si>
  <si>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</si>
  <si>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</si>
  <si>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</si>
  <si>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</si>
  <si>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</si>
  <si>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</si>
  <si>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</si>
  <si>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</si>
  <si>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</si>
  <si>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</si>
  <si>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</si>
  <si>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</si>
  <si>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</si>
  <si>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</si>
  <si>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</si>
  <si>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</si>
  <si>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</si>
  <si>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</si>
  <si>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</si>
  <si>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</si>
  <si>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</si>
  <si>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</si>
  <si>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</si>
  <si>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</si>
  <si>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</si>
  <si>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</si>
  <si>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</si>
  <si>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</si>
  <si>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</si>
  <si>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</si>
  <si>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</si>
  <si>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</si>
  <si>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</si>
  <si>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</si>
  <si>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</si>
  <si>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</si>
  <si>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</si>
  <si>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</si>
  <si>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</si>
  <si>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</si>
  <si>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</si>
  <si>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</si>
  <si>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</si>
  <si>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</si>
  <si>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</si>
  <si>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</si>
  <si>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</si>
  <si>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</si>
  <si>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</si>
  <si>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</si>
  <si>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</si>
  <si>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</si>
  <si>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</si>
  <si>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</si>
  <si>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</si>
  <si>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</si>
  <si>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</si>
  <si>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</si>
  <si>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</si>
  <si>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</si>
  <si>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</si>
  <si>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</si>
  <si>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</si>
  <si>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</si>
  <si>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</si>
  <si>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</si>
  <si>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</si>
  <si>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</si>
  <si>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</si>
  <si>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</si>
  <si>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</si>
  <si>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</si>
  <si>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</si>
  <si>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</si>
  <si>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</si>
  <si>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</si>
  <si>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</si>
  <si>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</si>
  <si>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</si>
  <si>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</si>
  <si>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</si>
  <si>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</si>
  <si>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</si>
  <si>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</si>
  <si>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</si>
  <si>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</si>
  <si>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</si>
  <si>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</si>
  <si>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</si>
  <si>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</si>
  <si>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</si>
  <si>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</si>
  <si>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</si>
  <si>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</si>
  <si>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</si>
  <si>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</si>
  <si>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</si>
  <si>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</si>
  <si>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</si>
  <si>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</si>
  <si>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</si>
  <si>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</si>
  <si>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</si>
  <si>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</si>
  <si>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</si>
  <si>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</si>
  <si>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</si>
  <si>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</si>
  <si>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</si>
  <si>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</si>
  <si>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</si>
  <si>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</si>
  <si>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</si>
  <si>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</si>
  <si>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</si>
  <si>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</si>
  <si>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</si>
  <si>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</si>
  <si>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</si>
  <si>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</si>
  <si>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</si>
  <si>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</si>
  <si>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</si>
  <si>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</si>
  <si>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</si>
  <si>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</si>
  <si>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</si>
  <si>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</si>
  <si>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</si>
  <si>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</si>
  <si>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</si>
  <si>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</si>
  <si>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</si>
  <si>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</si>
  <si>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</si>
  <si>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</si>
  <si>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</si>
  <si>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</si>
  <si>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</si>
  <si>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</si>
  <si>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</si>
  <si>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</si>
  <si>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</si>
  <si>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</si>
  <si>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</si>
  <si>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</si>
  <si>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</si>
  <si>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</si>
  <si>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</si>
  <si>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</si>
  <si>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</si>
  <si>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</si>
  <si>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</si>
  <si>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</si>
  <si>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</si>
  <si>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</si>
  <si>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</si>
  <si>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</si>
  <si>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</si>
  <si>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</si>
  <si>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</si>
  <si>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</si>
  <si>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</si>
  <si>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</si>
  <si>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</si>
  <si>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</si>
  <si>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</si>
  <si>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</si>
  <si>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</si>
  <si>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</si>
  <si>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</si>
  <si>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</si>
  <si>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</si>
  <si>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</si>
  <si>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</si>
  <si>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</si>
  <si>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</si>
  <si>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</si>
  <si>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</si>
  <si>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</si>
  <si>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</si>
  <si>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</si>
  <si>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</si>
  <si>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</si>
  <si>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</si>
  <si>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</si>
  <si>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</si>
  <si>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</si>
  <si>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</si>
  <si>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</si>
  <si>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</si>
  <si>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</si>
  <si>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</si>
  <si>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</si>
  <si>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</si>
  <si>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</si>
  <si>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</si>
  <si>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</si>
  <si>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</si>
  <si>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</si>
  <si>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</si>
  <si>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</si>
  <si>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</si>
  <si>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</si>
  <si>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</si>
  <si>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</si>
  <si>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</si>
  <si>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</si>
  <si>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</si>
  <si>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</si>
  <si>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</si>
  <si>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</si>
  <si>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</si>
  <si>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</si>
  <si>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</si>
  <si>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</si>
  <si>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</si>
  <si>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</si>
  <si>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</si>
  <si>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</si>
  <si>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</si>
  <si>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</si>
  <si>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</si>
  <si>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</si>
  <si>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</si>
  <si>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</si>
  <si>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</si>
  <si>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</si>
  <si>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</si>
  <si>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</si>
  <si>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</si>
  <si>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</si>
  <si>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</si>
  <si>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</si>
  <si>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</si>
  <si>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</si>
  <si>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</si>
  <si>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</si>
  <si>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</si>
  <si>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</si>
  <si>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</si>
  <si>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</si>
  <si>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</si>
  <si>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</si>
  <si>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</si>
  <si>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</si>
  <si>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</si>
  <si>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</si>
  <si>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</si>
  <si>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</si>
  <si>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</si>
  <si>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</si>
  <si>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</si>
  <si>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</si>
  <si>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</si>
  <si>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</si>
  <si>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</si>
  <si>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</si>
  <si>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</si>
  <si>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</si>
  <si>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</si>
  <si>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</si>
  <si>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</si>
  <si>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</si>
  <si>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</si>
  <si>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</si>
  <si>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</si>
  <si>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</si>
  <si>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</si>
  <si>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</si>
  <si>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</si>
  <si>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</si>
  <si>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</si>
  <si>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</si>
  <si>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</si>
  <si>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</si>
  <si>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</si>
  <si>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</si>
  <si>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</si>
  <si>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</si>
  <si>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</si>
  <si>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</si>
  <si>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</si>
  <si>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</si>
  <si>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</si>
  <si>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</si>
  <si>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</si>
  <si>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</si>
  <si>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</si>
  <si>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</si>
  <si>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</si>
  <si>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</si>
  <si>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</si>
  <si>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</si>
  <si>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</si>
  <si>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</si>
  <si>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</si>
  <si>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</si>
  <si>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</si>
  <si>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</si>
  <si>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</si>
  <si>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</si>
  <si>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</si>
  <si>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</si>
  <si>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</si>
  <si>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</si>
  <si>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</si>
  <si>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</si>
  <si>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</si>
  <si>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</si>
  <si>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</si>
  <si>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</si>
  <si>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</si>
  <si>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</si>
  <si>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</si>
  <si>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</si>
  <si>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</si>
  <si>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</si>
  <si>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</si>
  <si>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</si>
  <si>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</si>
  <si>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</si>
  <si>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</si>
  <si>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</si>
  <si>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</si>
  <si>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</si>
  <si>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</si>
  <si>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</si>
  <si>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</si>
  <si>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</si>
  <si>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</si>
  <si>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</si>
  <si>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</si>
  <si>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</si>
  <si>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</si>
  <si>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</si>
  <si>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</si>
  <si>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</si>
  <si>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</si>
  <si>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</si>
  <si>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</si>
  <si>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</si>
  <si>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</si>
  <si>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</si>
  <si>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</si>
  <si>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</si>
  <si>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</si>
  <si>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</si>
  <si>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</si>
  <si>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</si>
  <si>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</si>
  <si>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</si>
  <si>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</si>
  <si>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</si>
  <si>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</si>
  <si>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</si>
  <si>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</si>
  <si>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</si>
  <si>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</si>
  <si>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</si>
  <si>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</si>
  <si>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</si>
  <si>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</si>
  <si>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</si>
  <si>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</si>
  <si>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</si>
  <si>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</si>
  <si>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</si>
  <si>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</si>
  <si>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</si>
  <si>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</si>
  <si>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</si>
  <si>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</si>
  <si>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</si>
  <si>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</si>
  <si>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</si>
  <si>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</si>
  <si>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</si>
  <si>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</si>
  <si>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</si>
  <si>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</si>
  <si>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</si>
  <si>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</si>
  <si>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</si>
  <si>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</si>
  <si>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</si>
  <si>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</si>
  <si>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</si>
  <si>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</si>
  <si>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</si>
  <si>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</si>
  <si>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</si>
  <si>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</si>
  <si>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</si>
  <si>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</si>
  <si>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</si>
  <si>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</si>
  <si>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</si>
  <si>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</si>
  <si>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</si>
  <si>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</si>
  <si>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</si>
  <si>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</si>
  <si>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</si>
  <si>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</si>
  <si>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</si>
  <si>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</si>
  <si>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</si>
  <si>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</si>
  <si>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</si>
  <si>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</si>
  <si>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</si>
  <si>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</si>
  <si>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</si>
  <si>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</si>
  <si>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</si>
  <si>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</si>
  <si>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</si>
  <si>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</si>
  <si>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</si>
  <si>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</si>
  <si>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</si>
  <si>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</si>
  <si>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</si>
  <si>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</si>
  <si>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</si>
  <si>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</si>
  <si>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</si>
  <si>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</si>
  <si>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</si>
  <si>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</si>
  <si>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</si>
  <si>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</si>
  <si>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</si>
  <si>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</si>
  <si>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</si>
  <si>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</si>
  <si>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</si>
  <si>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</si>
  <si>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</si>
  <si>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</si>
  <si>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</si>
  <si>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</si>
  <si>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</si>
  <si>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</si>
  <si>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</si>
  <si>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</si>
  <si>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</si>
  <si>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</si>
  <si>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</si>
  <si>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</si>
  <si>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</si>
  <si>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</si>
  <si>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</si>
  <si>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</si>
  <si>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</si>
  <si>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</si>
  <si>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</si>
  <si>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</si>
  <si>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</si>
  <si>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</si>
  <si>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</si>
  <si>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</si>
  <si>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</si>
  <si>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</si>
  <si>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</si>
  <si>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</si>
  <si>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</si>
  <si>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</si>
  <si>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</si>
  <si>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</si>
  <si>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</si>
  <si>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</si>
  <si>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</si>
  <si>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</si>
  <si>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</si>
  <si>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</si>
  <si>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</si>
  <si>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</si>
  <si>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</si>
  <si>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</si>
  <si>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</si>
  <si>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</si>
  <si>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</si>
  <si>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</si>
  <si>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</si>
  <si>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</si>
  <si>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</si>
  <si>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</si>
  <si>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</si>
  <si>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</si>
  <si>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</si>
  <si>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</si>
  <si>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</si>
  <si>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</si>
  <si>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</si>
  <si>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</si>
  <si>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</si>
  <si>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</si>
  <si>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</si>
  <si>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</si>
  <si>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</si>
  <si>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</si>
  <si>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</si>
  <si>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</si>
  <si>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</si>
  <si>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</si>
  <si>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</si>
  <si>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</si>
  <si>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</si>
  <si>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</si>
  <si>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</si>
  <si>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</si>
  <si>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</si>
  <si>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</si>
  <si>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</si>
  <si>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</si>
  <si>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</si>
  <si>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</si>
  <si>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</si>
  <si>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</si>
  <si>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</si>
  <si>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</si>
  <si>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</si>
  <si>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</si>
  <si>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</si>
  <si>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</si>
  <si>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</si>
  <si>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</si>
  <si>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</si>
  <si>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</si>
  <si>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</si>
  <si>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</si>
  <si>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</si>
  <si>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</si>
  <si>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</si>
  <si>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</si>
  <si>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</si>
  <si>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</si>
  <si>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</si>
  <si>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</si>
  <si>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</si>
  <si>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</si>
  <si>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</si>
  <si>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</si>
  <si>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</si>
  <si>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</si>
  <si>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</si>
  <si>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</si>
  <si>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</si>
  <si>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</si>
  <si>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</si>
  <si>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</si>
  <si>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</si>
  <si>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</si>
  <si>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</si>
  <si>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</si>
  <si>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</si>
  <si>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</si>
  <si>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</si>
  <si>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</si>
  <si>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</si>
  <si>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</si>
  <si>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</si>
  <si>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</si>
  <si>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</si>
  <si>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</si>
  <si>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</si>
  <si>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</si>
  <si>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</si>
  <si>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</si>
  <si>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</si>
  <si>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</si>
  <si>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</si>
  <si>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</si>
  <si>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</si>
  <si>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</si>
  <si>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</si>
  <si>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</si>
  <si>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</si>
  <si>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</si>
  <si>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</si>
  <si>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</si>
  <si>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</si>
  <si>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</si>
  <si>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</si>
  <si>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</si>
  <si>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</si>
  <si>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</si>
  <si>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</si>
  <si>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</si>
  <si>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</si>
  <si>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</si>
  <si>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</si>
  <si>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</si>
  <si>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</si>
  <si>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</si>
  <si>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</si>
  <si>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</si>
  <si>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</si>
  <si>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</si>
  <si>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</si>
  <si>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</si>
  <si>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</si>
  <si>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</si>
  <si>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</si>
  <si>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</si>
  <si>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</si>
  <si>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</si>
  <si>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</si>
  <si>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</si>
  <si>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</si>
  <si>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</si>
  <si>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</si>
  <si>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</si>
  <si>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</si>
  <si>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</si>
  <si>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</si>
  <si>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</si>
  <si>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</si>
  <si>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</si>
  <si>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</si>
  <si>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</si>
  <si>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</si>
  <si>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</si>
  <si>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</si>
  <si>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</si>
  <si>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</si>
  <si>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</si>
  <si>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</si>
  <si>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</si>
  <si>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</si>
  <si>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</si>
  <si>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</si>
  <si>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</si>
  <si>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</si>
  <si>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</si>
  <si>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</si>
  <si>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</si>
  <si>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</si>
  <si>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</si>
  <si>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</si>
  <si>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</si>
  <si>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</si>
  <si>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</si>
  <si>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</si>
  <si>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</si>
  <si>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</si>
  <si>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</si>
  <si>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</si>
  <si>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</si>
  <si>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</si>
  <si>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</si>
  <si>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</si>
  <si>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</si>
  <si>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</si>
  <si>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</si>
  <si>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</si>
  <si>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</si>
  <si>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</si>
  <si>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</si>
  <si>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</si>
  <si>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</si>
  <si>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</si>
  <si>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</si>
  <si>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</si>
  <si>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</si>
  <si>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</si>
  <si>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</si>
  <si>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</si>
  <si>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</si>
  <si>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</si>
  <si>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</si>
  <si>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</si>
  <si>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</si>
  <si>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</si>
  <si>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</si>
  <si>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</si>
  <si>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</si>
  <si>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</si>
  <si>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</si>
  <si>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</si>
  <si>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</si>
  <si>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</si>
  <si>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</si>
  <si>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</si>
  <si>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</si>
  <si>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</si>
  <si>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</si>
  <si>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</si>
  <si>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</si>
  <si>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</si>
  <si>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</si>
  <si>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</si>
  <si>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</si>
  <si>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</si>
  <si>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</si>
  <si>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</si>
  <si>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</si>
  <si>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</si>
  <si>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</si>
  <si>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</si>
  <si>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</si>
  <si>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</si>
  <si>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</si>
  <si>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</si>
  <si>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</si>
  <si>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</si>
  <si>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</si>
  <si>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</si>
  <si>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</si>
  <si>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</si>
  <si>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</si>
  <si>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</si>
  <si>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</si>
  <si>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</si>
  <si>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</si>
  <si>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</si>
  <si>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</si>
  <si>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</si>
  <si>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</si>
  <si>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</si>
  <si>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</si>
  <si>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</si>
  <si>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</si>
  <si>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</si>
  <si>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</si>
  <si>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</si>
  <si>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</si>
  <si>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</si>
  <si>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</si>
  <si>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</si>
  <si>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</si>
  <si>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</si>
  <si>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</si>
  <si>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</si>
  <si>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</si>
  <si>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</si>
  <si>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</si>
  <si>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</si>
  <si>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</si>
  <si>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</si>
  <si>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</si>
  <si>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</si>
  <si>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</si>
  <si>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</si>
  <si>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</si>
  <si>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</si>
  <si>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</si>
  <si>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</si>
  <si>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</si>
  <si>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</si>
  <si>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</si>
  <si>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</si>
  <si>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</si>
  <si>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</si>
  <si>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</si>
  <si>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</si>
  <si>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</si>
  <si>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</si>
  <si>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</si>
  <si>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</si>
  <si>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</si>
  <si>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</si>
  <si>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</si>
  <si>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</si>
  <si>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</si>
  <si>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</si>
  <si>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</si>
  <si>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</si>
  <si>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</si>
  <si>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</si>
  <si>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</si>
  <si>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</si>
  <si>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</si>
  <si>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</si>
  <si>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</si>
  <si>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</si>
  <si>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</si>
  <si>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</si>
  <si>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</si>
  <si>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</si>
  <si>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</si>
  <si>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</si>
  <si>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</si>
  <si>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</si>
  <si>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</si>
  <si>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</si>
  <si>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</si>
  <si>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</si>
  <si>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</si>
  <si>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</si>
  <si>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</si>
  <si>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</si>
  <si>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</si>
  <si>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</si>
  <si>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</si>
  <si>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</si>
  <si>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</si>
  <si>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</si>
  <si>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</si>
  <si>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</si>
  <si>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</si>
  <si>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</si>
  <si>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</si>
  <si>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</si>
  <si>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</si>
  <si>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</si>
  <si>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</si>
  <si>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</si>
  <si>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</si>
  <si>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</si>
  <si>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</si>
  <si>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</si>
  <si>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</si>
  <si>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</si>
  <si>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</si>
  <si>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</si>
  <si>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</si>
  <si>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</si>
  <si>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</si>
  <si>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</si>
  <si>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</si>
  <si>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</si>
  <si>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</si>
  <si>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</si>
  <si>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</si>
  <si>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</si>
  <si>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</si>
  <si>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</si>
  <si>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</si>
  <si>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</si>
  <si>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</si>
  <si>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</si>
  <si>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</si>
  <si>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</si>
  <si>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</si>
  <si>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</si>
  <si>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</si>
  <si>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</si>
  <si>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</si>
  <si>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</si>
  <si>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</si>
  <si>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</si>
  <si>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</si>
  <si>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</si>
  <si>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</si>
  <si>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</si>
  <si>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</si>
  <si>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</si>
  <si>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</si>
  <si>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</si>
  <si>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</si>
  <si>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</si>
  <si>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</si>
  <si>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</si>
  <si>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</si>
  <si>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</si>
  <si>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</si>
  <si>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</si>
  <si>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</si>
  <si>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</si>
  <si>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</si>
  <si>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</si>
  <si>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</si>
  <si>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</si>
  <si>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</si>
  <si>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</si>
  <si>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</si>
  <si>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</si>
  <si>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</si>
  <si>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</si>
  <si>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</si>
  <si>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</si>
  <si>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</si>
  <si>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</si>
  <si>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</si>
  <si>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</si>
  <si>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</si>
  <si>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</si>
  <si>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</si>
  <si>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</si>
  <si>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</si>
  <si>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</si>
  <si>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</si>
  <si>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</si>
  <si>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</si>
  <si>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</si>
  <si>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</si>
  <si>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</si>
  <si>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</si>
  <si>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</si>
  <si>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</si>
  <si>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</si>
  <si>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</si>
  <si>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</si>
  <si>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</si>
  <si>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</si>
  <si>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</si>
  <si>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</si>
  <si>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</si>
  <si>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</si>
  <si>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</si>
  <si>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</si>
  <si>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</si>
  <si>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</si>
  <si>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</si>
  <si>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</si>
  <si>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</si>
  <si>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</si>
  <si>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</si>
  <si>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</si>
  <si>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</si>
  <si>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</si>
  <si>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</si>
  <si>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</si>
  <si>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</si>
  <si>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</si>
  <si>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</si>
  <si>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</si>
  <si>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</si>
  <si>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</si>
  <si>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</si>
  <si>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</si>
  <si>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</si>
  <si>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</si>
  <si>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</si>
  <si>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</si>
  <si>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</si>
  <si>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</si>
  <si>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</si>
  <si>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</si>
  <si>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</si>
  <si>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</si>
  <si>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</si>
  <si>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</si>
  <si>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</si>
  <si>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</si>
  <si>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</si>
  <si>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</si>
  <si>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</si>
  <si>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</si>
  <si>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</si>
  <si>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</si>
  <si>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</si>
  <si>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</si>
  <si>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</si>
  <si>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</si>
  <si>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</si>
  <si>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</si>
  <si>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</si>
  <si>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</si>
  <si>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</si>
  <si>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</si>
  <si>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</si>
  <si>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</si>
  <si>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</si>
  <si>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</si>
  <si>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</si>
  <si>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</si>
  <si>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</si>
  <si>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</si>
  <si>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</si>
  <si>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</si>
  <si>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</si>
  <si>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</si>
  <si>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</si>
  <si>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</si>
  <si>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</si>
  <si>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</si>
  <si>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</si>
  <si>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</si>
  <si>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</si>
  <si>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</si>
  <si>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</si>
  <si>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</si>
  <si>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</si>
  <si>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</si>
  <si>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</si>
  <si>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</si>
  <si>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</si>
  <si>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</si>
  <si>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</si>
  <si>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</si>
  <si>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</si>
  <si>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</si>
  <si>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</si>
  <si>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</si>
  <si>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</si>
  <si>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</si>
  <si>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</si>
  <si>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</si>
  <si>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</si>
  <si>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</si>
  <si>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</si>
  <si>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</si>
  <si>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</si>
  <si>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</si>
  <si>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</si>
  <si>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</si>
  <si>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</si>
  <si>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</si>
  <si>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</si>
  <si>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</si>
  <si>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</si>
  <si>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</si>
  <si>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</si>
  <si>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</si>
  <si>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</si>
  <si>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</si>
  <si>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</si>
  <si>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</si>
  <si>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</si>
  <si>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</si>
  <si>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</si>
  <si>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</si>
  <si>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</si>
  <si>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</si>
  <si>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</si>
  <si>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</si>
  <si>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</si>
  <si>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</si>
  <si>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</si>
  <si>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</si>
  <si>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</si>
  <si>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</si>
  <si>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</si>
  <si>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</si>
  <si>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</si>
  <si>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</si>
  <si>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</si>
  <si>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</si>
  <si>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</si>
  <si>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</si>
  <si>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</si>
  <si>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</si>
  <si>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</si>
  <si>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</si>
  <si>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</si>
  <si>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</si>
  <si>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</si>
  <si>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</si>
  <si>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</si>
  <si>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</si>
  <si>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</si>
  <si>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</si>
  <si>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</si>
  <si>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</si>
  <si>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</si>
  <si>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</si>
  <si>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</si>
  <si>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</si>
  <si>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</si>
  <si>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</si>
  <si>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</si>
  <si>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</si>
  <si>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</si>
  <si>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</si>
  <si>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</si>
  <si>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</si>
  <si>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</si>
  <si>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</si>
  <si>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</si>
  <si>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</si>
  <si>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</si>
  <si>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</si>
  <si>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</si>
  <si>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</si>
  <si>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</si>
  <si>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</si>
  <si>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</si>
  <si>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</si>
  <si>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</si>
  <si>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</si>
  <si>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</si>
  <si>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</si>
  <si>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</si>
  <si>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</si>
  <si>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</si>
  <si>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</si>
  <si>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</si>
  <si>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</si>
  <si>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</si>
  <si>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</si>
  <si>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</si>
  <si>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</si>
  <si>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</si>
  <si>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</si>
  <si>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</si>
  <si>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</si>
  <si>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</si>
  <si>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</si>
  <si>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</si>
  <si>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</si>
  <si>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</si>
  <si>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</si>
  <si>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</si>
  <si>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</si>
  <si>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</si>
  <si>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</si>
  <si>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</si>
  <si>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</si>
  <si>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</si>
  <si>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</si>
  <si>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</si>
  <si>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</si>
  <si>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</si>
  <si>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</si>
  <si>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</si>
  <si>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</si>
  <si>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</si>
  <si>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</si>
  <si>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</si>
  <si>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</si>
  <si>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</si>
  <si>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</si>
  <si>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</si>
  <si>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</si>
  <si>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</si>
  <si>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</si>
  <si>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</si>
  <si>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</si>
  <si>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</si>
  <si>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</si>
  <si>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</si>
  <si>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</si>
  <si>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</si>
  <si>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</si>
  <si>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</si>
  <si>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</si>
  <si>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</si>
  <si>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</si>
  <si>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</si>
  <si>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</si>
  <si>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</si>
  <si>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</si>
  <si>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</si>
  <si>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</si>
  <si>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</si>
  <si>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</si>
  <si>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</si>
  <si>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</si>
  <si>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</si>
  <si>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</si>
  <si>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</si>
  <si>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</si>
  <si>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</si>
  <si>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</si>
  <si>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</si>
  <si>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</si>
  <si>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</si>
  <si>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</si>
  <si>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</si>
  <si>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</si>
  <si>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</si>
  <si>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</si>
  <si>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</si>
  <si>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</si>
  <si>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</si>
  <si>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</si>
  <si>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</si>
  <si>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</si>
  <si>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</si>
  <si>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</si>
  <si>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</si>
  <si>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</si>
  <si>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</si>
  <si>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</si>
  <si>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</si>
  <si>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</si>
  <si>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</si>
  <si>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</si>
  <si>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</si>
  <si>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</si>
  <si>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</si>
  <si>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</si>
  <si>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</si>
  <si>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</si>
  <si>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</si>
  <si>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</si>
  <si>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</si>
  <si>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</si>
  <si>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</si>
  <si>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</si>
  <si>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</si>
  <si>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</si>
  <si>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</si>
  <si>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</si>
  <si>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</si>
  <si>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</si>
  <si>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</si>
  <si>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</si>
  <si>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</si>
  <si>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</si>
  <si>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</si>
  <si>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</si>
  <si>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</si>
  <si>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</si>
  <si>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</si>
  <si>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</si>
  <si>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</si>
  <si>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</si>
  <si>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</si>
  <si>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</si>
  <si>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</si>
  <si>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</si>
  <si>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</si>
  <si>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</si>
  <si>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</si>
  <si>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</si>
  <si>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</si>
  <si>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</si>
  <si>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</si>
  <si>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</si>
  <si>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</si>
  <si>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</si>
  <si>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</si>
  <si>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</si>
  <si>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</si>
  <si>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</si>
  <si>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</si>
  <si>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</si>
  <si>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</si>
  <si>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</si>
  <si>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</si>
  <si>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</si>
  <si>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</si>
  <si>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</si>
  <si>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</si>
  <si>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</si>
  <si>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</si>
  <si>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</si>
  <si>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</si>
  <si>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</si>
  <si>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</si>
  <si>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</si>
  <si>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</si>
  <si>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</si>
  <si>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</si>
  <si>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</si>
  <si>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</si>
  <si>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</si>
  <si>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</si>
  <si>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</si>
  <si>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</si>
  <si>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</si>
  <si>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</si>
  <si>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</si>
  <si>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</si>
  <si>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</si>
  <si>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</si>
  <si>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</si>
  <si>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</si>
  <si>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</si>
  <si>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</si>
  <si>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</si>
  <si>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</si>
  <si>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</si>
  <si>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</si>
  <si>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</si>
  <si>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</si>
  <si>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</si>
  <si>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</si>
  <si>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</si>
  <si>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</si>
  <si>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</si>
  <si>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</si>
  <si>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</si>
  <si>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</si>
  <si>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</si>
  <si>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</si>
  <si>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</si>
  <si>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</si>
  <si>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</si>
  <si>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</si>
  <si>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</si>
  <si>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</si>
  <si>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</si>
  <si>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</si>
  <si>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</si>
  <si>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</si>
  <si>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</si>
  <si>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</si>
  <si>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</si>
  <si>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</si>
  <si>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</si>
  <si>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</si>
  <si>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</si>
  <si>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</si>
  <si>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</si>
  <si>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</si>
  <si>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</si>
  <si>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</si>
  <si>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</si>
  <si>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</si>
  <si>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</si>
  <si>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</si>
  <si>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</si>
  <si>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</si>
  <si>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</si>
  <si>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</si>
  <si>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</si>
  <si>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</si>
  <si>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</si>
  <si>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</si>
  <si>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</si>
  <si>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</si>
  <si>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</si>
  <si>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</si>
  <si>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</si>
  <si>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</si>
  <si>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</si>
  <si>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</si>
  <si>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</si>
  <si>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</si>
  <si>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</si>
  <si>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</si>
  <si>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</si>
  <si>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</si>
  <si>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</si>
  <si>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</si>
  <si>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</si>
  <si>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</si>
  <si>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</si>
  <si>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</si>
  <si>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</si>
  <si>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</si>
  <si>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</si>
  <si>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</si>
  <si>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</si>
  <si>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</si>
  <si>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</si>
  <si>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</si>
  <si>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</si>
  <si>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</si>
  <si>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</si>
  <si>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</si>
  <si>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</si>
  <si>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</si>
  <si>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</si>
  <si>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</si>
  <si>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</si>
  <si>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</si>
  <si>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</si>
  <si>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</si>
  <si>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</si>
  <si>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</si>
  <si>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</si>
  <si>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</si>
  <si>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</si>
  <si>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</si>
  <si>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</si>
  <si>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</si>
  <si>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</si>
  <si>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</si>
  <si>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</si>
  <si>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</si>
  <si>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</si>
  <si>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</si>
  <si>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</si>
  <si>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</si>
  <si>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</si>
  <si>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</si>
  <si>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</si>
  <si>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</si>
  <si>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</si>
  <si>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</si>
  <si>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</si>
  <si>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</si>
  <si>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</si>
  <si>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</si>
  <si>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</si>
  <si>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</si>
  <si>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</si>
  <si>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</si>
  <si>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</si>
  <si>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</si>
  <si>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</si>
  <si>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</si>
  <si>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</si>
  <si>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</si>
  <si>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</si>
  <si>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</si>
  <si>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</si>
  <si>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</si>
  <si>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</si>
  <si>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</si>
  <si>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</si>
  <si>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</si>
  <si>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</si>
  <si>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</si>
  <si>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</si>
  <si>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</si>
  <si>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</si>
  <si>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</si>
  <si>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</si>
  <si>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</si>
  <si>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</si>
  <si>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</si>
  <si>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</si>
  <si>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</si>
  <si>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</si>
  <si>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</si>
  <si>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</si>
  <si>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</si>
  <si>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</si>
  <si>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</si>
  <si>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</si>
  <si>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</si>
  <si>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</si>
  <si>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</si>
  <si>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</si>
  <si>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</si>
  <si>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</si>
  <si>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</si>
  <si>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</si>
  <si>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</si>
  <si>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</si>
  <si>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</si>
  <si>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</si>
  <si>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</si>
  <si>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</si>
  <si>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</si>
  <si>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</si>
  <si>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</si>
  <si>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</si>
  <si>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</si>
  <si>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</si>
  <si>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</si>
  <si>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</si>
  <si>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</si>
  <si>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</si>
  <si>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</si>
  <si>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</si>
  <si>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</si>
  <si>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</si>
  <si>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</si>
  <si>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</si>
  <si>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</si>
  <si>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</si>
  <si>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</si>
  <si>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</si>
  <si>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</si>
  <si>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</si>
  <si>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</si>
  <si>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</si>
  <si>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</si>
  <si>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</si>
  <si>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</si>
  <si>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</si>
  <si>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</si>
  <si>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</si>
  <si>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</si>
  <si>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</si>
  <si>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</si>
  <si>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</si>
  <si>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</si>
  <si>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</si>
  <si>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</si>
  <si>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</si>
  <si>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</si>
  <si>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</si>
  <si>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</si>
  <si>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</si>
  <si>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</si>
  <si>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</si>
  <si>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</si>
  <si>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</si>
  <si>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</si>
  <si>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</si>
  <si>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</si>
  <si>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</si>
  <si>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</si>
  <si>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</si>
  <si>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</si>
  <si>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</si>
  <si>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</si>
  <si>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</si>
  <si>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</si>
  <si>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</si>
  <si>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</si>
  <si>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</si>
  <si>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</si>
  <si>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</si>
  <si>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</si>
  <si>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</si>
  <si>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</si>
  <si>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</si>
  <si>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</si>
  <si>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</si>
  <si>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</si>
  <si>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</si>
  <si>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</si>
  <si>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</si>
  <si>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</si>
  <si>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</si>
  <si>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</si>
  <si>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</si>
  <si>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</si>
  <si>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</si>
  <si>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</si>
  <si>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</si>
  <si>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</si>
  <si>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</si>
  <si>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</si>
  <si>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</si>
  <si>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</si>
  <si>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</si>
  <si>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</si>
  <si>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</si>
  <si>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</si>
  <si>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</si>
  <si>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</si>
  <si>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</si>
  <si>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</si>
  <si>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</si>
  <si>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</si>
  <si>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</si>
  <si>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</si>
  <si>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</si>
  <si>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</si>
  <si>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</si>
  <si>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</si>
  <si>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</si>
  <si>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</si>
  <si>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</si>
  <si>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</si>
  <si>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</si>
  <si>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</si>
  <si>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</si>
  <si>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</si>
  <si>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</si>
  <si>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</si>
  <si>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</si>
  <si>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</si>
  <si>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</si>
  <si>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</si>
  <si>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</si>
  <si>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</si>
  <si>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</si>
  <si>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</si>
  <si>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</si>
  <si>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</si>
  <si>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</si>
  <si>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</si>
  <si>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</si>
  <si>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</si>
  <si>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</si>
  <si>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</si>
  <si>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</si>
  <si>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</si>
  <si>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</si>
  <si>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</si>
  <si>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</si>
  <si>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</si>
  <si>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</si>
  <si>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</si>
  <si>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</si>
  <si>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</si>
  <si>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</si>
  <si>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</si>
  <si>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</si>
  <si>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</si>
  <si>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</si>
  <si>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</si>
  <si>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</si>
  <si>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</si>
  <si>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</si>
  <si>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</si>
  <si>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</si>
  <si>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</si>
  <si>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</si>
  <si>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</si>
  <si>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</si>
  <si>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</si>
  <si>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</si>
  <si>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</si>
  <si>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</si>
  <si>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</si>
  <si>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</si>
  <si>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</si>
  <si>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</si>
  <si>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</si>
  <si>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</si>
  <si>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</si>
  <si>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</si>
  <si>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</si>
  <si>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</si>
  <si>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</si>
  <si>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</si>
  <si>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</si>
  <si>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</si>
  <si>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</si>
  <si>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</si>
  <si>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</si>
  <si>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</si>
  <si>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</si>
  <si>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</si>
  <si>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</si>
  <si>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</si>
  <si>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</si>
  <si>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</si>
  <si>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</si>
  <si>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</si>
  <si>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</si>
  <si>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</si>
  <si>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</si>
  <si>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</si>
  <si>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</si>
  <si>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</si>
  <si>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</si>
  <si>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</si>
  <si>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</si>
  <si>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</si>
  <si>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</si>
  <si>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</si>
  <si>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</si>
  <si>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</si>
  <si>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</si>
  <si>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</si>
  <si>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</si>
  <si>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</si>
  <si>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</si>
  <si>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</si>
  <si>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</si>
  <si>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</si>
  <si>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</si>
  <si>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</si>
  <si>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</si>
  <si>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</si>
  <si>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</si>
  <si>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</si>
  <si>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</si>
  <si>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</si>
  <si>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</si>
  <si>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</si>
  <si>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</si>
  <si>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</si>
  <si>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</si>
  <si>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</si>
  <si>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</si>
  <si>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</si>
  <si>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</si>
  <si>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</si>
  <si>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</si>
  <si>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</si>
  <si>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</si>
  <si>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</si>
  <si>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</si>
  <si>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</si>
  <si>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</si>
  <si>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</si>
  <si>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</si>
  <si>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</si>
  <si>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</si>
  <si>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</si>
  <si>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</si>
  <si>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</si>
  <si>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</si>
  <si>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</si>
  <si>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</si>
  <si>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</si>
  <si>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</si>
  <si>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</si>
  <si>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</si>
  <si>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</si>
  <si>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</si>
  <si>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</si>
  <si>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</si>
  <si>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</si>
  <si>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</si>
  <si>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</si>
  <si>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</si>
  <si>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</si>
  <si>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</si>
  <si>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</si>
  <si>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</si>
  <si>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</si>
  <si>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</si>
  <si>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</si>
  <si>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</si>
  <si>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</si>
  <si>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</si>
  <si>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</si>
  <si>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</si>
  <si>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</si>
  <si>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</si>
  <si>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</si>
  <si>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</si>
  <si>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</si>
  <si>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</si>
  <si>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</si>
  <si>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</si>
  <si>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</si>
  <si>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</si>
  <si>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</si>
  <si>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</si>
  <si>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</si>
  <si>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</si>
  <si>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</si>
  <si>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</si>
  <si>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</si>
  <si>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</si>
  <si>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</si>
  <si>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</si>
  <si>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</si>
  <si>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</si>
  <si>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</si>
  <si>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</si>
  <si>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</si>
  <si>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</si>
  <si>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</si>
  <si>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</si>
  <si>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</si>
  <si>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</si>
  <si>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</si>
  <si>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</si>
  <si>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</si>
  <si>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</si>
  <si>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</si>
  <si>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</si>
  <si>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</si>
  <si>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</si>
  <si>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</si>
  <si>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</si>
  <si>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</si>
  <si>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</si>
  <si>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</si>
  <si>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</si>
  <si>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</si>
  <si>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</si>
  <si>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</si>
  <si>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</si>
  <si>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</si>
  <si>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</si>
  <si>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</si>
  <si>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</si>
  <si>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</si>
  <si>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</si>
  <si>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</si>
  <si>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</si>
  <si>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</si>
  <si>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</si>
  <si>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</si>
  <si>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</si>
  <si>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</si>
  <si>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</si>
  <si>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</si>
  <si>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</si>
  <si>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</si>
  <si>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</si>
  <si>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</si>
  <si>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</si>
  <si>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</si>
  <si>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</si>
  <si>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</si>
  <si>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</si>
  <si>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</si>
  <si>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</si>
  <si>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</si>
  <si>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</si>
  <si>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</si>
  <si>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</si>
  <si>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</si>
  <si>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</si>
  <si>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</si>
  <si>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</si>
  <si>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</si>
  <si>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</si>
  <si>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</si>
  <si>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</si>
  <si>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</si>
  <si>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</si>
  <si>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</si>
  <si>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</si>
  <si>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</si>
  <si>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</si>
  <si>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</si>
  <si>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</si>
  <si>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</si>
  <si>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</si>
  <si>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</si>
  <si>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</si>
  <si>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</si>
  <si>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</si>
  <si>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</si>
  <si>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</si>
  <si>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</si>
  <si>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</si>
  <si>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</si>
  <si>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</si>
  <si>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</si>
  <si>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</si>
  <si>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</si>
  <si>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</si>
  <si>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</si>
  <si>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</si>
  <si>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</si>
  <si>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</si>
  <si>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</si>
  <si>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</si>
  <si>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</si>
  <si>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</si>
  <si>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</si>
  <si>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</si>
  <si>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</si>
  <si>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</si>
  <si>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</si>
  <si>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</si>
  <si>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</si>
  <si>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</si>
  <si>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</si>
  <si>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</si>
  <si>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</si>
  <si>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</si>
  <si>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</si>
  <si>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</si>
  <si>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</si>
  <si>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</si>
  <si>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</si>
  <si>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</si>
  <si>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</si>
  <si>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</si>
  <si>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</si>
  <si>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</si>
  <si>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</si>
  <si>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</si>
  <si>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</si>
  <si>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</si>
  <si>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</si>
  <si>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</si>
  <si>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</si>
  <si>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</si>
  <si>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</si>
  <si>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</si>
  <si>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</si>
  <si>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</si>
  <si>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</si>
  <si>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</si>
  <si>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</si>
  <si>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</si>
  <si>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</si>
  <si>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</si>
  <si>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</si>
  <si>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</si>
  <si>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</si>
  <si>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</si>
  <si>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</si>
  <si>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</si>
  <si>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</si>
  <si>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</si>
  <si>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</si>
  <si>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</si>
  <si>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</si>
  <si>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</si>
  <si>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</si>
  <si>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</si>
  <si>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</si>
  <si>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</si>
  <si>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</si>
  <si>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</si>
  <si>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</si>
  <si>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</si>
  <si>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</si>
  <si>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</si>
  <si>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</si>
  <si>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</si>
  <si>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</si>
  <si>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</si>
  <si>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</si>
  <si>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</si>
  <si>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</si>
  <si>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</si>
  <si>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</si>
  <si>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</si>
  <si>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</si>
  <si>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</si>
  <si>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</si>
  <si>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</si>
  <si>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</si>
  <si>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</si>
  <si>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</si>
  <si>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</si>
  <si>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</si>
  <si>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</si>
  <si>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</si>
  <si>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</si>
  <si>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</si>
  <si>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</si>
  <si>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</si>
  <si>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</si>
  <si>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</si>
  <si>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</si>
  <si>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</si>
  <si>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</si>
  <si>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</si>
  <si>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</si>
  <si>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</si>
  <si>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</si>
  <si>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</si>
  <si>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</si>
  <si>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</si>
  <si>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</si>
  <si>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</si>
  <si>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</si>
  <si>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</si>
  <si>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</si>
  <si>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</si>
  <si>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</si>
  <si>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</si>
  <si>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</si>
  <si>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</si>
  <si>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</si>
  <si>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</si>
  <si>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</si>
  <si>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</si>
  <si>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</si>
  <si>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</si>
  <si>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</si>
  <si>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</si>
  <si>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</si>
  <si>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</si>
  <si>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</si>
  <si>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</si>
  <si>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</si>
  <si>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</si>
  <si>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</si>
  <si>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</si>
  <si>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</si>
  <si>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</si>
  <si>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</si>
  <si>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</si>
  <si>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</si>
  <si>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</si>
  <si>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</si>
  <si>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</si>
  <si>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</si>
  <si>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</si>
  <si>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</si>
  <si>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</si>
  <si>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</si>
  <si>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</si>
  <si>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</si>
  <si>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</si>
  <si>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</si>
  <si>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</si>
  <si>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</si>
  <si>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</si>
  <si>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</si>
  <si>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</si>
  <si>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</si>
  <si>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</si>
  <si>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</si>
  <si>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</si>
  <si>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</si>
  <si>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</si>
  <si>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</si>
  <si>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</si>
  <si>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</si>
  <si>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</si>
  <si>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</si>
  <si>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</si>
  <si>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</si>
  <si>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</si>
  <si>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</si>
  <si>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</si>
  <si>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</si>
  <si>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</si>
  <si>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</si>
  <si>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</si>
  <si>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</si>
  <si>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</si>
  <si>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</si>
  <si>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</si>
  <si>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</si>
  <si>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</si>
  <si>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</si>
  <si>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</si>
  <si>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</si>
  <si>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</si>
  <si>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</si>
  <si>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</si>
  <si>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</si>
  <si>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</si>
  <si>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</si>
  <si>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</si>
  <si>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</si>
  <si>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</si>
  <si>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</si>
  <si>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</si>
  <si>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</si>
  <si>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</si>
  <si>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</si>
  <si>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</si>
  <si>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</si>
  <si>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</si>
  <si>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</si>
  <si>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</si>
  <si>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</si>
  <si>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</si>
  <si>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</si>
  <si>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</si>
  <si>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</si>
  <si>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</si>
  <si>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</si>
  <si>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</si>
  <si>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</si>
  <si>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</si>
  <si>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</si>
  <si>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</si>
  <si>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</si>
  <si>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</si>
  <si>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</si>
  <si>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</si>
  <si>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</si>
  <si>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</si>
  <si>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</si>
  <si>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</si>
  <si>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</si>
  <si>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</si>
  <si>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</si>
  <si>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</si>
  <si>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</si>
  <si>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</si>
  <si>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</si>
  <si>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</si>
  <si>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</si>
  <si>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</si>
  <si>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</si>
  <si>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</si>
  <si>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</si>
  <si>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</si>
  <si>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</si>
  <si>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</si>
  <si>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</si>
  <si>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</si>
  <si>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</si>
  <si>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</si>
  <si>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</si>
  <si>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</si>
  <si>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</si>
  <si>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</si>
  <si>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</si>
  <si>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</si>
  <si>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</si>
  <si>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</si>
  <si>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</si>
  <si>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</si>
  <si>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</si>
  <si>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</si>
  <si>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</si>
  <si>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</si>
  <si>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</si>
  <si>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</si>
  <si>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</si>
  <si>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</si>
  <si>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</si>
  <si>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</si>
  <si>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</si>
  <si>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</si>
  <si>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</si>
  <si>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</si>
  <si>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</si>
  <si>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</si>
  <si>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</si>
  <si>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</si>
  <si>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</si>
  <si>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</si>
  <si>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</si>
  <si>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</si>
  <si>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</si>
  <si>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</si>
  <si>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</si>
  <si>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</si>
  <si>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</si>
  <si>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</si>
  <si>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</si>
  <si>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</si>
  <si>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</si>
  <si>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</si>
  <si>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</si>
  <si>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</si>
  <si>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</si>
  <si>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</si>
  <si>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</si>
  <si>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</si>
  <si>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</si>
  <si>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</si>
  <si>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</si>
  <si>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</si>
  <si>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</si>
  <si>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</si>
  <si>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</si>
  <si>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</si>
  <si>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</si>
  <si>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</si>
  <si>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</si>
  <si>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</si>
  <si>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</si>
  <si>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</si>
  <si>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</si>
  <si>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</si>
  <si>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</si>
  <si>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</si>
  <si>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</si>
  <si>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</si>
  <si>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</si>
  <si>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</si>
  <si>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</si>
  <si>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</si>
  <si>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</si>
  <si>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</si>
  <si>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</si>
  <si>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</si>
  <si>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</si>
  <si>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</si>
  <si>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</si>
  <si>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</si>
  <si>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</si>
  <si>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</si>
  <si>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</si>
  <si>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</si>
  <si>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</si>
  <si>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</si>
  <si>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</si>
  <si>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</si>
  <si>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</si>
  <si>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</si>
  <si>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</si>
  <si>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</si>
  <si>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</si>
  <si>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</si>
  <si>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</si>
  <si>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</si>
  <si>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</si>
  <si>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</si>
  <si>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</si>
  <si>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</si>
  <si>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</si>
  <si>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</si>
  <si>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</si>
  <si>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</si>
  <si>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</si>
  <si>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</si>
  <si>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</si>
  <si>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</si>
  <si>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</si>
  <si>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</si>
  <si>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</si>
  <si>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</si>
  <si>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</si>
  <si>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</si>
  <si>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</si>
  <si>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</si>
  <si>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</si>
  <si>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</si>
  <si>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</si>
  <si>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</si>
  <si>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</si>
  <si>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</si>
  <si>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</si>
  <si>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</si>
  <si>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</si>
  <si>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</si>
  <si>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</si>
  <si>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</si>
  <si>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</si>
  <si>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</si>
  <si>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</si>
  <si>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</si>
  <si>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</si>
  <si>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</si>
  <si>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</si>
  <si>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</si>
  <si>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</si>
  <si>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</si>
  <si>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</si>
  <si>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</si>
  <si>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</si>
  <si>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</si>
  <si>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</si>
  <si>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</si>
  <si>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</si>
  <si>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</si>
  <si>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</si>
  <si>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</si>
  <si>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</si>
  <si>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</si>
  <si>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</si>
  <si>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</si>
  <si>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</si>
  <si>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</si>
  <si>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</si>
  <si>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</si>
  <si>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</si>
  <si>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</si>
  <si>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</si>
  <si>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</si>
  <si>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</si>
  <si>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</si>
  <si>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</si>
  <si>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</si>
  <si>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</si>
  <si>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</si>
  <si>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</si>
  <si>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</si>
  <si>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</si>
  <si>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</si>
  <si>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</si>
  <si>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</si>
  <si>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</si>
  <si>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</si>
  <si>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</si>
  <si>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</si>
  <si>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</si>
  <si>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</si>
  <si>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</si>
  <si>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</si>
  <si>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</si>
  <si>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</si>
  <si>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</si>
  <si>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</si>
  <si>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</si>
  <si>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</si>
  <si>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</si>
  <si>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</si>
  <si>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</si>
  <si>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</si>
  <si>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</si>
  <si>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</si>
  <si>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</si>
  <si>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</si>
  <si>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</si>
  <si>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</si>
  <si>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</si>
  <si>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</si>
  <si>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</si>
  <si>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</si>
  <si>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</si>
  <si>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</si>
  <si>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</si>
  <si>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</si>
  <si>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</si>
  <si>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</si>
  <si>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</si>
  <si>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</si>
  <si>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</si>
  <si>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</si>
  <si>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</si>
  <si>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</si>
  <si>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</si>
  <si>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</si>
  <si>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</si>
  <si>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</si>
  <si>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</si>
  <si>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</si>
  <si>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</si>
  <si>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</si>
  <si>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</si>
  <si>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</si>
  <si>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</si>
  <si>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</si>
  <si>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</si>
  <si>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</si>
  <si>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</si>
  <si>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</si>
  <si>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</si>
  <si>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</si>
  <si>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</si>
  <si>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</si>
  <si>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</si>
  <si>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</si>
  <si>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</si>
  <si>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</si>
  <si>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</si>
  <si>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</si>
  <si>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</si>
  <si>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</si>
  <si>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</si>
  <si>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</si>
  <si>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</si>
  <si>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</si>
  <si>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</si>
  <si>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</si>
  <si>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</si>
  <si>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</si>
  <si>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</si>
  <si>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</si>
  <si>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</si>
  <si>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</si>
  <si>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</si>
  <si>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</si>
  <si>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</si>
  <si>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</si>
  <si>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</si>
  <si>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</si>
  <si>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</si>
  <si>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</si>
  <si>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</si>
  <si>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</si>
  <si>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</si>
  <si>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</si>
  <si>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</si>
  <si>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</si>
  <si>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</si>
  <si>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</si>
  <si>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</si>
  <si>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</si>
  <si>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</si>
  <si>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</si>
  <si>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</si>
  <si>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</si>
  <si>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</si>
  <si>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</si>
  <si>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</si>
  <si>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</si>
  <si>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</si>
  <si>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</si>
  <si>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</si>
  <si>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</si>
  <si>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</si>
  <si>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</si>
  <si>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</si>
  <si>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</si>
  <si>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</si>
  <si>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</si>
  <si>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</si>
  <si>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</si>
  <si>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</si>
  <si>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</si>
  <si>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</si>
  <si>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</si>
  <si>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</si>
  <si>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</si>
  <si>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</si>
  <si>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</si>
  <si>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</si>
  <si>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</si>
  <si>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</si>
  <si>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</si>
  <si>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</si>
  <si>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</si>
  <si>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</si>
  <si>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</si>
  <si>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</si>
  <si>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</si>
  <si>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</si>
  <si>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</si>
  <si>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</si>
  <si>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</si>
  <si>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</si>
  <si>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</si>
  <si>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</si>
  <si>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</si>
  <si>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</si>
  <si>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</si>
  <si>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</si>
  <si>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</si>
  <si>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</si>
  <si>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</si>
  <si>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</si>
  <si>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</si>
  <si>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</si>
  <si>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</si>
  <si>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</si>
  <si>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</si>
  <si>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</si>
  <si>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</si>
  <si>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</si>
  <si>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</si>
  <si>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</si>
  <si>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</si>
  <si>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</si>
  <si>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</si>
  <si>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</si>
  <si>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</si>
  <si>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</si>
  <si>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</si>
  <si>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</si>
  <si>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</si>
  <si>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</si>
  <si>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</si>
  <si>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</si>
  <si>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</si>
  <si>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</si>
  <si>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</si>
  <si>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</si>
  <si>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</si>
  <si>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</si>
  <si>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</si>
  <si>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</si>
  <si>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</si>
  <si>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</si>
  <si>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</si>
  <si>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</si>
  <si>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</si>
  <si>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</si>
  <si>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</si>
  <si>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</si>
  <si>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</si>
  <si>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</si>
  <si>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</si>
  <si>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</si>
  <si>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</si>
  <si>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</si>
  <si>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</si>
  <si>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</si>
  <si>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</si>
  <si>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</si>
  <si>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</si>
  <si>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</si>
  <si>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</si>
  <si>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</si>
  <si>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</si>
  <si>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</si>
  <si>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</si>
  <si>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</si>
  <si>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</si>
  <si>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</si>
  <si>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</si>
  <si>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</si>
  <si>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</si>
  <si>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</si>
  <si>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</si>
  <si>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</si>
  <si>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</si>
  <si>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</si>
  <si>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</si>
  <si>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</si>
  <si>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</si>
  <si>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</si>
  <si>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</si>
  <si>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</si>
  <si>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</si>
  <si>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</si>
  <si>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</si>
  <si>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</si>
  <si>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</si>
  <si>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</si>
  <si>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</si>
  <si>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</si>
  <si>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</si>
  <si>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</si>
  <si>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</si>
  <si>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</si>
  <si>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</si>
  <si>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</si>
  <si>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</si>
  <si>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</si>
  <si>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</si>
  <si>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</si>
  <si>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</si>
  <si>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</si>
  <si>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</si>
  <si>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</si>
  <si>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</si>
  <si>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</si>
  <si>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</si>
  <si>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</si>
  <si>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</si>
  <si>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</si>
  <si>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</si>
  <si>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</si>
  <si>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</si>
  <si>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</si>
  <si>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</si>
  <si>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</si>
  <si>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</si>
  <si>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</si>
  <si>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</si>
  <si>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</si>
  <si>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</si>
  <si>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</si>
  <si>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</si>
  <si>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</si>
  <si>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</si>
  <si>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</si>
  <si>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</si>
  <si>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</si>
  <si>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</si>
  <si>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</si>
  <si>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</si>
  <si>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</si>
  <si>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</si>
  <si>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</si>
  <si>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</si>
  <si>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</si>
  <si>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</si>
  <si>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</si>
  <si>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</si>
  <si>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</si>
  <si>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</si>
  <si>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</si>
  <si>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</si>
  <si>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</si>
  <si>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</si>
  <si>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</si>
  <si>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</si>
  <si>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</si>
  <si>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</si>
  <si>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</si>
  <si>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</si>
  <si>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</si>
  <si>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</si>
  <si>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</si>
  <si>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</si>
  <si>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</si>
  <si>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</si>
  <si>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</si>
  <si>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</si>
  <si>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</si>
  <si>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</si>
  <si>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</si>
  <si>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</si>
  <si>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</si>
  <si>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</si>
  <si>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</si>
  <si>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</si>
  <si>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</si>
  <si>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</si>
  <si>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</si>
  <si>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</si>
  <si>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</si>
  <si>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</si>
  <si>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</si>
  <si>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</si>
  <si>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</si>
  <si>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</si>
  <si>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</si>
  <si>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</si>
  <si>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</si>
  <si>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</si>
  <si>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</si>
  <si>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</si>
  <si>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</si>
  <si>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</si>
  <si>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</si>
  <si>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</si>
  <si>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</si>
  <si>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</si>
  <si>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</si>
  <si>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</si>
  <si>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</si>
  <si>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</si>
  <si>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</si>
  <si>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</si>
  <si>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</si>
  <si>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</si>
  <si>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</si>
  <si>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</si>
  <si>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</si>
  <si>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</si>
  <si>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</si>
  <si>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</si>
  <si>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</si>
  <si>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</si>
  <si>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</si>
  <si>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</si>
  <si>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</si>
  <si>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</si>
  <si>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</si>
  <si>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</si>
  <si>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</si>
  <si>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</si>
  <si>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</si>
  <si>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</si>
  <si>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</si>
  <si>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</si>
  <si>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</si>
  <si>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</si>
  <si>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</si>
  <si>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</si>
  <si>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</si>
  <si>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</si>
  <si>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</si>
  <si>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</si>
  <si>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</si>
  <si>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</si>
  <si>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</si>
  <si>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</si>
  <si>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</si>
  <si>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</si>
  <si>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</si>
  <si>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</si>
  <si>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</si>
  <si>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</si>
  <si>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</si>
  <si>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</si>
  <si>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</si>
  <si>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</si>
  <si>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</si>
  <si>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</si>
  <si>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</si>
  <si>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</si>
  <si>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</si>
  <si>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</si>
  <si>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</si>
  <si>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</si>
  <si>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</si>
  <si>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</si>
  <si>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</si>
  <si>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</si>
  <si>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</si>
  <si>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</si>
  <si>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</si>
  <si>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</si>
  <si>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</si>
  <si>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</si>
  <si>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</si>
  <si>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</si>
  <si>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</si>
  <si>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</si>
  <si>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</si>
  <si>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</si>
  <si>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</si>
  <si>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</si>
  <si>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</si>
  <si>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</si>
  <si>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</si>
  <si>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</si>
  <si>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</si>
  <si>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</si>
  <si>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</si>
  <si>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</si>
  <si>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</si>
  <si>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</si>
  <si>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</si>
  <si>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</si>
  <si>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</si>
  <si>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</si>
  <si>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</si>
  <si>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</si>
  <si>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</si>
  <si>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</si>
  <si>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</si>
  <si>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</si>
  <si>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</si>
  <si>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</si>
  <si>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</si>
  <si>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</si>
  <si>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</si>
  <si>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</si>
  <si>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</si>
  <si>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</si>
  <si>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</si>
  <si>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</si>
  <si>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</si>
  <si>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</si>
  <si>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</si>
  <si>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</si>
  <si>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</si>
  <si>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</si>
  <si>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</si>
  <si>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</si>
  <si>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</si>
  <si>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</si>
  <si>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</si>
  <si>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</si>
  <si>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</si>
  <si>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</si>
  <si>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</si>
  <si>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</si>
  <si>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</si>
  <si>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</si>
  <si>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</si>
  <si>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</si>
  <si>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</si>
  <si>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</si>
  <si>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</si>
  <si>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</si>
  <si>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</si>
  <si>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</si>
  <si>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</si>
  <si>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</si>
  <si>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</si>
  <si>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</si>
  <si>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</si>
  <si>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</si>
  <si>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</si>
  <si>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</si>
  <si>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</si>
  <si>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</si>
  <si>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</si>
  <si>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</si>
  <si>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</si>
  <si>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</si>
  <si>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</si>
  <si>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</si>
  <si>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</si>
  <si>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</si>
  <si>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</si>
  <si>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</si>
  <si>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</si>
  <si>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</si>
  <si>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</si>
  <si>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</si>
  <si>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</si>
  <si>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</si>
  <si>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</si>
  <si>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</si>
  <si>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</si>
  <si>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</si>
  <si>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</si>
  <si>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</si>
  <si>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</si>
  <si>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</si>
  <si>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</si>
  <si>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</si>
  <si>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</si>
  <si>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</si>
  <si>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</si>
  <si>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</si>
  <si>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</si>
  <si>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</si>
  <si>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</si>
  <si>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</si>
  <si>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</si>
  <si>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</si>
  <si>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</si>
  <si>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</si>
  <si>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</si>
  <si>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</si>
  <si>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</si>
  <si>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</si>
  <si>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</si>
  <si>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</si>
  <si>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</si>
  <si>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</si>
  <si>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</si>
  <si>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</si>
  <si>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</si>
  <si>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</si>
  <si>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</si>
  <si>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</si>
  <si>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</si>
  <si>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</si>
  <si>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</si>
  <si>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</si>
  <si>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</si>
  <si>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</si>
  <si>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</si>
  <si>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</si>
  <si>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</si>
  <si>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</si>
  <si>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</si>
  <si>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</si>
  <si>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</si>
  <si>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</si>
  <si>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</si>
  <si>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</si>
  <si>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</si>
  <si>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</si>
  <si>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</si>
  <si>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</si>
  <si>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</si>
  <si>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</si>
  <si>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</si>
  <si>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</si>
  <si>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</si>
  <si>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</si>
  <si>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</si>
  <si>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</si>
  <si>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</si>
  <si>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</si>
  <si>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</si>
  <si>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</si>
  <si>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</si>
  <si>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</si>
  <si>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</si>
  <si>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</si>
  <si>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</si>
  <si>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</si>
  <si>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</si>
  <si>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</si>
  <si>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</si>
  <si>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</si>
  <si>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</si>
  <si>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</si>
  <si>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</si>
  <si>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</si>
  <si>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</si>
  <si>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</si>
  <si>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</si>
  <si>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</si>
  <si>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</si>
  <si>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</si>
  <si>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</si>
  <si>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</si>
  <si>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</si>
  <si>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</si>
  <si>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</si>
  <si>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</si>
  <si>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</si>
  <si>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</si>
  <si>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</si>
  <si>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</si>
  <si>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</si>
  <si>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</si>
  <si>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</si>
  <si>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</si>
  <si>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</si>
  <si>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</si>
  <si>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</si>
  <si>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</si>
  <si>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</si>
  <si>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</si>
  <si>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</si>
  <si>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</si>
  <si>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</si>
  <si>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</si>
  <si>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</si>
  <si>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</si>
  <si>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</si>
  <si>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</si>
  <si>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</si>
  <si>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</si>
  <si>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</si>
  <si>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</si>
  <si>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</si>
  <si>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</si>
  <si>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</si>
  <si>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</si>
  <si>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</si>
  <si>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</si>
  <si>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</si>
  <si>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</si>
  <si>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</si>
  <si>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</si>
  <si>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</si>
  <si>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</si>
  <si>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</si>
  <si>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</si>
  <si>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</si>
  <si>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</si>
  <si>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</si>
  <si>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</si>
  <si>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</si>
  <si>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</si>
  <si>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</si>
  <si>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</si>
  <si>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</si>
  <si>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</si>
  <si>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</si>
  <si>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</si>
  <si>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</si>
  <si>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</si>
  <si>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</si>
  <si>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</si>
  <si>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</si>
  <si>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</si>
  <si>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</si>
  <si>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</si>
  <si>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</si>
  <si>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</si>
  <si>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</si>
  <si>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</si>
  <si>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</si>
  <si>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</si>
  <si>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</si>
  <si>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</si>
  <si>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</si>
  <si>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</si>
  <si>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</si>
  <si>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</si>
  <si>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</si>
  <si>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</si>
  <si>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</si>
  <si>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</si>
  <si>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</si>
  <si>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</si>
  <si>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</si>
  <si>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</si>
  <si>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</si>
  <si>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</si>
  <si>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</si>
  <si>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</si>
  <si>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</si>
  <si>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</si>
  <si>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</si>
  <si>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</si>
  <si>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</si>
  <si>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</si>
  <si>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</si>
  <si>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</si>
  <si>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</si>
  <si>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</si>
  <si>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</si>
  <si>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</si>
  <si>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</si>
  <si>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</si>
  <si>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</si>
  <si>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</si>
  <si>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</si>
  <si>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</si>
  <si>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</si>
  <si>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</si>
  <si>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</si>
  <si>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</si>
  <si>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</si>
  <si>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</si>
  <si>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</si>
  <si>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</si>
  <si>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</si>
  <si>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</si>
  <si>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</si>
  <si>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</si>
  <si>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</si>
  <si>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</si>
  <si>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</si>
  <si>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</si>
  <si>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</si>
  <si>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</si>
  <si>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</si>
  <si>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</si>
  <si>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</si>
  <si>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</si>
  <si>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</si>
  <si>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</si>
  <si>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</si>
  <si>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</si>
  <si>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</si>
  <si>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</si>
  <si>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</si>
  <si>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</si>
  <si>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</si>
  <si>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</si>
  <si>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</si>
  <si>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</si>
  <si>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</si>
  <si>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</si>
  <si>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</si>
  <si>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</si>
  <si>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</si>
  <si>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</si>
  <si>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</si>
  <si>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</si>
  <si>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</si>
  <si>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</si>
  <si>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</si>
  <si>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</si>
  <si>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</si>
  <si>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</si>
  <si>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</si>
  <si>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</si>
  <si>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</si>
  <si>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</si>
  <si>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</si>
  <si>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</si>
  <si>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</si>
  <si>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</si>
  <si>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</si>
  <si>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</si>
  <si>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</si>
  <si>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</si>
  <si>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</si>
  <si>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</si>
  <si>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</si>
  <si>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</si>
  <si>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</si>
  <si>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</si>
  <si>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</si>
  <si>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</si>
  <si>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</si>
  <si>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</si>
  <si>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</si>
  <si>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</si>
  <si>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</si>
  <si>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</si>
  <si>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</si>
  <si>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</si>
  <si>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</si>
  <si>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</si>
  <si>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</si>
  <si>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</si>
  <si>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</si>
  <si>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</si>
  <si>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</si>
  <si>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</si>
  <si>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</si>
  <si>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</si>
  <si>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</si>
  <si>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</si>
  <si>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</si>
  <si>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</si>
  <si>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</si>
  <si>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</si>
  <si>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</si>
  <si>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</si>
  <si>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</si>
  <si>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</si>
  <si>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</si>
  <si>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</si>
  <si>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</si>
  <si>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</si>
  <si>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</si>
  <si>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</si>
  <si>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</si>
  <si>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</si>
  <si>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</si>
  <si>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</si>
  <si>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</si>
  <si>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</si>
  <si>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</si>
  <si>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</si>
  <si>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</si>
  <si>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</si>
  <si>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</si>
  <si>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</si>
  <si>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</si>
  <si>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</si>
  <si>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</si>
  <si>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</si>
  <si>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</si>
  <si>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</si>
  <si>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</si>
  <si>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</si>
  <si>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</si>
  <si>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</si>
  <si>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</si>
  <si>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</si>
  <si>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</si>
  <si>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</si>
  <si>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</si>
  <si>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</si>
  <si>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</si>
  <si>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</si>
  <si>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</si>
  <si>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</si>
  <si>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</si>
  <si>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</si>
  <si>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</si>
  <si>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</si>
  <si>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</si>
  <si>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</si>
  <si>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</si>
  <si>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</si>
  <si>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</si>
  <si>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</si>
  <si>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</si>
  <si>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</si>
  <si>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</si>
  <si>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</si>
  <si>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</si>
  <si>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</si>
  <si>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</si>
  <si>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</si>
  <si>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</si>
  <si>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</si>
  <si>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</si>
  <si>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</si>
  <si>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</si>
  <si>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</si>
  <si>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</si>
  <si>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</si>
  <si>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</si>
  <si>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</si>
  <si>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</si>
  <si>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</si>
  <si>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</si>
  <si>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</si>
  <si>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</si>
  <si>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</si>
  <si>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</si>
  <si>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</si>
  <si>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</si>
  <si>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</si>
  <si>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</si>
  <si>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</si>
  <si>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</si>
  <si>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</si>
  <si>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</si>
  <si>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</si>
  <si>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</si>
  <si>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</si>
  <si>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</si>
  <si>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</si>
  <si>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</si>
  <si>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</si>
  <si>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</si>
  <si>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</si>
  <si>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</si>
  <si>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</si>
  <si>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</si>
  <si>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</si>
  <si>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</si>
  <si>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</si>
  <si>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</si>
  <si>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</si>
  <si>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</si>
  <si>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</si>
  <si>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</si>
  <si>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</si>
  <si>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</si>
  <si>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</si>
  <si>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</si>
  <si>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</si>
  <si>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</si>
  <si>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</si>
  <si>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</si>
  <si>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</si>
  <si>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</si>
  <si>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</si>
  <si>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</si>
  <si>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</si>
  <si>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</si>
  <si>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</si>
  <si>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</si>
  <si>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</si>
  <si>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</si>
  <si>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</si>
  <si>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</si>
  <si>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</si>
  <si>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</si>
  <si>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</si>
  <si>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</si>
  <si>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</si>
  <si>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</si>
  <si>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</si>
  <si>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</si>
  <si>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</si>
  <si>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</si>
  <si>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</si>
  <si>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</si>
  <si>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</si>
  <si>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</si>
  <si>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</si>
  <si>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</si>
  <si>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</si>
  <si>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</si>
  <si>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</si>
  <si>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</si>
  <si>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</si>
  <si>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</si>
  <si>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</si>
  <si>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</si>
  <si>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</si>
  <si>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</si>
  <si>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</si>
  <si>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</si>
  <si>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</si>
  <si>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</si>
  <si>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</si>
  <si>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</si>
  <si>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</si>
  <si>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</si>
  <si>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</si>
  <si>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</si>
  <si>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</si>
  <si>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</si>
  <si>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</si>
  <si>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</si>
  <si>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</si>
  <si>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</si>
  <si>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</si>
  <si>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</si>
  <si>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</si>
  <si>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</si>
  <si>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</si>
  <si>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</si>
  <si>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</si>
  <si>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</si>
  <si>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</si>
  <si>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</si>
  <si>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</si>
  <si>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</si>
  <si>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</si>
  <si>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</si>
  <si>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</si>
  <si>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</si>
  <si>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</si>
  <si>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</si>
  <si>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</si>
  <si>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</si>
  <si>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</si>
  <si>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</si>
  <si>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</si>
  <si>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</si>
  <si>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</si>
  <si>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</si>
  <si>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</si>
  <si>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</si>
  <si>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</si>
  <si>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</si>
  <si>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</si>
  <si>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</si>
  <si>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</si>
  <si>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</si>
  <si>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</si>
  <si>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</si>
  <si>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</si>
  <si>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</si>
  <si>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</si>
  <si>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</si>
  <si>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</si>
  <si>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</si>
  <si>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</si>
  <si>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</si>
  <si>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</si>
  <si>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</si>
  <si>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</si>
  <si>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</si>
  <si>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</si>
  <si>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</si>
  <si>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</si>
  <si>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</si>
  <si>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</si>
  <si>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</si>
  <si>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</si>
  <si>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</si>
  <si>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</si>
  <si>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</si>
  <si>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</si>
  <si>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</si>
  <si>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</si>
  <si>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</si>
  <si>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</si>
  <si>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</si>
  <si>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</si>
  <si>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</si>
  <si>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</si>
  <si>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</si>
  <si>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</si>
  <si>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</si>
  <si>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</si>
  <si>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</si>
  <si>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</si>
  <si>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</si>
  <si>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</si>
  <si>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</si>
  <si>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</si>
  <si>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</si>
  <si>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</si>
  <si>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</si>
  <si>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</si>
  <si>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</si>
  <si>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</si>
  <si>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</si>
  <si>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</si>
  <si>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</si>
  <si>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</si>
  <si>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</si>
  <si>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</si>
  <si>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</si>
  <si>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</si>
  <si>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</si>
  <si>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</si>
  <si>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</si>
  <si>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</si>
  <si>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</si>
  <si>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</si>
  <si>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</si>
  <si>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</si>
  <si>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</si>
  <si>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</si>
  <si>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</si>
  <si>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</si>
  <si>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</si>
  <si>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</si>
  <si>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</si>
  <si>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</si>
  <si>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</si>
  <si>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</si>
  <si>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</si>
  <si>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</si>
  <si>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</si>
  <si>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</si>
  <si>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</si>
  <si>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</si>
  <si>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</si>
  <si>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</si>
  <si>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</si>
  <si>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</si>
  <si>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</si>
  <si>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</si>
  <si>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</si>
  <si>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</si>
  <si>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</si>
  <si>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</si>
  <si>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</si>
  <si>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</si>
  <si>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</si>
  <si>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</si>
  <si>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</si>
  <si>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</si>
  <si>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</si>
  <si>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</si>
  <si>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</si>
  <si>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</si>
  <si>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</si>
  <si>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</si>
  <si>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</si>
  <si>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</si>
  <si>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</si>
  <si>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</si>
  <si>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</si>
  <si>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</si>
  <si>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</si>
  <si>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</si>
  <si>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</si>
  <si>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</si>
  <si>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</si>
  <si>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</si>
  <si>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</si>
  <si>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</si>
  <si>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</si>
  <si>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</si>
  <si>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</si>
  <si>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</si>
  <si>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</si>
  <si>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</si>
  <si>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</si>
  <si>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</si>
  <si>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</si>
  <si>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</si>
  <si>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</si>
  <si>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</si>
  <si>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</si>
  <si>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</si>
  <si>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</si>
  <si>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</si>
  <si>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</si>
  <si>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</si>
  <si>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</si>
  <si>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</si>
  <si>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</si>
  <si>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</si>
  <si>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</si>
  <si>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</si>
  <si>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</si>
  <si>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</si>
  <si>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</si>
  <si>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</si>
  <si>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</si>
  <si>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</si>
  <si>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</si>
  <si>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</si>
  <si>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</si>
  <si>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</si>
  <si>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</si>
  <si>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</si>
  <si>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</si>
  <si>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</si>
  <si>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</si>
  <si>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</si>
  <si>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</si>
  <si>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</si>
  <si>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</si>
  <si>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</si>
  <si>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</si>
  <si>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</si>
  <si>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</si>
  <si>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</si>
  <si>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</si>
  <si>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</si>
  <si>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</si>
  <si>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</si>
  <si>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</si>
  <si>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</si>
  <si>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</si>
  <si>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</si>
  <si>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</si>
  <si>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</si>
  <si>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</si>
  <si>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</si>
  <si>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</si>
  <si>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</si>
  <si>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</si>
  <si>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</si>
  <si>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</si>
  <si>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</si>
  <si>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</si>
  <si>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</si>
  <si>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</si>
  <si>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</si>
  <si>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</si>
  <si>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</si>
  <si>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</si>
  <si>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</si>
  <si>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</si>
  <si>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</si>
  <si>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</si>
  <si>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</si>
  <si>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</si>
  <si>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</si>
  <si>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</si>
  <si>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</si>
  <si>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</si>
  <si>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</si>
  <si>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</si>
  <si>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</si>
  <si>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</si>
  <si>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</si>
  <si>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</si>
  <si>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</si>
  <si>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</si>
  <si>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</si>
  <si>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</si>
  <si>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</si>
  <si>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</si>
  <si>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</si>
  <si>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</si>
  <si>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</si>
  <si>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</si>
  <si>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</si>
  <si>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</si>
  <si>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</si>
  <si>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</si>
  <si>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</si>
  <si>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</si>
  <si>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</si>
  <si>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</si>
  <si>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</si>
  <si>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</si>
  <si>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</si>
  <si>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</si>
  <si>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</si>
  <si>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</si>
  <si>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</si>
  <si>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</si>
  <si>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</si>
  <si>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</si>
  <si>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</si>
  <si>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</si>
  <si>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</si>
  <si>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</si>
  <si>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</si>
  <si>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</si>
  <si>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</si>
  <si>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</si>
  <si>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</si>
  <si>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</si>
  <si>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</si>
  <si>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</si>
  <si>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</si>
  <si>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</si>
  <si>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</si>
  <si>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</si>
  <si>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</si>
  <si>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</si>
  <si>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</si>
  <si>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</si>
  <si>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</si>
  <si>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</si>
  <si>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</si>
  <si>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</si>
  <si>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</si>
  <si>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</si>
  <si>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</si>
  <si>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</si>
  <si>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</si>
  <si>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</si>
  <si>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</si>
  <si>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</si>
  <si>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</si>
  <si>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</si>
  <si>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</si>
  <si>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</si>
  <si>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</si>
  <si>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</si>
  <si>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</si>
  <si>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</si>
  <si>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</si>
  <si>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</si>
  <si>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</si>
  <si>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</si>
  <si>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</si>
  <si>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</si>
  <si>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</si>
  <si>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</si>
  <si>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</si>
  <si>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</si>
  <si>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</si>
  <si>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</si>
  <si>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</si>
  <si>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</si>
  <si>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</si>
  <si>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</si>
  <si>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</si>
  <si>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</si>
  <si>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</si>
  <si>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</si>
  <si>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</si>
  <si>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</si>
  <si>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</si>
  <si>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</si>
  <si>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</si>
  <si>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</si>
  <si>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</si>
  <si>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</si>
  <si>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</si>
  <si>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</si>
  <si>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</si>
  <si>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</si>
  <si>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</si>
  <si>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</si>
  <si>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</si>
  <si>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</si>
  <si>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</si>
  <si>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</si>
  <si>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</si>
  <si>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</si>
  <si>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</si>
  <si>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</si>
  <si>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</si>
  <si>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</si>
  <si>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</si>
  <si>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</si>
  <si>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</si>
  <si>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</si>
  <si>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</si>
  <si>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</si>
  <si>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</si>
  <si>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</si>
  <si>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</si>
  <si>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</si>
  <si>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</si>
  <si>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</si>
  <si>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</si>
  <si>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</si>
  <si>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</si>
  <si>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</si>
  <si>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</si>
  <si>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</si>
  <si>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</si>
  <si>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</si>
  <si>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</si>
  <si>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</si>
  <si>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</si>
  <si>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</si>
  <si>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</si>
  <si>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</si>
  <si>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</si>
  <si>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</si>
  <si>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</si>
  <si>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</si>
  <si>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</si>
  <si>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</si>
  <si>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</si>
  <si>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</si>
  <si>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</si>
  <si>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</si>
  <si>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</si>
  <si>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</si>
  <si>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</si>
  <si>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</si>
  <si>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</si>
  <si>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</si>
  <si>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</si>
  <si>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</si>
  <si>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</si>
  <si>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</si>
  <si>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</si>
  <si>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</si>
  <si>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</si>
  <si>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</si>
  <si>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</si>
  <si>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</si>
  <si>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</si>
  <si>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</si>
  <si>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</si>
  <si>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</si>
  <si>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</si>
  <si>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</si>
  <si>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</si>
  <si>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</si>
  <si>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</si>
  <si>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</si>
  <si>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</si>
  <si>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</si>
  <si>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</si>
  <si>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</si>
  <si>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</si>
  <si>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</si>
  <si>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</si>
  <si>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</si>
  <si>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</si>
  <si>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</si>
  <si>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</si>
  <si>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</si>
  <si>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</si>
  <si>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</si>
  <si>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</si>
  <si>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</si>
  <si>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</si>
  <si>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</si>
  <si>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</si>
  <si>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</si>
  <si>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</si>
  <si>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</si>
  <si>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</si>
  <si>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</si>
  <si>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</si>
  <si>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</si>
  <si>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</si>
  <si>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</si>
  <si>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</si>
  <si>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</si>
  <si>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</si>
  <si>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</si>
  <si>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</si>
  <si>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</si>
  <si>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</si>
  <si>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</si>
  <si>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</si>
  <si>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</si>
  <si>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</si>
  <si>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</si>
  <si>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</si>
  <si>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</si>
  <si>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</si>
  <si>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</si>
  <si>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</si>
  <si>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</si>
  <si>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</si>
  <si>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</si>
  <si>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</si>
  <si>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</si>
  <si>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</si>
  <si>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</si>
  <si>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</si>
  <si>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</si>
  <si>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</si>
  <si>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</si>
  <si>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</si>
  <si>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</si>
  <si>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</si>
  <si>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</si>
  <si>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</si>
  <si>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</si>
  <si>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</si>
  <si>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</si>
  <si>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</si>
  <si>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</si>
  <si>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</si>
  <si>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</si>
  <si>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</si>
  <si>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</si>
  <si>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</si>
  <si>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</si>
  <si>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</si>
  <si>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</si>
  <si>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</si>
  <si>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</si>
  <si>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</si>
  <si>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</si>
  <si>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</si>
  <si>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</si>
  <si>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</si>
  <si>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</si>
  <si>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</si>
  <si>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</si>
  <si>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</si>
  <si>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</si>
  <si>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</si>
  <si>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</si>
  <si>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</si>
  <si>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</si>
  <si>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</si>
  <si>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</si>
  <si>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</si>
  <si>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</si>
  <si>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</si>
  <si>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</si>
  <si>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</si>
  <si>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</si>
  <si>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</si>
  <si>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</si>
  <si>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</si>
  <si>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</si>
  <si>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</si>
  <si>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</si>
  <si>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</si>
  <si>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</si>
  <si>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</si>
  <si>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</si>
  <si>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</si>
  <si>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</si>
  <si>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</si>
  <si>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</si>
  <si>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</si>
  <si>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</si>
  <si>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</si>
  <si>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</si>
  <si>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</si>
  <si>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</si>
  <si>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</si>
  <si>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</si>
  <si>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</si>
  <si>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</si>
  <si>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</si>
  <si>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</si>
  <si>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</si>
  <si>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</si>
  <si>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</si>
  <si>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</si>
  <si>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</si>
  <si>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</si>
  <si>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</si>
  <si>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</si>
  <si>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</si>
  <si>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</si>
  <si>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</si>
  <si>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</si>
  <si>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</si>
  <si>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</si>
  <si>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</si>
  <si>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</si>
  <si>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</si>
  <si>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</si>
  <si>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</si>
  <si>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</si>
  <si>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</si>
  <si>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</si>
  <si>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</si>
  <si>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</si>
  <si>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</si>
  <si>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</si>
  <si>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</si>
  <si>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</si>
  <si>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</si>
  <si>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</si>
  <si>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</si>
  <si>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</si>
  <si>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</si>
  <si>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</si>
  <si>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</si>
  <si>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</si>
  <si>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</si>
  <si>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</si>
  <si>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</si>
  <si>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</si>
  <si>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</si>
  <si>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</si>
  <si>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</si>
  <si>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</si>
  <si>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</si>
  <si>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</si>
  <si>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</si>
  <si>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</si>
  <si>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</si>
  <si>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</si>
  <si>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</si>
  <si>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</si>
  <si>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</si>
  <si>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</si>
  <si>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</si>
  <si>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</si>
  <si>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</si>
  <si>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</si>
  <si>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</si>
  <si>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</si>
  <si>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</si>
  <si>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</si>
  <si>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</si>
  <si>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</si>
  <si>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</si>
  <si>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</si>
  <si>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</si>
  <si>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</si>
  <si>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</si>
  <si>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</si>
  <si>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</si>
  <si>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</si>
  <si>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</si>
  <si>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</si>
  <si>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</si>
  <si>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</si>
  <si>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</si>
  <si>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</si>
  <si>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</si>
  <si>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</si>
  <si>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</si>
  <si>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</si>
  <si>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</si>
  <si>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</si>
  <si>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</si>
  <si>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</si>
  <si>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</si>
  <si>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</si>
  <si>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</si>
  <si>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</si>
  <si>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</si>
  <si>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</si>
  <si>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</si>
  <si>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</si>
  <si>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</si>
  <si>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</si>
  <si>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</si>
  <si>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</si>
  <si>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</si>
  <si>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</si>
  <si>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</si>
  <si>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</si>
  <si>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</si>
  <si>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</si>
  <si>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</si>
  <si>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</si>
  <si>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</si>
  <si>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</si>
  <si>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</si>
  <si>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</si>
  <si>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</si>
  <si>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</si>
  <si>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</si>
  <si>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</si>
  <si>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</si>
  <si>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</si>
  <si>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</si>
  <si>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</si>
  <si>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</si>
  <si>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</si>
  <si>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</si>
  <si>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</si>
  <si>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</si>
  <si>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</si>
  <si>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</si>
  <si>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</si>
  <si>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</si>
  <si>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</si>
  <si>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</si>
  <si>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</si>
  <si>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</si>
  <si>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</si>
  <si>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</si>
  <si>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</si>
  <si>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</si>
  <si>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</si>
  <si>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</si>
  <si>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</si>
  <si>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</si>
  <si>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</si>
  <si>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</si>
  <si>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</si>
  <si>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</si>
  <si>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</si>
  <si>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</si>
  <si>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</si>
  <si>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</si>
  <si>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</si>
  <si>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</si>
  <si>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</si>
  <si>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</si>
  <si>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</si>
  <si>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</si>
  <si>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</si>
  <si>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</si>
  <si>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</si>
  <si>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</si>
  <si>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</si>
  <si>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</si>
  <si>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</si>
  <si>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</si>
  <si>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</si>
  <si>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</si>
  <si>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</si>
  <si>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</si>
  <si>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</si>
  <si>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</si>
  <si>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</si>
  <si>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</si>
  <si>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</si>
  <si>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</si>
  <si>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</si>
  <si>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</si>
  <si>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</si>
  <si>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</si>
  <si>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</si>
  <si>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</si>
  <si>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</si>
  <si>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</si>
  <si>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</si>
  <si>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</si>
  <si>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</si>
  <si>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</si>
  <si>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</si>
  <si>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</si>
  <si>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</si>
  <si>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</si>
  <si>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</si>
  <si>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</si>
  <si>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</si>
  <si>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</si>
  <si>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</si>
  <si>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</si>
  <si>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</si>
  <si>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</si>
  <si>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</si>
  <si>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</si>
  <si>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</si>
  <si>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</si>
  <si>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</si>
  <si>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</si>
  <si>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</si>
  <si>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</si>
  <si>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</si>
  <si>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</si>
  <si>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</si>
  <si>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</si>
  <si>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</si>
  <si>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</si>
  <si>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</si>
  <si>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</si>
  <si>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</si>
  <si>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</si>
  <si>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</si>
  <si>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</si>
  <si>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</si>
  <si>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</si>
  <si>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</si>
  <si>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</si>
  <si>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</si>
  <si>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</si>
  <si>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</si>
  <si>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</si>
  <si>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</si>
  <si>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</si>
  <si>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</si>
  <si>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</si>
  <si>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</si>
  <si>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</si>
  <si>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</si>
  <si>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</si>
  <si>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</si>
  <si>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</si>
  <si>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</si>
  <si>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</si>
  <si>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</si>
  <si>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</si>
  <si>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</si>
  <si>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</si>
  <si>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</si>
  <si>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</si>
  <si>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</si>
  <si>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</si>
  <si>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</si>
  <si>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</si>
  <si>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</si>
  <si>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</si>
  <si>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</si>
  <si>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</si>
  <si>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</si>
  <si>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</si>
  <si>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</si>
  <si>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</si>
  <si>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</si>
  <si>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</si>
  <si>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</si>
  <si>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</si>
  <si>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</si>
  <si>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</si>
  <si>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</si>
  <si>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</si>
  <si>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</si>
  <si>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</si>
  <si>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</si>
  <si>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</si>
  <si>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</si>
  <si>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</si>
  <si>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</si>
  <si>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</si>
  <si>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</si>
  <si>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</si>
  <si>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</si>
  <si>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</si>
  <si>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</si>
  <si>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</si>
  <si>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</si>
  <si>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</si>
  <si>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</si>
  <si>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</si>
  <si>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</si>
  <si>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</si>
  <si>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</si>
  <si>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</si>
  <si>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</si>
  <si>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</si>
  <si>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</si>
  <si>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</si>
  <si>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</si>
  <si>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</si>
  <si>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</si>
  <si>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</si>
  <si>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</si>
  <si>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</si>
  <si>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</si>
  <si>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</si>
  <si>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</si>
  <si>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</si>
  <si>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</si>
  <si>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</si>
  <si>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</si>
  <si>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</si>
  <si>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</si>
  <si>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</si>
  <si>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</si>
  <si>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</si>
  <si>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</si>
  <si>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</si>
  <si>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</si>
  <si>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</si>
  <si>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</si>
  <si>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</si>
  <si>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</si>
  <si>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</si>
  <si>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</si>
  <si>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</si>
  <si>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</si>
  <si>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</si>
  <si>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</si>
  <si>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</si>
  <si>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</si>
  <si>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</si>
  <si>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</si>
  <si>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</si>
  <si>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</si>
  <si>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</si>
  <si>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</si>
  <si>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</si>
  <si>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</si>
  <si>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</si>
  <si>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</si>
  <si>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</si>
  <si>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</si>
  <si>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</si>
  <si>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</si>
  <si>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</si>
  <si>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</si>
  <si>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</si>
  <si>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</si>
  <si>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</si>
  <si>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</si>
  <si>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</si>
  <si>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</si>
  <si>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</si>
  <si>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</si>
  <si>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</si>
  <si>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</si>
  <si>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</si>
  <si>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</si>
  <si>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</si>
  <si>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</si>
  <si>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</si>
  <si>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</si>
  <si>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</si>
  <si>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</si>
  <si>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</si>
  <si>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</si>
  <si>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</si>
  <si>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</si>
  <si>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</si>
  <si>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</si>
  <si>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</si>
  <si>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</si>
  <si>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</si>
  <si>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</si>
  <si>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</si>
  <si>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</si>
  <si>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</si>
  <si>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</si>
  <si>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</si>
  <si>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</si>
  <si>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</si>
  <si>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</si>
  <si>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</si>
  <si>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</si>
  <si>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</si>
  <si>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</si>
  <si>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</si>
  <si>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</si>
  <si>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</si>
  <si>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</si>
  <si>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</si>
  <si>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</si>
  <si>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</si>
  <si>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</si>
  <si>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</si>
  <si>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</si>
  <si>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</si>
  <si>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</si>
  <si>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</si>
  <si>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</si>
  <si>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</si>
  <si>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</si>
  <si>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</si>
  <si>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</si>
  <si>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</si>
  <si>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</si>
  <si>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</si>
  <si>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</si>
  <si>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</si>
  <si>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</si>
  <si>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</si>
  <si>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</si>
  <si>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</si>
  <si>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</si>
  <si>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</si>
  <si>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</si>
  <si>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</si>
  <si>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</si>
  <si>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</si>
  <si>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</si>
  <si>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</si>
  <si>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</si>
  <si>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</si>
  <si>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</si>
  <si>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</si>
  <si>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</si>
  <si>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</si>
  <si>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</si>
  <si>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</si>
  <si>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</si>
  <si>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</si>
  <si>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</si>
  <si>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</si>
  <si>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</si>
  <si>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</si>
  <si>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</si>
  <si>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</si>
  <si>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</si>
  <si>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</si>
  <si>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</si>
  <si>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</si>
  <si>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</si>
  <si>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</si>
  <si>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</si>
  <si>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</si>
  <si>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</si>
  <si>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</si>
  <si>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</si>
  <si>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</si>
  <si>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</si>
  <si>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</si>
  <si>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</si>
  <si>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</si>
  <si>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</si>
  <si>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</si>
  <si>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</si>
  <si>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</si>
  <si>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</si>
  <si>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</si>
  <si>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</si>
  <si>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</si>
  <si>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</si>
  <si>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</si>
  <si>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</si>
  <si>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</si>
  <si>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</si>
  <si>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</si>
  <si>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</si>
  <si>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</si>
  <si>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</si>
  <si>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</si>
  <si>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</si>
  <si>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</si>
  <si>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</si>
  <si>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</si>
  <si>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</si>
  <si>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</si>
  <si>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</si>
  <si>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</si>
  <si>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</si>
  <si>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</si>
  <si>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</si>
  <si>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</si>
  <si>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</si>
  <si>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</si>
  <si>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</si>
  <si>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</si>
  <si>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</si>
  <si>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</si>
  <si>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</si>
  <si>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</si>
  <si>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</si>
  <si>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</si>
  <si>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</si>
  <si>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</si>
  <si>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</si>
  <si>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</si>
  <si>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</si>
  <si>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</si>
  <si>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</si>
  <si>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</si>
  <si>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</si>
  <si>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</si>
  <si>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</si>
  <si>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</si>
  <si>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</si>
  <si>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</si>
  <si>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</si>
  <si>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</si>
  <si>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</si>
  <si>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</si>
  <si>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</si>
  <si>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</si>
  <si>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</si>
  <si>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</si>
  <si>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</si>
  <si>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</si>
  <si>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</si>
  <si>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</si>
  <si>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</si>
  <si>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</si>
  <si>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</si>
  <si>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</si>
  <si>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</si>
  <si>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</si>
  <si>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</si>
  <si>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</si>
  <si>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</si>
  <si>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</si>
  <si>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</si>
  <si>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</si>
  <si>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</si>
  <si>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</si>
  <si>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</si>
  <si>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</si>
  <si>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</si>
  <si>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</si>
  <si>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</si>
  <si>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</si>
  <si>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</si>
  <si>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</si>
  <si>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</si>
  <si>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</si>
  <si>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</si>
  <si>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</si>
  <si>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</si>
  <si>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</si>
  <si>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</si>
  <si>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</si>
  <si>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</si>
  <si>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</si>
  <si>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</si>
  <si>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</si>
  <si>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</si>
  <si>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</si>
  <si>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</si>
  <si>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</si>
  <si>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</si>
  <si>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</si>
  <si>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</si>
  <si>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</si>
  <si>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</si>
  <si>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</si>
  <si>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</si>
  <si>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</si>
  <si>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</si>
  <si>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</si>
  <si>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</si>
  <si>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</si>
  <si>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</si>
  <si>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</si>
  <si>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</si>
  <si>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</si>
  <si>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</si>
  <si>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</si>
  <si>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</si>
  <si>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</si>
  <si>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</si>
  <si>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</si>
  <si>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</si>
  <si>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</si>
  <si>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</si>
  <si>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</si>
  <si>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</si>
  <si>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</si>
  <si>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</si>
  <si>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</si>
  <si>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</si>
  <si>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</si>
  <si>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</si>
  <si>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</si>
  <si>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</si>
  <si>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</si>
  <si>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</si>
  <si>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</si>
  <si>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</si>
  <si>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</si>
  <si>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</si>
  <si>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</si>
  <si>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</si>
  <si>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</si>
  <si>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</si>
  <si>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</si>
  <si>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</si>
  <si>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</si>
  <si>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</si>
  <si>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</si>
  <si>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</si>
  <si>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</si>
  <si>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</si>
  <si>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</si>
  <si>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</si>
  <si>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</si>
  <si>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</si>
  <si>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</si>
  <si>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</si>
  <si>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</si>
  <si>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</si>
  <si>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</si>
  <si>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</si>
  <si>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</si>
  <si>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</si>
  <si>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</si>
  <si>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</si>
  <si>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</si>
  <si>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</si>
  <si>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</si>
  <si>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</si>
  <si>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</si>
  <si>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</si>
  <si>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</si>
  <si>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</si>
  <si>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</si>
  <si>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</si>
  <si>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</si>
  <si>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</si>
  <si>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</si>
  <si>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</si>
  <si>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</si>
  <si>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</si>
  <si>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</si>
  <si>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</si>
  <si>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</si>
  <si>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</si>
  <si>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</si>
  <si>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</si>
  <si>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</si>
  <si>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</si>
  <si>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</si>
  <si>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</si>
  <si>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</si>
  <si>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</si>
  <si>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</si>
  <si>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</si>
  <si>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</si>
  <si>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</si>
  <si>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</si>
  <si>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</si>
  <si>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</si>
  <si>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</si>
  <si>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</si>
  <si>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</si>
  <si>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</si>
  <si>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</si>
  <si>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</si>
  <si>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</si>
  <si>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</si>
  <si>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</si>
  <si>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</si>
  <si>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</si>
  <si>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</si>
  <si>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</si>
  <si>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</si>
  <si>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</si>
  <si>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</si>
  <si>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</si>
  <si>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</si>
  <si>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</si>
  <si>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</si>
  <si>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</si>
  <si>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</si>
  <si>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</si>
  <si>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</si>
  <si>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</si>
  <si>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</si>
  <si>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</si>
  <si>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</si>
  <si>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</si>
  <si>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</si>
  <si>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</si>
  <si>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</si>
  <si>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</si>
  <si>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</si>
  <si>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</si>
  <si>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</si>
  <si>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</si>
  <si>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</si>
  <si>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</si>
  <si>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</si>
  <si>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</si>
  <si>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</si>
  <si>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</si>
  <si>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</si>
  <si>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</si>
  <si>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</si>
  <si>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</si>
  <si>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</si>
  <si>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</si>
  <si>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</si>
  <si>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</si>
  <si>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</si>
  <si>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</si>
  <si>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</si>
  <si>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</si>
  <si>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</si>
  <si>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</si>
  <si>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</si>
  <si>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</si>
  <si>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</si>
  <si>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</si>
  <si>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</si>
  <si>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</si>
  <si>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</si>
  <si>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</si>
  <si>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</si>
  <si>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</si>
  <si>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</si>
  <si>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</si>
  <si>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</si>
  <si>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</si>
  <si>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</si>
  <si>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</si>
  <si>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</si>
  <si>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</si>
  <si>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</si>
  <si>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</si>
  <si>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</si>
  <si>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</si>
  <si>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</si>
  <si>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</si>
  <si>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</si>
  <si>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</si>
  <si>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</si>
  <si>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</si>
  <si>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</si>
  <si>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</si>
  <si>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</si>
  <si>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</si>
  <si>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</si>
  <si>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</si>
  <si>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</si>
  <si>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</si>
  <si>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</si>
  <si>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</si>
  <si>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</si>
  <si>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</si>
  <si>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</si>
  <si>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</si>
  <si>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</si>
  <si>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</si>
  <si>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</si>
  <si>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</si>
  <si>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</si>
  <si>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</si>
  <si>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</si>
  <si>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</si>
  <si>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</si>
  <si>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</si>
  <si>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</si>
  <si>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</si>
  <si>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</si>
  <si>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</si>
  <si>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</si>
  <si>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</si>
  <si>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</si>
  <si>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</si>
  <si>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</si>
  <si>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</si>
  <si>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</si>
  <si>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</si>
  <si>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</si>
  <si>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</si>
  <si>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</si>
  <si>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</si>
  <si>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</si>
  <si>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</si>
  <si>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</si>
  <si>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</si>
  <si>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</si>
  <si>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</si>
  <si>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</si>
  <si>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</si>
  <si>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</si>
  <si>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</si>
  <si>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</si>
  <si>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</si>
  <si>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</si>
  <si>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</si>
  <si>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</si>
  <si>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</si>
  <si>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</si>
  <si>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</si>
  <si>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</si>
  <si>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</si>
  <si>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</si>
  <si>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</si>
  <si>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</si>
  <si>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</si>
  <si>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</si>
  <si>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</si>
  <si>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</si>
  <si>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</si>
  <si>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</si>
  <si>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</si>
  <si>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</si>
  <si>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</si>
  <si>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</si>
  <si>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</si>
  <si>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</si>
  <si>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</si>
  <si>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</si>
  <si>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</si>
  <si>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</si>
  <si>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</si>
  <si>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</si>
  <si>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</si>
  <si>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</si>
  <si>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</si>
  <si>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</si>
  <si>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</si>
  <si>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</si>
  <si>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</si>
  <si>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</si>
  <si>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</si>
  <si>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</si>
  <si>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</si>
  <si>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</si>
  <si>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</si>
  <si>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</si>
  <si>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</si>
  <si>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</si>
  <si>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</si>
  <si>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</si>
  <si>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</si>
  <si>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</si>
  <si>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</si>
  <si>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</si>
  <si>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</si>
  <si>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</si>
  <si>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</si>
  <si>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</si>
  <si>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</si>
  <si>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</si>
  <si>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</si>
  <si>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</si>
  <si>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</si>
  <si>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</si>
  <si>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</si>
  <si>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</si>
  <si>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</si>
  <si>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</si>
  <si>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</si>
  <si>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</si>
  <si>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</si>
  <si>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</si>
  <si>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</si>
  <si>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</si>
  <si>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</si>
  <si>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</si>
  <si>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</si>
  <si>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</si>
  <si>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</si>
  <si>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</si>
  <si>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</si>
  <si>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</si>
  <si>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</si>
  <si>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</si>
  <si>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</si>
  <si>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</si>
  <si>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</si>
  <si>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</si>
  <si>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</si>
  <si>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</si>
  <si>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</si>
  <si>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</si>
  <si>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</si>
  <si>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</si>
  <si>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</si>
  <si>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</si>
  <si>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</si>
  <si>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</si>
  <si>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</si>
  <si>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</si>
  <si>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</si>
  <si>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</si>
  <si>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</si>
  <si>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</si>
  <si>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</si>
  <si>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</si>
  <si>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</si>
  <si>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</si>
  <si>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</si>
  <si>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</si>
  <si>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</si>
  <si>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</si>
  <si>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</si>
  <si>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</si>
  <si>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</si>
  <si>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</si>
  <si>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</si>
  <si>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</si>
  <si>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</si>
  <si>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</si>
  <si>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</si>
  <si>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</si>
  <si>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</si>
  <si>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</si>
  <si>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</si>
  <si>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</si>
  <si>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</si>
  <si>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</si>
  <si>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</si>
  <si>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</si>
  <si>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</si>
  <si>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</si>
  <si>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</si>
  <si>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</si>
  <si>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</si>
  <si>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</si>
  <si>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</si>
  <si>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</si>
  <si>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</si>
  <si>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</si>
  <si>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</si>
  <si>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</si>
  <si>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</si>
  <si>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</si>
  <si>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</si>
  <si>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</si>
  <si>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</si>
  <si>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</si>
  <si>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</si>
  <si>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</si>
  <si>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</si>
  <si>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</si>
  <si>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</si>
  <si>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</si>
  <si>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</si>
  <si>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</si>
  <si>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</si>
  <si>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</si>
  <si>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</si>
  <si>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</si>
  <si>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</si>
  <si>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</si>
  <si>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</si>
  <si>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</si>
  <si>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</si>
  <si>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</si>
  <si>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</si>
  <si>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</si>
  <si>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</si>
  <si>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</si>
  <si>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</si>
  <si>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</si>
  <si>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</si>
  <si>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</si>
  <si>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</si>
  <si>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</si>
  <si>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</si>
  <si>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</si>
  <si>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</si>
  <si>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</si>
  <si>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</si>
  <si>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</si>
  <si>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</si>
  <si>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</si>
  <si>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</si>
  <si>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</si>
  <si>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</si>
  <si>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</si>
  <si>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</si>
  <si>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</si>
  <si>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</si>
  <si>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</si>
  <si>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</si>
  <si>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</si>
  <si>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</si>
  <si>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</si>
  <si>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</si>
  <si>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</si>
  <si>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</si>
  <si>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</si>
  <si>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</si>
  <si>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</si>
  <si>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</si>
  <si>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</si>
  <si>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</si>
  <si>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</si>
  <si>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</si>
  <si>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</si>
  <si>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</si>
  <si>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</si>
  <si>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</si>
  <si>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</si>
  <si>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</si>
  <si>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</si>
  <si>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</si>
  <si>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</si>
  <si>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</si>
  <si>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</si>
  <si>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</si>
  <si>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</si>
  <si>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</si>
  <si>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</si>
  <si>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</si>
  <si>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</si>
  <si>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</si>
  <si>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</si>
  <si>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</si>
  <si>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</si>
  <si>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</si>
  <si>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</si>
  <si>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</si>
  <si>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</si>
  <si>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</si>
  <si>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</si>
  <si>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</si>
  <si>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</si>
  <si>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</si>
  <si>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</si>
  <si>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</si>
  <si>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</si>
  <si>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</si>
  <si>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</si>
  <si>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</si>
  <si>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</si>
  <si>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</si>
  <si>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</si>
  <si>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</si>
  <si>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</si>
  <si>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</si>
  <si>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</si>
  <si>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</si>
  <si>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</si>
  <si>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</si>
  <si>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</si>
  <si>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</si>
  <si>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</si>
  <si>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</si>
  <si>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</si>
  <si>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</si>
  <si>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</si>
  <si>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</si>
  <si>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</si>
  <si>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</si>
  <si>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</si>
  <si>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</si>
  <si>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</si>
  <si>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</si>
  <si>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</si>
  <si>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</si>
  <si>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</si>
  <si>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</si>
  <si>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</si>
  <si>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</si>
  <si>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</si>
  <si>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</si>
  <si>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</si>
  <si>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</si>
  <si>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</si>
  <si>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</si>
  <si>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</si>
  <si>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</si>
  <si>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</si>
  <si>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</si>
  <si>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</si>
  <si>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</si>
  <si>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</si>
  <si>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</si>
  <si>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</si>
  <si>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</si>
  <si>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</si>
  <si>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</si>
  <si>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</si>
  <si>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</si>
  <si>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</si>
  <si>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</si>
  <si>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</si>
  <si>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</si>
  <si>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</si>
  <si>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</si>
  <si>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</si>
  <si>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</si>
  <si>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</si>
  <si>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</si>
  <si>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</si>
  <si>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</si>
  <si>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</si>
  <si>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</si>
  <si>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</si>
  <si>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</si>
  <si>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</si>
  <si>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</si>
  <si>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</si>
  <si>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</si>
  <si>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</si>
  <si>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</si>
  <si>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</si>
  <si>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</si>
  <si>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</si>
  <si>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</si>
  <si>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</si>
  <si>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</si>
  <si>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</si>
  <si>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</si>
  <si>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</si>
  <si>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</si>
  <si>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</si>
  <si>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</si>
  <si>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</si>
  <si>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</si>
  <si>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</si>
  <si>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</si>
  <si>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</si>
  <si>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</si>
  <si>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</si>
  <si>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</si>
  <si>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</si>
  <si>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</si>
  <si>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</si>
  <si>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</si>
  <si>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</si>
  <si>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</si>
  <si>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</si>
  <si>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</si>
  <si>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</si>
  <si>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</si>
  <si>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</si>
  <si>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</si>
  <si>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</si>
  <si>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</si>
  <si>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</si>
  <si>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</si>
  <si>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</si>
  <si>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</si>
  <si>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</si>
  <si>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</si>
  <si>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</si>
  <si>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</si>
  <si>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</si>
  <si>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</si>
  <si>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</si>
  <si>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</si>
  <si>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</si>
  <si>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</si>
  <si>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</si>
  <si>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</si>
  <si>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</si>
  <si>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</si>
  <si>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</si>
  <si>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</si>
  <si>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</si>
  <si>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</si>
  <si>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</si>
  <si>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</si>
  <si>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</si>
  <si>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</si>
  <si>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</si>
  <si>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</si>
  <si>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</si>
  <si>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</si>
  <si>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</si>
  <si>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</si>
  <si>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</si>
  <si>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</si>
  <si>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</si>
  <si>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</si>
  <si>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</si>
  <si>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</si>
  <si>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</si>
  <si>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</si>
  <si>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</si>
  <si>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</si>
  <si>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</si>
  <si>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</si>
  <si>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</si>
  <si>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</si>
  <si>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</si>
  <si>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</si>
  <si>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</si>
  <si>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</si>
  <si>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</si>
  <si>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</si>
  <si>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</si>
  <si>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</si>
  <si>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</si>
  <si>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</si>
  <si>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</si>
  <si>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</si>
  <si>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</si>
  <si>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</si>
  <si>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</si>
  <si>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</si>
  <si>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</si>
  <si>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</si>
  <si>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</si>
  <si>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</si>
  <si>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</si>
  <si>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</si>
  <si>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</si>
  <si>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</si>
  <si>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</si>
  <si>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</si>
  <si>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</si>
  <si>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</si>
  <si>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</si>
  <si>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</si>
  <si>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</si>
  <si>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</si>
  <si>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</si>
  <si>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</si>
  <si>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</si>
  <si>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</si>
  <si>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</si>
  <si>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</si>
  <si>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</si>
  <si>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</si>
  <si>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</si>
  <si>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</si>
  <si>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</si>
  <si>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</si>
  <si>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</si>
  <si>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</si>
  <si>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</si>
  <si>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</si>
  <si>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</si>
  <si>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</si>
  <si>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</si>
  <si>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</si>
  <si>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</si>
  <si>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</si>
  <si>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</si>
  <si>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</si>
  <si>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</si>
  <si>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</si>
  <si>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</si>
  <si>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</si>
  <si>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</si>
  <si>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</si>
  <si>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</si>
  <si>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</si>
  <si>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</si>
  <si>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</si>
  <si>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</si>
  <si>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</si>
  <si>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</si>
  <si>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</si>
  <si>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</si>
  <si>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</si>
  <si>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</si>
  <si>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</si>
  <si>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</si>
  <si>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</si>
  <si>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</si>
  <si>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</si>
  <si>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</si>
  <si>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</si>
  <si>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</si>
  <si>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</si>
  <si>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</si>
  <si>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</si>
  <si>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</si>
  <si>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</si>
  <si>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</si>
  <si>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</si>
  <si>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</si>
  <si>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</si>
  <si>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</si>
  <si>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</si>
  <si>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</si>
  <si>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</si>
  <si>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</si>
  <si>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</si>
  <si>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</si>
  <si>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</si>
  <si>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</si>
  <si>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</si>
  <si>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</si>
  <si>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</si>
  <si>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</si>
  <si>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</si>
  <si>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</si>
  <si>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</si>
  <si>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</si>
  <si>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</si>
  <si>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</si>
  <si>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</si>
  <si>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</si>
  <si>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</si>
  <si>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</si>
  <si>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</si>
  <si>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</si>
  <si>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</si>
  <si>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</si>
  <si>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</si>
  <si>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</si>
  <si>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</si>
  <si>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</si>
  <si>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</si>
  <si>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</si>
  <si>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</si>
  <si>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</si>
  <si>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</si>
  <si>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</si>
  <si>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</si>
  <si>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</si>
  <si>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</si>
  <si>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</si>
  <si>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</si>
  <si>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</si>
  <si>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</si>
  <si>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</si>
  <si>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</si>
  <si>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</si>
  <si>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</si>
  <si>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</si>
  <si>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</si>
  <si>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</si>
  <si>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</si>
  <si>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</si>
  <si>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</si>
  <si>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</si>
  <si>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</si>
  <si>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</si>
  <si>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</si>
  <si>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</si>
  <si>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</si>
  <si>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</si>
  <si>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</si>
  <si>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</si>
  <si>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</si>
  <si>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</si>
  <si>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</si>
  <si>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</si>
  <si>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</si>
  <si>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</si>
  <si>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</si>
  <si>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</si>
  <si>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</si>
  <si>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</si>
  <si>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</si>
  <si>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</si>
  <si>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</si>
  <si>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</si>
  <si>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</si>
  <si>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</si>
  <si>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</si>
  <si>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</si>
  <si>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</si>
  <si>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</si>
  <si>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</si>
  <si>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</si>
  <si>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</si>
  <si>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</si>
  <si>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</si>
  <si>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</si>
  <si>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</si>
  <si>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</si>
  <si>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</si>
  <si>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</si>
  <si>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</si>
  <si>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</si>
  <si>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</si>
  <si>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</si>
  <si>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</si>
  <si>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</si>
  <si>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</si>
  <si>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</si>
  <si>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</si>
  <si>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</si>
  <si>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</si>
  <si>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</si>
  <si>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</si>
  <si>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</si>
  <si>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</si>
  <si>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</si>
  <si>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</si>
  <si>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</si>
  <si>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</si>
  <si>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</si>
  <si>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</si>
  <si>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</si>
  <si>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</si>
  <si>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</si>
  <si>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</si>
  <si>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</si>
  <si>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</si>
  <si>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</si>
  <si>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</si>
  <si>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</si>
  <si>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</si>
  <si>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</si>
  <si>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</si>
  <si>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</si>
  <si>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</si>
  <si>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</si>
  <si>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</si>
  <si>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</si>
  <si>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</si>
  <si>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</si>
  <si>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</si>
  <si>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</si>
  <si>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</si>
  <si>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</si>
  <si>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</si>
  <si>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</si>
  <si>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</si>
  <si>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</si>
  <si>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</si>
  <si>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</si>
  <si>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</si>
  <si>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</si>
  <si>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</si>
  <si>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</si>
  <si>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</si>
  <si>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</si>
  <si>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</si>
  <si>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</si>
  <si>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</si>
  <si>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</si>
  <si>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</si>
  <si>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</si>
  <si>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</si>
  <si>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</si>
  <si>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</si>
  <si>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</si>
  <si>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</si>
  <si>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</si>
  <si>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</si>
  <si>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</si>
  <si>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</si>
  <si>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</si>
  <si>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</si>
  <si>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</si>
  <si>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</si>
  <si>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</si>
  <si>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</si>
  <si>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</si>
  <si>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</si>
  <si>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</si>
  <si>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</si>
  <si>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</si>
  <si>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</si>
  <si>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</si>
  <si>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</si>
  <si>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</si>
  <si>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</si>
  <si>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</si>
  <si>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</si>
  <si>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</si>
  <si>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</si>
  <si>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</si>
  <si>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</si>
  <si>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</si>
  <si>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</si>
  <si>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</si>
  <si>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</si>
  <si>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</si>
  <si>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</si>
  <si>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</si>
  <si>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</si>
  <si>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</si>
  <si>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</si>
  <si>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</si>
  <si>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</si>
  <si>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</si>
  <si>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</si>
  <si>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</si>
  <si>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</si>
  <si>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</si>
  <si>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</si>
  <si>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</si>
  <si>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</si>
  <si>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</si>
  <si>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</si>
  <si>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</si>
  <si>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</si>
  <si>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</si>
  <si>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</si>
  <si>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</si>
  <si>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</si>
  <si>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</si>
  <si>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</si>
  <si>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</si>
  <si>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</si>
  <si>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</si>
  <si>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</si>
  <si>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</si>
  <si>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</si>
  <si>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</si>
  <si>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</si>
  <si>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</si>
  <si>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</si>
  <si>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</si>
  <si>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</si>
  <si>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</si>
  <si>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</si>
  <si>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</si>
  <si>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</si>
  <si>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</si>
  <si>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</si>
  <si>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</si>
  <si>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</si>
  <si>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</si>
  <si>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</si>
  <si>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</si>
  <si>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</si>
  <si>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</si>
  <si>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</si>
  <si>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</si>
  <si>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</si>
  <si>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</si>
  <si>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</si>
  <si>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</si>
  <si>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</si>
  <si>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</si>
  <si>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</si>
  <si>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</si>
  <si>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</si>
  <si>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</si>
  <si>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</si>
  <si>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</si>
  <si>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</si>
  <si>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</si>
  <si>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</si>
  <si>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</si>
  <si>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</si>
  <si>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</si>
  <si>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</si>
  <si>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</si>
  <si>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</si>
  <si>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</si>
  <si>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</si>
  <si>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</si>
  <si>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</si>
  <si>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</si>
  <si>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</si>
  <si>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</si>
  <si>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</si>
  <si>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</si>
  <si>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</si>
  <si>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</si>
  <si>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</si>
  <si>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</si>
  <si>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</si>
  <si>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</si>
  <si>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</si>
  <si>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</si>
  <si>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</si>
  <si>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</si>
  <si>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</si>
  <si>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</si>
  <si>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</si>
  <si>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</si>
  <si>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</si>
  <si>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</si>
  <si>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</si>
  <si>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</si>
  <si>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</si>
  <si>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</si>
  <si>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</si>
  <si>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</si>
  <si>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</si>
  <si>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</si>
  <si>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</si>
  <si>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</si>
  <si>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</si>
  <si>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</si>
  <si>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</si>
  <si>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</si>
  <si>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</si>
  <si>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</si>
  <si>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</si>
  <si>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</si>
  <si>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</si>
  <si>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</si>
  <si>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</si>
  <si>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</si>
  <si>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</si>
  <si>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</si>
  <si>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</si>
  <si>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</si>
  <si>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</si>
  <si>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</si>
  <si>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</si>
  <si>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</si>
  <si>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</si>
  <si>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</si>
  <si>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</si>
  <si>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</si>
  <si>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</si>
  <si>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</si>
  <si>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</si>
  <si>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</si>
  <si>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</si>
  <si>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</si>
  <si>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</si>
  <si>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</si>
  <si>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</si>
  <si>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</si>
  <si>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</si>
  <si>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</si>
  <si>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</si>
  <si>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</si>
  <si>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</si>
  <si>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</si>
  <si>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</si>
  <si>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</si>
  <si>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</si>
  <si>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</si>
  <si>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</si>
  <si>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</si>
  <si>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</si>
  <si>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</si>
  <si>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</si>
  <si>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</si>
  <si>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</si>
  <si>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</si>
  <si>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</si>
  <si>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</si>
  <si>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</si>
  <si>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</si>
  <si>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</si>
  <si>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</si>
  <si>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</si>
  <si>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</si>
  <si>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</si>
  <si>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</si>
  <si>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</si>
  <si>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</si>
  <si>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</si>
  <si>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</si>
  <si>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</si>
  <si>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</si>
  <si>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</si>
  <si>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</si>
  <si>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</si>
  <si>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</si>
  <si>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</si>
  <si>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</si>
  <si>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</si>
  <si>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</si>
  <si>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</si>
  <si>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</si>
  <si>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</si>
  <si>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</si>
  <si>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</si>
  <si>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</si>
  <si>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</si>
  <si>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</si>
  <si>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</si>
  <si>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</si>
  <si>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</si>
  <si>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</si>
  <si>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</si>
  <si>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</si>
  <si>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</si>
  <si>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</si>
  <si>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</si>
  <si>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</si>
  <si>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</si>
  <si>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</si>
  <si>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</si>
  <si>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</si>
  <si>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</si>
  <si>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</si>
  <si>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</si>
  <si>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</si>
  <si>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</si>
  <si>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</si>
  <si>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</si>
  <si>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</si>
  <si>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</si>
  <si>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</si>
  <si>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</si>
  <si>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</si>
  <si>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</si>
  <si>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</si>
  <si>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</si>
  <si>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</si>
  <si>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</si>
  <si>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</si>
  <si>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</si>
  <si>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</si>
  <si>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</si>
  <si>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</si>
  <si>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</si>
  <si>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</si>
  <si>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</si>
  <si>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</si>
  <si>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</si>
  <si>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</si>
  <si>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</si>
  <si>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</si>
  <si>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</si>
  <si>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</si>
  <si>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</si>
  <si>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</si>
  <si>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</si>
  <si>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</si>
  <si>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</si>
  <si>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</si>
  <si>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</si>
  <si>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</si>
  <si>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</si>
  <si>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</si>
  <si>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</si>
  <si>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</si>
  <si>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</si>
  <si>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</si>
  <si>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</si>
  <si>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</si>
  <si>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</si>
  <si>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</si>
  <si>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</si>
  <si>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</si>
  <si>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</si>
  <si>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</si>
  <si>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</si>
  <si>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</si>
  <si>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</si>
  <si>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</si>
  <si>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</si>
  <si>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</si>
  <si>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</si>
  <si>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</si>
  <si>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</si>
  <si>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</si>
  <si>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</si>
  <si>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</si>
  <si>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</si>
  <si>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</si>
  <si>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</si>
  <si>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</si>
  <si>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</si>
  <si>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</si>
  <si>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</si>
  <si>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</si>
  <si>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</si>
  <si>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</si>
  <si>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</si>
  <si>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</si>
  <si>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</si>
  <si>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</si>
  <si>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</si>
  <si>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</si>
  <si>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</si>
  <si>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</si>
  <si>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</si>
  <si>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</si>
  <si>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</si>
  <si>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</si>
  <si>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</si>
  <si>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</si>
  <si>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</si>
  <si>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</si>
  <si>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</si>
  <si>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</si>
  <si>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</si>
  <si>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</si>
  <si>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</si>
  <si>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</si>
  <si>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</si>
  <si>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</si>
  <si>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</si>
  <si>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</si>
  <si>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</si>
  <si>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</si>
  <si>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</si>
  <si>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</si>
  <si>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</si>
  <si>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</si>
  <si>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</si>
  <si>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</si>
  <si>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</si>
  <si>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</si>
  <si>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</si>
  <si>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</si>
  <si>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</si>
  <si>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</si>
  <si>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</si>
  <si>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</si>
  <si>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</si>
  <si>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</si>
  <si>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</si>
  <si>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</si>
  <si>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</si>
  <si>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</si>
  <si>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</si>
  <si>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</si>
  <si>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</si>
  <si>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</si>
  <si>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</si>
  <si>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</si>
  <si>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</si>
  <si>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</si>
  <si>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</si>
  <si>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</si>
  <si>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</si>
  <si>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</si>
  <si>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</si>
  <si>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</si>
  <si>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</si>
  <si>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</si>
  <si>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</si>
  <si>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</si>
  <si>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</si>
  <si>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</si>
  <si>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</si>
  <si>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</si>
  <si>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</si>
  <si>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</si>
  <si>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</si>
  <si>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</si>
  <si>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</si>
  <si>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</si>
  <si>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</si>
  <si>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</si>
  <si>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</si>
  <si>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</si>
  <si>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</si>
  <si>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</si>
  <si>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</si>
  <si>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</si>
  <si>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</si>
  <si>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</si>
  <si>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</si>
  <si>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</si>
  <si>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</si>
  <si>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</si>
  <si>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</si>
  <si>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</si>
  <si>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</si>
  <si>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</si>
  <si>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</si>
  <si>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</si>
  <si>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</si>
  <si>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</si>
  <si>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</si>
  <si>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</si>
  <si>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</si>
  <si>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</si>
  <si>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</si>
  <si>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</si>
  <si>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</si>
  <si>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</si>
  <si>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</si>
  <si>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</si>
  <si>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</si>
  <si>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</si>
  <si>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</si>
  <si>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</si>
  <si>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</si>
  <si>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</si>
  <si>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</si>
  <si>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</si>
  <si>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</si>
  <si>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</si>
  <si>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</si>
  <si>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</si>
  <si>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</si>
  <si>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</si>
  <si>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</si>
  <si>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</si>
  <si>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</si>
  <si>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</si>
  <si>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</si>
  <si>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</si>
  <si>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</si>
  <si>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</si>
  <si>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</si>
  <si>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</si>
  <si>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</si>
  <si>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</si>
  <si>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</si>
  <si>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</si>
  <si>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</si>
  <si>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</si>
  <si>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</si>
  <si>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</si>
  <si>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</si>
  <si>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</si>
  <si>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</si>
  <si>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</si>
  <si>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</si>
  <si>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</si>
  <si>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</si>
  <si>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</si>
  <si>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</si>
  <si>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</si>
  <si>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</si>
  <si>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</si>
  <si>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</si>
  <si>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</si>
  <si>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</si>
  <si>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</si>
  <si>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</si>
  <si>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</si>
  <si>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</si>
  <si>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</si>
  <si>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</si>
  <si>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</si>
  <si>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</si>
  <si>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</si>
  <si>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</si>
  <si>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</si>
  <si>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</si>
  <si>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</si>
  <si>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</si>
  <si>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</si>
  <si>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</si>
  <si>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</si>
  <si>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</si>
  <si>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</si>
  <si>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</si>
  <si>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</si>
  <si>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</si>
  <si>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</si>
  <si>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</si>
  <si>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</si>
  <si>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</si>
  <si>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</si>
  <si>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</si>
  <si>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</si>
  <si>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</si>
  <si>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</si>
  <si>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</si>
  <si>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</si>
  <si>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</si>
  <si>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</si>
  <si>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</si>
  <si>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</si>
  <si>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</si>
  <si>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</si>
  <si>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</si>
  <si>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</si>
  <si>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</si>
  <si>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</si>
  <si>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</si>
  <si>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</si>
  <si>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</si>
  <si>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</si>
  <si>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</si>
  <si>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</si>
  <si>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</si>
  <si>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</si>
  <si>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</si>
  <si>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</si>
  <si>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</si>
  <si>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</si>
  <si>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</si>
  <si>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</si>
  <si>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</si>
  <si>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</si>
  <si>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</si>
  <si>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</si>
  <si>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</si>
  <si>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</si>
  <si>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</si>
  <si>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</si>
  <si>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</si>
  <si>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</si>
  <si>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</si>
  <si>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</si>
  <si>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</si>
  <si>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</si>
  <si>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</si>
  <si>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</si>
  <si>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</si>
  <si>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</si>
  <si>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</si>
  <si>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</si>
  <si>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</si>
  <si>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</si>
  <si>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</si>
  <si>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</si>
  <si>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</si>
  <si>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</si>
  <si>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</si>
  <si>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</si>
  <si>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</si>
  <si>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</si>
  <si>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</si>
  <si>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</si>
  <si>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</si>
  <si>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</si>
  <si>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</si>
  <si>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</si>
  <si>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</si>
  <si>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</si>
  <si>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</si>
  <si>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</si>
  <si>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</si>
  <si>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</si>
  <si>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</si>
  <si>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</si>
  <si>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</si>
  <si>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</si>
  <si>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</si>
  <si>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</si>
  <si>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</si>
  <si>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</si>
  <si>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</si>
  <si>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</si>
  <si>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</si>
  <si>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</si>
  <si>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</si>
  <si>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</si>
  <si>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</si>
  <si>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</si>
  <si>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</si>
  <si>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</si>
  <si>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</si>
  <si>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</si>
  <si>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</si>
  <si>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</si>
  <si>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</si>
  <si>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</si>
  <si>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</si>
  <si>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</si>
  <si>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</si>
  <si>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</si>
  <si>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</si>
  <si>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</si>
  <si>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</si>
  <si>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</si>
  <si>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</si>
  <si>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</si>
  <si>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</si>
  <si>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</si>
  <si>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</si>
  <si>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</si>
  <si>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</si>
  <si>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</si>
  <si>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</si>
  <si>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</si>
  <si>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</si>
  <si>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</si>
  <si>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</si>
  <si>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</si>
  <si>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</si>
  <si>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</si>
  <si>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</si>
  <si>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</si>
  <si>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</si>
  <si>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</si>
  <si>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</si>
  <si>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</si>
  <si>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</si>
  <si>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</si>
  <si>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</si>
  <si>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</si>
  <si>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</si>
  <si>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</si>
  <si>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</si>
  <si>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</si>
  <si>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</si>
  <si>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</si>
  <si>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</si>
  <si>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</si>
  <si>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</si>
  <si>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</si>
  <si>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</si>
  <si>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</si>
  <si>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</si>
  <si>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</si>
  <si>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</si>
  <si>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</si>
  <si>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</si>
  <si>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</si>
  <si>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</si>
  <si>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</si>
  <si>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</si>
  <si>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</si>
  <si>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</si>
  <si>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</si>
  <si>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</si>
  <si>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</si>
  <si>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</si>
  <si>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</si>
  <si>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</si>
  <si>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</si>
  <si>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</si>
  <si>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</si>
  <si>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</si>
  <si>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</si>
  <si>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</si>
  <si>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</si>
  <si>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</si>
  <si>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</si>
  <si>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</si>
  <si>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</si>
  <si>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</si>
  <si>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</si>
  <si>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</si>
  <si>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</si>
  <si>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</si>
  <si>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</si>
  <si>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</si>
  <si>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</si>
  <si>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</si>
  <si>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</si>
  <si>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</si>
  <si>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</si>
  <si>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</si>
  <si>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</si>
  <si>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</si>
  <si>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</si>
  <si>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</si>
  <si>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</si>
  <si>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</si>
  <si>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</si>
  <si>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</si>
  <si>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</si>
  <si>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</si>
  <si>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</si>
  <si>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</si>
  <si>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</si>
  <si>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</si>
  <si>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</si>
  <si>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</si>
  <si>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</si>
  <si>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</si>
  <si>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</si>
  <si>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</si>
  <si>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</si>
  <si>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</si>
  <si>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</si>
  <si>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</si>
  <si>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</si>
  <si>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</si>
  <si>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</si>
  <si>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</si>
  <si>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</si>
  <si>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</si>
  <si>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</si>
  <si>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</si>
  <si>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</si>
  <si>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</si>
  <si>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</si>
  <si>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</si>
  <si>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</si>
  <si>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</si>
  <si>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</si>
  <si>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</si>
  <si>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</si>
  <si>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</si>
  <si>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</si>
  <si>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</si>
  <si>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</si>
  <si>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</si>
  <si>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</si>
  <si>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</si>
  <si>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</si>
  <si>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</si>
  <si>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</si>
  <si>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</si>
  <si>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</si>
  <si>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</si>
  <si>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</si>
  <si>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</si>
  <si>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</si>
  <si>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</si>
  <si>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</si>
  <si>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</si>
  <si>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</si>
  <si>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</si>
  <si>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</si>
  <si>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</si>
  <si>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</si>
  <si>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</si>
  <si>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</si>
  <si>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</si>
  <si>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</si>
  <si>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</si>
  <si>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</si>
  <si>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</si>
  <si>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</si>
  <si>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</si>
  <si>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</si>
  <si>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</si>
  <si>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</si>
  <si>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</si>
  <si>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</si>
  <si>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</si>
  <si>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</si>
  <si>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</si>
  <si>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</si>
  <si>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</si>
  <si>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</si>
  <si>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</si>
  <si>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</si>
  <si>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</si>
  <si>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</si>
  <si>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</si>
  <si>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</si>
  <si>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</si>
  <si>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</si>
  <si>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</si>
  <si>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</si>
  <si>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</si>
  <si>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</si>
  <si>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</si>
  <si>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</si>
  <si>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</si>
  <si>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</si>
  <si>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</si>
  <si>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</si>
  <si>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</si>
  <si>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</si>
  <si>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</si>
  <si>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</si>
  <si>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</si>
  <si>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</si>
  <si>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</si>
  <si>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</si>
  <si>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</si>
  <si>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</si>
  <si>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</si>
  <si>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</si>
  <si>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</si>
  <si>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</si>
  <si>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</si>
  <si>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</si>
  <si>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</si>
  <si>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</si>
  <si>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</si>
  <si>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</si>
  <si>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</si>
  <si>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</si>
  <si>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</si>
  <si>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</si>
  <si>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</si>
  <si>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</si>
  <si>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</si>
  <si>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</si>
  <si>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</si>
  <si>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</si>
  <si>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</si>
  <si>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</si>
  <si>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</si>
  <si>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</si>
  <si>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</si>
  <si>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</si>
  <si>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</si>
  <si>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</si>
  <si>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</si>
  <si>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</si>
  <si>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</si>
  <si>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</si>
  <si>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</si>
  <si>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</si>
  <si>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</si>
  <si>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</si>
  <si>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</si>
  <si>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</si>
  <si>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</si>
  <si>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</si>
  <si>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</si>
  <si>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</si>
  <si>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</si>
  <si>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</si>
  <si>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</si>
  <si>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</si>
  <si>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</si>
  <si>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</si>
  <si>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</si>
  <si>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</si>
  <si>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</si>
  <si>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</si>
  <si>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</si>
  <si>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</si>
  <si>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</si>
  <si>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</si>
  <si>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</si>
  <si>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</si>
  <si>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</si>
  <si>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</si>
  <si>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</si>
  <si>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</si>
  <si>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</si>
  <si>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</si>
  <si>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</si>
  <si>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</si>
  <si>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</si>
  <si>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</si>
  <si>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</si>
  <si>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</si>
  <si>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</si>
  <si>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</si>
  <si>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</si>
  <si>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</si>
  <si>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</si>
  <si>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</si>
  <si>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</si>
  <si>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</si>
  <si>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</si>
  <si>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</si>
  <si>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</si>
  <si>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</si>
  <si>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</si>
  <si>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</si>
  <si>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</si>
  <si>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</si>
  <si>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</si>
  <si>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</si>
  <si>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</si>
  <si>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</si>
  <si>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</si>
  <si>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</si>
  <si>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</si>
  <si>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</si>
  <si>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</si>
  <si>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</si>
  <si>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</si>
  <si>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</si>
  <si>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</si>
  <si>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</si>
  <si>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</si>
  <si>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</si>
  <si>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</si>
  <si>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</si>
  <si>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</si>
  <si>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</si>
  <si>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</si>
  <si>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</si>
  <si>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</si>
  <si>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</si>
  <si>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</si>
  <si>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</si>
  <si>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</si>
  <si>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</si>
  <si>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</si>
  <si>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</si>
  <si>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</si>
  <si>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</si>
  <si>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</si>
  <si>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</si>
  <si>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</si>
  <si>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</si>
  <si>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</si>
  <si>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</si>
  <si>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</si>
  <si>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</si>
  <si>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</si>
  <si>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</si>
  <si>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</si>
  <si>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</si>
  <si>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</si>
  <si>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</si>
  <si>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</si>
  <si>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</si>
  <si>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</si>
  <si>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</si>
  <si>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</si>
  <si>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</si>
  <si>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</si>
  <si>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</si>
  <si>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</si>
  <si>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</si>
  <si>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</si>
  <si>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</si>
  <si>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</si>
  <si>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</si>
  <si>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</si>
  <si>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</si>
  <si>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</si>
  <si>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</si>
  <si>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</si>
  <si>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</si>
  <si>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</si>
  <si>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</si>
  <si>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</si>
  <si>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</si>
  <si>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</si>
  <si>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</si>
  <si>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</si>
  <si>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</si>
  <si>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</si>
  <si>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</si>
  <si>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</si>
  <si>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</si>
  <si>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</si>
  <si>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</si>
  <si>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</si>
  <si>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</si>
  <si>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</si>
  <si>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</si>
  <si>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</si>
  <si>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</si>
  <si>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</si>
  <si>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</si>
  <si>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</si>
  <si>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</si>
  <si>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</si>
  <si>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</si>
  <si>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</si>
  <si>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</si>
  <si>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</si>
  <si>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</si>
  <si>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</si>
  <si>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</si>
  <si>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</si>
  <si>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</si>
  <si>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</si>
  <si>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</si>
  <si>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</si>
  <si>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</si>
  <si>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</si>
  <si>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</si>
  <si>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</si>
  <si>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</si>
  <si>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</si>
  <si>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</si>
  <si>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</si>
  <si>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</si>
  <si>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</si>
  <si>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</si>
  <si>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</si>
  <si>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</si>
  <si>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</si>
  <si>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</si>
  <si>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</si>
  <si>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</si>
  <si>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</si>
  <si>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</si>
  <si>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</si>
  <si>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</si>
  <si>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</si>
  <si>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</si>
  <si>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</si>
  <si>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</si>
  <si>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</si>
  <si>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</si>
  <si>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</si>
  <si>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</si>
  <si>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</si>
  <si>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</si>
  <si>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</si>
  <si>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</si>
  <si>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</si>
  <si>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</si>
  <si>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</si>
  <si>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</si>
  <si>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</si>
  <si>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</si>
  <si>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</si>
  <si>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</si>
  <si>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</si>
  <si>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</si>
  <si>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</si>
  <si>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</si>
  <si>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</si>
  <si>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</si>
  <si>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</si>
  <si>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</si>
  <si>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</si>
  <si>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</si>
  <si>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</si>
  <si>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</si>
  <si>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</si>
  <si>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</si>
  <si>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</si>
  <si>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</si>
  <si>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</si>
  <si>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</si>
  <si>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</si>
  <si>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</si>
  <si>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</si>
  <si>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</si>
  <si>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</si>
  <si>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</si>
  <si>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</si>
  <si>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</si>
  <si>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</si>
  <si>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</si>
  <si>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</si>
  <si>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</si>
  <si>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</si>
  <si>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</si>
  <si>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</si>
  <si>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</si>
  <si>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</si>
  <si>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</si>
  <si>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</si>
  <si>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</si>
  <si>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</si>
  <si>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</si>
  <si>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</si>
  <si>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</si>
  <si>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</si>
  <si>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</si>
  <si>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</si>
  <si>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</si>
  <si>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</si>
  <si>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</si>
  <si>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</si>
  <si>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</si>
  <si>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</si>
  <si>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</si>
  <si>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</si>
  <si>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</si>
  <si>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</si>
  <si>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</si>
  <si>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</si>
  <si>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</si>
  <si>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</si>
  <si>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</si>
  <si>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</si>
  <si>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</si>
  <si>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</si>
  <si>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</si>
  <si>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</si>
  <si>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</si>
  <si>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</si>
  <si>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</si>
  <si>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</si>
  <si>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</si>
  <si>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</si>
  <si>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</si>
  <si>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</si>
  <si>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</si>
  <si>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</si>
  <si>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</si>
  <si>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</si>
  <si>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</si>
  <si>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</si>
  <si>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</si>
  <si>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</si>
  <si>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</si>
  <si>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</si>
  <si>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</si>
  <si>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</si>
  <si>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</si>
  <si>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</si>
  <si>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</si>
  <si>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</si>
  <si>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</si>
  <si>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</si>
  <si>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</si>
  <si>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</si>
  <si>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</si>
  <si>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</si>
  <si>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</si>
  <si>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</si>
  <si>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</si>
  <si>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</si>
  <si>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</si>
  <si>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</si>
  <si>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</si>
  <si>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</si>
  <si>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</si>
  <si>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</si>
  <si>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</si>
  <si>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</si>
  <si>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</si>
  <si>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</si>
  <si>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</si>
  <si>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</si>
  <si>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</si>
  <si>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</si>
  <si>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</si>
  <si>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</si>
  <si>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</si>
  <si>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</si>
  <si>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</si>
  <si>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</si>
  <si>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</si>
  <si>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</si>
  <si>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</si>
  <si>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</si>
  <si>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</si>
  <si>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</si>
  <si>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</si>
  <si>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</si>
  <si>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</si>
  <si>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</si>
  <si>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</si>
  <si>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</si>
  <si>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</si>
  <si>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</si>
  <si>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</si>
  <si>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</si>
  <si>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</si>
  <si>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</si>
  <si>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</si>
  <si>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</si>
  <si>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</si>
  <si>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</si>
  <si>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</si>
  <si>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</si>
  <si>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</si>
  <si>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</si>
  <si>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</si>
  <si>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</si>
  <si>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</si>
  <si>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</si>
  <si>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</si>
  <si>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</si>
  <si>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</si>
  <si>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</si>
  <si>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</si>
  <si>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</si>
  <si>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</si>
  <si>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</si>
  <si>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</si>
  <si>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</si>
  <si>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</si>
  <si>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</si>
  <si>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</si>
  <si>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</si>
  <si>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</si>
  <si>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</si>
  <si>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</si>
  <si>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</si>
  <si>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</si>
  <si>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</si>
  <si>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</si>
  <si>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</si>
  <si>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</si>
  <si>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</si>
  <si>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</si>
  <si>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</si>
  <si>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</si>
  <si>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</si>
  <si>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</si>
  <si>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</si>
  <si>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</si>
  <si>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</si>
  <si>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</si>
  <si>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</si>
  <si>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</si>
  <si>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</si>
  <si>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</si>
  <si>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</si>
  <si>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</si>
  <si>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</si>
  <si>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</si>
  <si>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</si>
  <si>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</si>
  <si>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</si>
  <si>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</si>
  <si>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</si>
  <si>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</si>
  <si>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</si>
  <si>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</si>
  <si>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</si>
  <si>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</si>
  <si>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</si>
  <si>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</si>
  <si>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</si>
  <si>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</si>
  <si>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</si>
  <si>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</si>
  <si>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</si>
  <si>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</si>
  <si>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</si>
  <si>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</si>
  <si>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</si>
  <si>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</si>
  <si>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</si>
  <si>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</si>
  <si>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</si>
  <si>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</si>
  <si>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</si>
  <si>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</si>
  <si>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</si>
  <si>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</si>
  <si>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</si>
  <si>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</si>
  <si>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</si>
  <si>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</si>
  <si>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</si>
  <si>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</si>
  <si>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</si>
  <si>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</si>
  <si>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</si>
  <si>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</si>
  <si>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</si>
  <si>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</si>
  <si>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</si>
  <si>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</si>
  <si>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</si>
  <si>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</si>
  <si>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</si>
  <si>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</si>
  <si>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</si>
  <si>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</si>
  <si>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</si>
  <si>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</si>
  <si>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</si>
  <si>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</si>
  <si>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</si>
  <si>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</si>
  <si>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</si>
  <si>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</si>
  <si>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</si>
  <si>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</si>
  <si>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</si>
  <si>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</si>
  <si>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</si>
  <si>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</si>
  <si>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</si>
  <si>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</si>
  <si>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</si>
  <si>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</si>
  <si>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</si>
  <si>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</si>
  <si>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</si>
  <si>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</si>
  <si>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</si>
  <si>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</si>
  <si>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</si>
  <si>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</si>
  <si>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</si>
  <si>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</si>
  <si>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</si>
  <si>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</si>
  <si>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</si>
  <si>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</si>
  <si>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</si>
  <si>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</si>
  <si>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</si>
  <si>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</si>
  <si>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</si>
  <si>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</si>
  <si>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</si>
  <si>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</si>
  <si>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</si>
  <si>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</si>
  <si>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</si>
  <si>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</si>
  <si>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</si>
  <si>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</si>
  <si>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</si>
  <si>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</si>
  <si>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</si>
  <si>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</si>
  <si>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</si>
  <si>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</si>
  <si>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</si>
  <si>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</si>
  <si>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</si>
  <si>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</si>
  <si>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</si>
  <si>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</si>
  <si>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</si>
  <si>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</si>
  <si>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</si>
  <si>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</si>
  <si>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</si>
  <si>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</si>
  <si>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</si>
  <si>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</si>
  <si>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</si>
  <si>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</si>
  <si>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</si>
  <si>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</si>
  <si>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</si>
  <si>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</si>
  <si>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</si>
  <si>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</si>
  <si>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</si>
  <si>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</si>
  <si>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</si>
  <si>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</si>
  <si>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</si>
  <si>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</si>
  <si>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</si>
  <si>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</si>
  <si>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</si>
  <si>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</si>
  <si>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</si>
  <si>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</si>
  <si>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</si>
  <si>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</si>
  <si>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</si>
  <si>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</si>
  <si>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</si>
  <si>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</si>
  <si>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</si>
  <si>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</si>
  <si>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</si>
  <si>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</si>
  <si>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</si>
  <si>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</si>
  <si>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</si>
  <si>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</si>
  <si>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</si>
  <si>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</si>
  <si>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</si>
  <si>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</si>
  <si>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</si>
  <si>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</si>
  <si>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</si>
  <si>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</si>
  <si>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</si>
  <si>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</si>
  <si>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</si>
  <si>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</si>
  <si>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</si>
  <si>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</si>
  <si>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</si>
  <si>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</si>
  <si>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</si>
  <si>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</si>
  <si>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</si>
  <si>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</si>
  <si>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</si>
  <si>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</si>
  <si>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</si>
  <si>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</si>
  <si>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</si>
  <si>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</si>
  <si>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</si>
  <si>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</si>
  <si>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</si>
  <si>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</si>
  <si>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</si>
  <si>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</si>
  <si>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</si>
  <si>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</si>
  <si>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</si>
  <si>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</si>
  <si>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</si>
  <si>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</si>
  <si>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</si>
  <si>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</si>
  <si>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</si>
  <si>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</si>
  <si>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</si>
  <si>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</si>
  <si>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</si>
  <si>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</si>
  <si>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</si>
  <si>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</si>
  <si>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</si>
  <si>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</si>
  <si>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</si>
  <si>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</si>
  <si>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</si>
  <si>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</si>
  <si>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</si>
  <si>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</si>
  <si>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</si>
  <si>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</si>
  <si>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</si>
  <si>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</si>
  <si>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</si>
  <si>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</si>
  <si>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</si>
  <si>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</si>
  <si>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</si>
  <si>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</si>
  <si>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</si>
  <si>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</si>
  <si>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</si>
  <si>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</si>
  <si>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</si>
  <si>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</si>
  <si>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</si>
  <si>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</si>
  <si>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</si>
  <si>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</si>
  <si>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</si>
  <si>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</si>
  <si>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</si>
  <si>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</si>
  <si>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</si>
  <si>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</si>
  <si>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</si>
  <si>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</si>
  <si>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</si>
  <si>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</si>
  <si>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</si>
  <si>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</si>
  <si>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</si>
  <si>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</si>
  <si>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</si>
  <si>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</si>
  <si>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</si>
  <si>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</si>
  <si>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</si>
  <si>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</si>
  <si>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</si>
  <si>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</si>
  <si>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</si>
  <si>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</si>
  <si>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</si>
  <si>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</si>
  <si>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</si>
  <si>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</si>
  <si>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</si>
  <si>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</si>
  <si>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</si>
  <si>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</si>
  <si>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</si>
  <si>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</si>
  <si>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</si>
  <si>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</si>
  <si>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</si>
  <si>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</si>
  <si>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</si>
  <si>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</si>
  <si>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</si>
  <si>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</si>
  <si>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</si>
  <si>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</si>
  <si>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</si>
  <si>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</si>
  <si>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</si>
  <si>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</si>
  <si>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</si>
  <si>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</si>
  <si>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</si>
  <si>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</si>
  <si>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</si>
  <si>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</si>
  <si>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</si>
  <si>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</si>
  <si>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</si>
  <si>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</si>
  <si>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</si>
  <si>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</si>
  <si>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</si>
  <si>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</si>
  <si>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</si>
  <si>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</si>
  <si>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</si>
  <si>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</si>
  <si>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</si>
  <si>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</si>
  <si>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</si>
  <si>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</si>
  <si>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</si>
  <si>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</si>
  <si>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</si>
  <si>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</si>
  <si>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</si>
  <si>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</si>
  <si>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</si>
  <si>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</si>
  <si>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</si>
  <si>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</si>
  <si>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</si>
  <si>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</si>
  <si>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</si>
  <si>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</si>
  <si>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</si>
  <si>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</si>
  <si>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</si>
  <si>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</si>
  <si>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</si>
  <si>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</si>
  <si>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</si>
  <si>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</si>
  <si>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</si>
  <si>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</si>
  <si>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</si>
  <si>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</si>
  <si>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</si>
  <si>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</si>
  <si>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</si>
  <si>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</si>
  <si>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</si>
  <si>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</si>
  <si>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</si>
  <si>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</si>
  <si>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</si>
  <si>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</si>
  <si>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</si>
  <si>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</si>
  <si>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</si>
  <si>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</si>
  <si>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</si>
  <si>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</si>
  <si>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</si>
  <si>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</si>
  <si>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</si>
  <si>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</si>
  <si>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</si>
  <si>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</si>
  <si>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</si>
  <si>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</si>
  <si>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</si>
  <si>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</si>
  <si>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</si>
  <si>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</si>
  <si>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</si>
  <si>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</si>
  <si>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</si>
  <si>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</si>
  <si>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</si>
  <si>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</si>
  <si>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</si>
  <si>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</si>
  <si>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</si>
  <si>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</si>
  <si>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</si>
  <si>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</si>
  <si>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</si>
  <si>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</si>
  <si>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</si>
  <si>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</si>
  <si>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</si>
  <si>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</si>
  <si>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</si>
  <si>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</si>
  <si>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</si>
  <si>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</si>
  <si>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</si>
  <si>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</si>
  <si>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</si>
  <si>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</si>
  <si>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</si>
  <si>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</si>
  <si>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</si>
  <si>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</si>
  <si>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</si>
  <si>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</si>
  <si>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</si>
  <si>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</si>
  <si>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</si>
  <si>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</si>
  <si>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</si>
  <si>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</si>
  <si>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</si>
  <si>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</si>
  <si>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</si>
  <si>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</si>
  <si>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</si>
  <si>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</si>
  <si>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</si>
  <si>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</si>
  <si>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</si>
  <si>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</si>
  <si>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</si>
  <si>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</si>
  <si>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</si>
  <si>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</si>
  <si>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</si>
  <si>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</si>
  <si>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</si>
  <si>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</si>
  <si>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</si>
  <si>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</si>
  <si>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</si>
  <si>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</si>
  <si>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</si>
  <si>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</si>
  <si>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</si>
  <si>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</si>
  <si>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</si>
  <si>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</si>
  <si>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</si>
  <si>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</si>
  <si>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</si>
  <si>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</si>
  <si>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</si>
  <si>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</si>
  <si>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</si>
  <si>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</si>
  <si>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</si>
  <si>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</si>
  <si>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</si>
  <si>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</si>
  <si>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</si>
  <si>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</si>
  <si>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</si>
  <si>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</si>
  <si>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</si>
  <si>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</si>
  <si>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</si>
  <si>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</si>
  <si>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</si>
  <si>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</si>
  <si>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</si>
  <si>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</si>
  <si>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</si>
  <si>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</si>
  <si>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</si>
  <si>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</si>
  <si>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</si>
  <si>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</si>
  <si>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</si>
  <si>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</si>
  <si>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</si>
  <si>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</si>
  <si>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</si>
  <si>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</si>
  <si>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</si>
  <si>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</si>
  <si>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</si>
  <si>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</si>
  <si>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</si>
  <si>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</si>
  <si>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</si>
  <si>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</si>
  <si>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</si>
  <si>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</si>
  <si>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</si>
  <si>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</si>
  <si>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</si>
  <si>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</si>
  <si>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</si>
  <si>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</si>
  <si>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</si>
  <si>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</si>
  <si>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</si>
  <si>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</si>
  <si>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</si>
  <si>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</si>
  <si>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</si>
  <si>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</si>
  <si>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</si>
  <si>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</si>
  <si>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</si>
  <si>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</si>
  <si>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</si>
  <si>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</si>
  <si>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</si>
  <si>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</si>
  <si>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</si>
  <si>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</si>
  <si>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</si>
  <si>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</si>
  <si>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</si>
  <si>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</si>
  <si>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</si>
  <si>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</si>
  <si>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</si>
  <si>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</si>
  <si>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</si>
  <si>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</si>
  <si>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</si>
  <si>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</si>
  <si>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</si>
  <si>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</si>
  <si>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</si>
  <si>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</si>
  <si>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</si>
  <si>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</si>
  <si>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</si>
  <si>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</si>
  <si>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</si>
  <si>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</si>
  <si>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</si>
  <si>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</si>
  <si>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</si>
  <si>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</si>
  <si>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</si>
  <si>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</si>
  <si>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</si>
  <si>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</si>
  <si>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</si>
  <si>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</si>
  <si>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</si>
  <si>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</si>
  <si>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</si>
  <si>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</si>
  <si>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</si>
  <si>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</si>
  <si>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</si>
  <si>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</si>
  <si>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</si>
  <si>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</si>
  <si>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</si>
  <si>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</si>
  <si>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</si>
  <si>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</si>
  <si>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</si>
  <si>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</si>
  <si>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</si>
  <si>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</si>
  <si>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</si>
  <si>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</si>
  <si>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</si>
  <si>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</si>
  <si>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</si>
  <si>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</si>
  <si>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</si>
  <si>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</si>
  <si>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</si>
  <si>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</si>
  <si>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</si>
  <si>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</si>
  <si>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</si>
  <si>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</si>
  <si>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</si>
  <si>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</si>
  <si>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</si>
  <si>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</si>
  <si>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</si>
  <si>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</si>
  <si>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</si>
  <si>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</si>
  <si>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</si>
  <si>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</si>
  <si>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</si>
  <si>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</si>
  <si>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</si>
  <si>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</si>
  <si>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</si>
  <si>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</si>
  <si>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</si>
  <si>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</si>
  <si>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</si>
  <si>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</si>
  <si>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</si>
  <si>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</si>
  <si>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</si>
  <si>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</si>
  <si>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</si>
  <si>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</si>
  <si>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</si>
  <si>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</si>
  <si>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</si>
  <si>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</si>
  <si>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</si>
  <si>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</si>
  <si>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</si>
  <si>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</si>
  <si>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</si>
  <si>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</si>
  <si>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</si>
  <si>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</si>
  <si>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</si>
  <si>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</si>
  <si>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</si>
  <si>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</si>
  <si>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</si>
  <si>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</si>
  <si>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</si>
  <si>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</si>
  <si>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</si>
  <si>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</si>
  <si>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</si>
  <si>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</si>
  <si>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</si>
  <si>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</si>
  <si>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</si>
  <si>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</si>
  <si>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</si>
  <si>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</si>
  <si>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</si>
  <si>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</si>
  <si>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</si>
  <si>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</si>
  <si>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</si>
  <si>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</si>
  <si>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</si>
  <si>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</si>
  <si>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</si>
  <si>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</si>
  <si>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</si>
  <si>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</si>
  <si>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</si>
  <si>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</si>
  <si>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</si>
  <si>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</si>
  <si>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</si>
  <si>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</si>
  <si>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</si>
  <si>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</si>
  <si>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</si>
  <si>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</si>
  <si>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</si>
  <si>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</si>
  <si>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</si>
  <si>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</si>
  <si>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</si>
  <si>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</si>
  <si>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</si>
  <si>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</si>
  <si>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</si>
  <si>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</si>
  <si>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</si>
  <si>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</si>
  <si>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</si>
  <si>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</si>
  <si>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</si>
  <si>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</si>
  <si>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</si>
  <si>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</si>
  <si>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</si>
  <si>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</si>
  <si>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</si>
  <si>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</si>
  <si>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</si>
  <si>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</si>
  <si>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</si>
  <si>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</si>
  <si>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</si>
  <si>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</si>
  <si>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</si>
  <si>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</si>
  <si>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</si>
  <si>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</si>
  <si>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</si>
  <si>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</si>
  <si>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</si>
  <si>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</si>
  <si>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</si>
  <si>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</si>
  <si>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</si>
  <si>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</si>
  <si>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</si>
  <si>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</si>
  <si>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</si>
  <si>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</si>
  <si>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</si>
  <si>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</si>
  <si>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</si>
  <si>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</si>
  <si>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</si>
  <si>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</si>
  <si>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</si>
  <si>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</si>
  <si>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</si>
  <si>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</si>
  <si>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</si>
  <si>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</si>
  <si>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</si>
  <si>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</si>
  <si>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</si>
  <si>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</si>
  <si>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</si>
  <si>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</si>
  <si>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</si>
  <si>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</si>
  <si>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</si>
  <si>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</si>
  <si>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</si>
  <si>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</si>
  <si>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</si>
  <si>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</si>
  <si>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</si>
  <si>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</si>
  <si>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</si>
  <si>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</si>
  <si>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</si>
  <si>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</si>
  <si>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</si>
  <si>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</si>
  <si>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</si>
  <si>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</si>
  <si>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</si>
  <si>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</si>
  <si>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</si>
  <si>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</si>
  <si>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</si>
  <si>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</si>
  <si>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</si>
  <si>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</si>
  <si>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</si>
  <si>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</si>
  <si>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</si>
  <si>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</si>
  <si>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</si>
  <si>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</si>
  <si>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</si>
  <si>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</si>
  <si>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</si>
  <si>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</si>
  <si>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</si>
  <si>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</si>
  <si>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</si>
  <si>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</si>
  <si>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</si>
  <si>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</si>
  <si>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</si>
  <si>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</si>
  <si>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</si>
  <si>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</si>
  <si>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</si>
  <si>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</si>
  <si>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</si>
  <si>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</si>
  <si>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</si>
  <si>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</si>
  <si>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</si>
  <si>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</si>
  <si>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</si>
  <si>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</si>
  <si>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</si>
  <si>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</si>
  <si>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</si>
  <si>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</si>
  <si>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</si>
  <si>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</si>
  <si>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</si>
  <si>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</si>
  <si>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</si>
  <si>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</si>
  <si>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</si>
  <si>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</si>
  <si>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</si>
  <si>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</si>
  <si>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</si>
  <si>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</si>
  <si>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</si>
  <si>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</si>
  <si>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</si>
  <si>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</si>
  <si>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</si>
  <si>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</si>
  <si>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</si>
  <si>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</si>
  <si>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</si>
  <si>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</si>
  <si>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</si>
  <si>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</si>
  <si>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</si>
  <si>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</si>
  <si>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</si>
  <si>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</si>
  <si>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</si>
  <si>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</si>
  <si>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</si>
  <si>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</si>
  <si>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</si>
  <si>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</si>
  <si>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</si>
  <si>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</si>
  <si>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</si>
  <si>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</si>
  <si>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</si>
  <si>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</si>
  <si>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</si>
  <si>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</si>
  <si>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</si>
  <si>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</si>
  <si>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</si>
  <si>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</si>
  <si>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</si>
  <si>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</si>
  <si>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</si>
  <si>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</si>
  <si>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</si>
  <si>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</si>
  <si>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</si>
  <si>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</si>
  <si>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</si>
  <si>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</si>
  <si>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</si>
  <si>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</si>
  <si>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</si>
  <si>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</si>
  <si>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</si>
  <si>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</si>
  <si>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</si>
  <si>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</si>
  <si>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</si>
  <si>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</si>
  <si>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</si>
  <si>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</si>
  <si>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</si>
  <si>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</si>
  <si>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</si>
  <si>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</si>
  <si>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</si>
  <si>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</si>
  <si>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</si>
  <si>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</si>
  <si>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</si>
  <si>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</si>
  <si>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</si>
  <si>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</si>
  <si>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</si>
  <si>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</si>
  <si>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</si>
  <si>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</si>
  <si>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</si>
  <si>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</si>
  <si>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</si>
  <si>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</si>
  <si>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</si>
  <si>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</si>
  <si>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</si>
  <si>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</si>
  <si>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</si>
  <si>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</si>
  <si>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</si>
  <si>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</si>
  <si>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</si>
  <si>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</si>
  <si>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</si>
  <si>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</si>
  <si>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</si>
  <si>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</si>
  <si>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</si>
  <si>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</si>
  <si>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</si>
  <si>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</si>
  <si>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</si>
  <si>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</si>
  <si>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</si>
  <si>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</si>
  <si>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</si>
  <si>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</si>
  <si>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</si>
  <si>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</si>
  <si>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</si>
  <si>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</si>
  <si>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</si>
  <si>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</si>
  <si>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</si>
  <si>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</si>
  <si>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</si>
  <si>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</si>
  <si>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</si>
  <si>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</si>
  <si>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</si>
  <si>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</si>
  <si>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</si>
  <si>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</si>
  <si>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</si>
  <si>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</si>
  <si>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</si>
  <si>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</si>
  <si>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</si>
  <si>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</si>
  <si>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</si>
  <si>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</si>
  <si>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</si>
  <si>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</si>
  <si>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</si>
  <si>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</si>
  <si>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</si>
  <si>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</si>
  <si>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</si>
  <si>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</si>
  <si>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</si>
  <si>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</si>
  <si>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</si>
  <si>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</si>
  <si>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</si>
  <si>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</si>
  <si>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</si>
  <si>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</si>
  <si>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</si>
  <si>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</si>
  <si>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</si>
  <si>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</si>
  <si>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</si>
  <si>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</si>
  <si>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</si>
  <si>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</si>
  <si>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</si>
  <si>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</si>
  <si>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</si>
  <si>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</si>
  <si>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</si>
  <si>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</si>
  <si>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</si>
  <si>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</si>
  <si>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</si>
  <si>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</si>
  <si>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</si>
  <si>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</si>
  <si>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</si>
  <si>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</si>
  <si>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</si>
  <si>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</si>
  <si>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</si>
  <si>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</si>
  <si>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</si>
  <si>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</si>
  <si>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</si>
  <si>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</si>
  <si>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</si>
  <si>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</si>
  <si>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</si>
  <si>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</si>
  <si>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</si>
  <si>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</si>
  <si>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</si>
  <si>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</si>
  <si>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</si>
  <si>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</si>
  <si>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</si>
  <si>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</si>
  <si>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</si>
  <si>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</si>
  <si>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</si>
  <si>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</si>
  <si>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</si>
  <si>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</si>
  <si>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</si>
  <si>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</si>
  <si>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</si>
  <si>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</si>
  <si>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</si>
  <si>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</si>
  <si>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</si>
  <si>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</si>
  <si>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</si>
  <si>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</si>
  <si>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</si>
  <si>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</si>
  <si>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</si>
  <si>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</si>
  <si>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</si>
  <si>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</si>
  <si>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</si>
  <si>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</si>
  <si>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</si>
  <si>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</si>
  <si>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</si>
  <si>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</si>
  <si>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</si>
  <si>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</si>
  <si>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</si>
  <si>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</si>
  <si>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</si>
  <si>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</si>
  <si>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</si>
  <si>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</si>
  <si>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</si>
  <si>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</si>
  <si>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</si>
  <si>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</si>
  <si>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</si>
  <si>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</si>
  <si>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</si>
  <si>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</si>
  <si>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</si>
  <si>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</si>
  <si>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</si>
  <si>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</si>
  <si>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</si>
  <si>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</si>
  <si>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</si>
  <si>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</si>
  <si>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</si>
  <si>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</si>
  <si>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</si>
  <si>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</si>
  <si>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</si>
  <si>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</si>
  <si>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</si>
  <si>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</si>
  <si>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</si>
  <si>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</si>
  <si>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</si>
  <si>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</si>
  <si>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</si>
  <si>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</si>
  <si>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</si>
  <si>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</si>
  <si>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</si>
  <si>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</si>
  <si>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</si>
  <si>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</si>
  <si>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</si>
  <si>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</si>
  <si>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</si>
  <si>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</si>
  <si>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</si>
  <si>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</si>
  <si>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</si>
  <si>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</si>
  <si>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</si>
  <si>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</si>
  <si>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Goals</t>
  </si>
  <si>
    <t>Median Goals</t>
  </si>
  <si>
    <t>Mean Pledges</t>
  </si>
  <si>
    <t>Median Pledges</t>
  </si>
  <si>
    <t>Standard Deviation of Goal</t>
  </si>
  <si>
    <t>Upper Quartile of Goal</t>
  </si>
  <si>
    <t>Lower Quartile of Goal</t>
  </si>
  <si>
    <t>IQR of Goal</t>
  </si>
  <si>
    <t>Upper Quartile of Pledges</t>
  </si>
  <si>
    <t>Lower Quartile of Pledges</t>
  </si>
  <si>
    <t>IQR of Pledges</t>
  </si>
  <si>
    <t>Standard Deviation of Pledges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</si>
  <si>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</si>
  <si>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</si>
  <si>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</si>
  <si>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</si>
  <si>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</si>
  <si>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</si>
  <si>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</si>
  <si>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</si>
  <si>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</si>
  <si>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</si>
  <si>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</si>
  <si>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</si>
  <si>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</si>
  <si>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35000 to 39999</t>
  </si>
  <si>
    <t>45000 to 49999</t>
  </si>
  <si>
    <t>50000 or more</t>
  </si>
  <si>
    <t>20000 to 24999</t>
  </si>
  <si>
    <t>30000 to 34999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</si>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</sst>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d\-mmm\-yy;@"/>
    <numFmt numFmtId="166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2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3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 wrapText="1"/>
    </xf>
    <xf numFmtId="44" fontId="2" fillId="3" borderId="0" xfId="0" applyNumberFormat="1" applyFont="1" applyFill="1" applyAlignment="1">
      <alignment horizontal="center"/>
    </xf>
    <xf numFmtId="164" fontId="2" fillId="3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165" fontId="2" fillId="3" borderId="0" xfId="0" applyNumberFormat="1" applyFont="1" applyFill="1" applyAlignment="1">
      <alignment horizontal="center"/>
    </xf>
    <xf numFmtId="0" fontId="0" fillId="3" borderId="0" xfId="0" applyFill="1"/>
    <xf numFmtId="0" fontId="1" fillId="3" borderId="0" xfId="0" applyFont="1" applyFill="1"/>
    <xf numFmtId="0" fontId="1" fillId="3" borderId="0" xfId="0" applyFont="1" applyFill="1" applyAlignment="1">
      <alignment horizontal="center"/>
    </xf>
    <xf numFmtId="166" fontId="1" fillId="0" borderId="0" xfId="0" applyNumberFormat="1" applyFont="1"/>
    <xf numFmtId="0" fontId="5" fillId="3" borderId="0" xfId="0" applyFont="1" applyFill="1" applyAlignment="1">
      <alignment horizontal="center"/>
    </xf>
    <xf numFmtId="0" fontId="0" fillId="0" borderId="1" xfId="0" applyBorder="1"/>
    <xf numFmtId="0" fontId="0" fillId="5" borderId="1" xfId="0" applyFill="1" applyBorder="1"/>
    <xf numFmtId="9" fontId="0" fillId="4" borderId="1" xfId="1" applyFont="1" applyFill="1" applyBorder="1"/>
    <xf numFmtId="0" fontId="0" fillId="5" borderId="0" xfId="0" applyFill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32579202352181225"/>
          <c:y val="4.23940149625935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Date'!$D$6:$D$18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1F-F441-A5C7-2BC59297EC57}"/>
            </c:ext>
          </c:extLst>
        </c:ser>
        <c:ser>
          <c:idx val="1"/>
          <c:order val="1"/>
          <c:tx>
            <c:strRef>
              <c:f>'Theater Outcomes by Launch Date'!$F$4:$F$5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Date'!$D$6:$D$18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Date'!$F$6:$F$18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1F-F441-A5C7-2BC59297EC57}"/>
            </c:ext>
          </c:extLst>
        </c:ser>
        <c:ser>
          <c:idx val="2"/>
          <c:order val="2"/>
          <c:tx>
            <c:strRef>
              <c:f>'Theater Outcomes by Launch Date'!$G$4:$G$5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Date'!$D$6:$D$18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Date'!$G$6:$G$18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1F-F441-A5C7-2BC59297E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258992"/>
        <c:axId val="323247024"/>
      </c:lineChart>
      <c:catAx>
        <c:axId val="11225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247024"/>
        <c:crosses val="autoZero"/>
        <c:auto val="1"/>
        <c:lblAlgn val="ctr"/>
        <c:lblOffset val="100"/>
        <c:noMultiLvlLbl val="0"/>
      </c:catAx>
      <c:valAx>
        <c:axId val="32324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39563587684069618"/>
          <c:y val="5.08021390374331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8-A145-A9B3-2AD4B3B5E5F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8-A145-A9B3-2AD4B3B5E5F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8-A145-A9B3-2AD4B3B5E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841584"/>
        <c:axId val="331084608"/>
      </c:lineChart>
      <c:catAx>
        <c:axId val="42684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084608"/>
        <c:crosses val="autoZero"/>
        <c:auto val="1"/>
        <c:lblAlgn val="ctr"/>
        <c:lblOffset val="100"/>
        <c:noMultiLvlLbl val="0"/>
      </c:catAx>
      <c:valAx>
        <c:axId val="33108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4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EC-134F-814A-EC983A34A5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EC-134F-814A-EC983A34A5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EC-134F-814A-EC983A34A5B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DEC-134F-814A-EC983A34A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902928"/>
        <c:axId val="88846912"/>
      </c:barChart>
      <c:catAx>
        <c:axId val="8890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46912"/>
        <c:crosses val="autoZero"/>
        <c:auto val="1"/>
        <c:lblAlgn val="ctr"/>
        <c:lblOffset val="100"/>
        <c:noMultiLvlLbl val="0"/>
      </c:catAx>
      <c:valAx>
        <c:axId val="8884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0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A-4A4C-B73A-49F6E5F6F19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95A-4A4C-B73A-49F6E5F6F19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95A-4A4C-B73A-49F6E5F6F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326624"/>
        <c:axId val="112308032"/>
      </c:barChart>
      <c:catAx>
        <c:axId val="11232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08032"/>
        <c:crosses val="autoZero"/>
        <c:auto val="1"/>
        <c:lblAlgn val="ctr"/>
        <c:lblOffset val="100"/>
        <c:noMultiLvlLbl val="0"/>
      </c:catAx>
      <c:valAx>
        <c:axId val="11230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3-3A42-B07D-648099E4349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13-3A42-B07D-648099E4349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13-3A42-B07D-648099E4349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13-3A42-B07D-648099E43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737840"/>
        <c:axId val="210740144"/>
      </c:lineChart>
      <c:catAx>
        <c:axId val="21073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40144"/>
        <c:crosses val="autoZero"/>
        <c:auto val="1"/>
        <c:lblAlgn val="ctr"/>
        <c:lblOffset val="100"/>
        <c:noMultiLvlLbl val="0"/>
      </c:catAx>
      <c:valAx>
        <c:axId val="21074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3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9A812FA-69EB-D642-A5DD-779BF341934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C6480FD-B941-BA4C-84CF-B7F4B03D131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4A5D439-7678-A340-BF8A-52ED0EAFE062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88900</xdr:colOff>
      <xdr:row>18</xdr:row>
      <xdr:rowOff>50800</xdr:rowOff>
    </xdr:from>
    <xdr:to>
      <xdr:col>19</xdr:col>
      <xdr:colOff>812800</xdr:colOff>
      <xdr:row>45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F8522-1062-83EB-5C95-5676B5B6A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16</xdr:row>
      <xdr:rowOff>177800</xdr:rowOff>
    </xdr:from>
    <xdr:to>
      <xdr:col>7</xdr:col>
      <xdr:colOff>50800</xdr:colOff>
      <xdr:row>41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F9C303-AE13-3D5B-2BFC-55D398424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311150</xdr:colOff>
      <xdr:row>1</xdr:row>
      <xdr:rowOff>38100</xdr:rowOff>
    </xdr:from>
    <xdr:to>
      <xdr:col>16</xdr:col>
      <xdr:colOff>571500</xdr:colOff>
      <xdr:row>19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9F6901-06B8-B55E-622A-1BC954E78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1</xdr:row>
      <xdr:rowOff>63500</xdr:rowOff>
    </xdr:from>
    <xdr:to>
      <xdr:col>20</xdr:col>
      <xdr:colOff>342900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90A42-418B-3984-5E9E-56E2C9901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3</xdr:row>
      <xdr:rowOff>50800</xdr:rowOff>
    </xdr:from>
    <xdr:to>
      <xdr:col>16</xdr:col>
      <xdr:colOff>444500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735A8-B104-E36D-DEF4-D8F6145E2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3945E28-B845-B871-401C-84F8E86914C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16E90FA-5CBD-B226-8C69-7B0DC697165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37.867496064813" createdVersion="8" refreshedVersion="8" minRefreshableVersion="3" recordCount="4114" xr:uid="{E04A7727-D5D2-7541-BB02-0C72B6DE5DB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37.867496412036" createdVersion="8" refreshedVersion="8" minRefreshableVersion="3" recordCount="4114" xr:uid="{3A4E748F-6CA9-5640-A1D2-B426121F545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37.86749675926" createdVersion="8" refreshedVersion="8" minRefreshableVersion="3" recordCount="4114" xr:uid="{13B2BD8C-D02D-7D43-8BC2-2FEE1086FAC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9627A-2EEB-B342-94EF-F4827B6AA274}" name="PivotTable4" cacheId="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D4:H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07417-95C3-6C4A-99DF-4299A0B476C3}" name="PivotTable1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0B6DBC-8624-B14B-AF03-646256B8D3D0}" name="PivotTable2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583CD-F56F-D045-8655-C6463E27C0FC}" name="PivotTable3" cacheId="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abSelected="1" zoomScale="130" zoomScaleNormal="130" workbookViewId="0">
      <pane xSplit="2" ySplit="2" topLeftCell="N42" activePane="bottomRight" state="frozen"/>
      <selection pane="topRight" activeCell="C1" sqref="C1"/>
      <selection pane="bottomLeft" activeCell="A3" sqref="A3"/>
      <selection pane="bottomRigh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664062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8379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8321</v>
      </c>
      <c r="R608" t="s">
        <v>8322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8323</v>
      </c>
      <c r="R609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8327</v>
      </c>
      <c r="R703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8321</v>
      </c>
      <c r="R755" t="s">
        <v>8322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8327</v>
      </c>
      <c r="R756" t="s">
        <v>8328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0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t="s">
        <v>8331</v>
      </c>
      <c r="S912" s="15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8323</v>
      </c>
      <c r="R913" t="s">
        <v>8326</v>
      </c>
      <c r="S913" s="15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8321</v>
      </c>
      <c r="R1008" t="s">
        <v>8332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8313</v>
      </c>
      <c r="R1009" t="s">
        <v>8314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8321</v>
      </c>
      <c r="R1016" t="s">
        <v>8332</v>
      </c>
      <c r="S1016" s="15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8321</v>
      </c>
      <c r="R1017" t="s">
        <v>8322</v>
      </c>
      <c r="S1017" s="15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8327</v>
      </c>
      <c r="R1018" t="s">
        <v>8328</v>
      </c>
      <c r="S1018" s="15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8323</v>
      </c>
      <c r="R1019" t="s">
        <v>8326</v>
      </c>
      <c r="S1019" s="15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8323</v>
      </c>
      <c r="R1020" t="s">
        <v>8326</v>
      </c>
      <c r="S1020" s="15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8316</v>
      </c>
      <c r="R1073" t="s">
        <v>8317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8319</v>
      </c>
      <c r="R1074" t="s">
        <v>8320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8323</v>
      </c>
      <c r="R1094" t="s">
        <v>8335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8311</v>
      </c>
      <c r="R1132" t="s">
        <v>8333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8323</v>
      </c>
      <c r="R1133" t="s">
        <v>8326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0" t="s">
        <v>8327</v>
      </c>
      <c r="R1218" t="s">
        <v>8350</v>
      </c>
      <c r="S1218" s="15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0" t="s">
        <v>8323</v>
      </c>
      <c r="R1219" t="s">
        <v>8324</v>
      </c>
      <c r="S1219" s="15">
        <f t="shared" ref="S1219:S1282" si="97">(((J1219/60)/60)/24)+DATE(1970,1,1)</f>
        <v>42081.731273148151</v>
      </c>
      <c r="T1219" s="15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t="s">
        <v>8341</v>
      </c>
      <c r="S1235" s="15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8327</v>
      </c>
      <c r="R1236" t="s">
        <v>8341</v>
      </c>
      <c r="S1236" s="15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8323</v>
      </c>
      <c r="R1285" t="s">
        <v>8326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8323</v>
      </c>
      <c r="R1286" t="s">
        <v>8335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8323</v>
      </c>
      <c r="R1312" t="s">
        <v>8326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8323</v>
      </c>
      <c r="R1313" t="s">
        <v>8326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8321</v>
      </c>
      <c r="R1315" t="s">
        <v>8343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8323</v>
      </c>
      <c r="R1316" t="s">
        <v>8326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8323</v>
      </c>
      <c r="R1332" t="s">
        <v>8324</v>
      </c>
      <c r="S1332" s="15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8323</v>
      </c>
      <c r="R1333" t="s">
        <v>8326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0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8323</v>
      </c>
      <c r="R1396" t="s">
        <v>8326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8323</v>
      </c>
      <c r="R1397" t="s">
        <v>8326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8327</v>
      </c>
      <c r="R1405" t="s">
        <v>8331</v>
      </c>
      <c r="S1405" s="15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8327</v>
      </c>
      <c r="R1406" t="s">
        <v>8338</v>
      </c>
      <c r="S1406" s="15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0" t="s">
        <v>8327</v>
      </c>
      <c r="R1411" t="s">
        <v>8331</v>
      </c>
      <c r="S1411" s="15">
        <f t="shared" ref="S1411:S1474" si="112">(((J1411/60)/60)/24)+DATE(1970,1,1)</f>
        <v>42438.667071759264</v>
      </c>
      <c r="T1411" s="15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8327</v>
      </c>
      <c r="R1435" t="s">
        <v>8328</v>
      </c>
      <c r="S1435" s="15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8323</v>
      </c>
      <c r="R1436" t="s">
        <v>8326</v>
      </c>
      <c r="S1436" s="15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8311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8323</v>
      </c>
      <c r="R1447" t="s">
        <v>8326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8319</v>
      </c>
      <c r="R1469" t="s">
        <v>8320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8323</v>
      </c>
      <c r="R1470" t="s">
        <v>8335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t="s">
        <v>8328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t="s">
        <v>8345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8323</v>
      </c>
      <c r="R1511" t="s">
        <v>8326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8323</v>
      </c>
      <c r="R1512" t="s">
        <v>8326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8321</v>
      </c>
      <c r="R1513" t="s">
        <v>8343</v>
      </c>
      <c r="S1513" s="15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8308</v>
      </c>
      <c r="R1514" t="s">
        <v>8310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8327</v>
      </c>
      <c r="R1528" t="s">
        <v>8331</v>
      </c>
      <c r="S1528" s="15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8323</v>
      </c>
      <c r="R1529" t="s">
        <v>8326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8327</v>
      </c>
      <c r="R1532" t="s">
        <v>8331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8323</v>
      </c>
      <c r="R1534" t="s">
        <v>8326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0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8323</v>
      </c>
      <c r="R1607" t="s">
        <v>8326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8327</v>
      </c>
      <c r="R1626" t="s">
        <v>8350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8323</v>
      </c>
      <c r="R1627" t="s">
        <v>8335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8323</v>
      </c>
      <c r="R1628" t="s">
        <v>8326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8327</v>
      </c>
      <c r="R1632" t="s">
        <v>8331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8323</v>
      </c>
      <c r="R1633" t="s">
        <v>8335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8327</v>
      </c>
      <c r="R1643" t="s">
        <v>8328</v>
      </c>
      <c r="S1643" s="15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8308</v>
      </c>
      <c r="R1644" t="s">
        <v>8342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8327</v>
      </c>
      <c r="R1651" t="s">
        <v>8336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8323</v>
      </c>
      <c r="R1652" t="s">
        <v>8335</v>
      </c>
      <c r="S1652" s="15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8323</v>
      </c>
      <c r="R1673" t="s">
        <v>8326</v>
      </c>
      <c r="S1673" s="15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8323</v>
      </c>
      <c r="R1674" t="s">
        <v>8326</v>
      </c>
      <c r="S1674" s="15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t="s">
        <v>8333</v>
      </c>
      <c r="S1678" s="15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t="s">
        <v>8310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8323</v>
      </c>
      <c r="R1680" t="s">
        <v>8335</v>
      </c>
      <c r="S1680" s="15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8323</v>
      </c>
      <c r="R1706" t="s">
        <v>8326</v>
      </c>
      <c r="S1706" s="15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8327</v>
      </c>
      <c r="R1707" t="s">
        <v>8328</v>
      </c>
      <c r="S1707" s="15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8327</v>
      </c>
      <c r="R1708" t="s">
        <v>8328</v>
      </c>
      <c r="S1708" s="15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8323</v>
      </c>
      <c r="R1709" t="s">
        <v>8326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8323</v>
      </c>
      <c r="R1710" t="s">
        <v>8326</v>
      </c>
      <c r="S1710" s="15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8323</v>
      </c>
      <c r="R1711" t="s">
        <v>8326</v>
      </c>
      <c r="S1711" s="15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8323</v>
      </c>
      <c r="R1712" t="s">
        <v>8335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8323</v>
      </c>
      <c r="R1713" t="s">
        <v>8326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8323</v>
      </c>
      <c r="R1759" t="s">
        <v>8326</v>
      </c>
      <c r="S1759" s="15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8323</v>
      </c>
      <c r="R1760" t="s">
        <v>8326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8327</v>
      </c>
      <c r="R1778" t="s">
        <v>8331</v>
      </c>
      <c r="S1778" s="15">
        <f t="shared" si="137"/>
        <v>40987.773715277777</v>
      </c>
      <c r="T1778" s="15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8327</v>
      </c>
      <c r="R1779" t="s">
        <v>8328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8323</v>
      </c>
      <c r="R1781" t="s">
        <v>8326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8323</v>
      </c>
      <c r="R1782" t="s">
        <v>8326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8323</v>
      </c>
      <c r="R1813" t="s">
        <v>8326</v>
      </c>
      <c r="S1813" s="15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8323</v>
      </c>
      <c r="R1814" t="s">
        <v>8326</v>
      </c>
      <c r="S1814" s="15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8327</v>
      </c>
      <c r="R1832" t="s">
        <v>8341</v>
      </c>
      <c r="S1832" s="15">
        <f t="shared" si="142"/>
        <v>40127.700370370374</v>
      </c>
      <c r="T1832" s="15">
        <f t="shared" si="143"/>
        <v>40179.25</v>
      </c>
      <c r="U1832">
        <f t="shared" si="144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8308</v>
      </c>
      <c r="R1833" t="s">
        <v>8315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8321</v>
      </c>
      <c r="R1850" t="s">
        <v>8322</v>
      </c>
      <c r="S1850" s="15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8327</v>
      </c>
      <c r="R1851" t="s">
        <v>8328</v>
      </c>
      <c r="S1851" s="15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0" t="s">
        <v>8327</v>
      </c>
      <c r="R1859" t="s">
        <v>8331</v>
      </c>
      <c r="S1859" s="15">
        <f t="shared" ref="S1859:S1922" si="147">(((J1859/60)/60)/24)+DATE(1970,1,1)</f>
        <v>42614.722013888888</v>
      </c>
      <c r="T1859" s="15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8323</v>
      </c>
      <c r="R1883" t="s">
        <v>8326</v>
      </c>
      <c r="S1883" s="15">
        <f t="shared" si="147"/>
        <v>42712.23474537037</v>
      </c>
      <c r="T1883" s="15">
        <f t="shared" si="148"/>
        <v>42735.707638888889</v>
      </c>
      <c r="U1883">
        <f t="shared" si="149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8311</v>
      </c>
      <c r="R1884" t="s">
        <v>8348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8323</v>
      </c>
      <c r="R1892" t="s">
        <v>8326</v>
      </c>
      <c r="S1892" s="15">
        <f t="shared" si="147"/>
        <v>42592.066921296297</v>
      </c>
      <c r="T1892" s="15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8323</v>
      </c>
      <c r="R1893" t="s">
        <v>8326</v>
      </c>
      <c r="S1893" s="15">
        <f t="shared" si="147"/>
        <v>42632.348310185189</v>
      </c>
      <c r="T1893" s="15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8311</v>
      </c>
      <c r="R1898" t="s">
        <v>8333</v>
      </c>
      <c r="S1898" s="15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8319</v>
      </c>
      <c r="R1899" t="s">
        <v>8345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8327</v>
      </c>
      <c r="R1910" t="s">
        <v>8331</v>
      </c>
      <c r="S1910" s="15">
        <f t="shared" si="147"/>
        <v>41876.18618055556</v>
      </c>
      <c r="T1910" s="15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8327</v>
      </c>
      <c r="R1911" t="s">
        <v>8329</v>
      </c>
      <c r="S1911" s="15">
        <f t="shared" si="147"/>
        <v>41564.194131944445</v>
      </c>
      <c r="T1911" s="15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8327</v>
      </c>
      <c r="R1912" t="s">
        <v>8328</v>
      </c>
      <c r="S1912" s="15">
        <f t="shared" si="147"/>
        <v>41193.748483796298</v>
      </c>
      <c r="T1912" s="15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8327</v>
      </c>
      <c r="R1913" t="s">
        <v>8328</v>
      </c>
      <c r="S1913" s="15">
        <f t="shared" si="147"/>
        <v>42227.936157407406</v>
      </c>
      <c r="T1913" s="15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8323</v>
      </c>
      <c r="R1914" t="s">
        <v>8335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8323</v>
      </c>
      <c r="R1915" t="s">
        <v>8326</v>
      </c>
      <c r="S1915" s="15">
        <f t="shared" si="147"/>
        <v>41953.8675</v>
      </c>
      <c r="T1915" s="15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8323</v>
      </c>
      <c r="R1916" t="s">
        <v>8326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8323</v>
      </c>
      <c r="R1917" t="s">
        <v>8326</v>
      </c>
      <c r="S1917" s="15">
        <f t="shared" si="147"/>
        <v>41839.730937500004</v>
      </c>
      <c r="T1917" s="15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8323</v>
      </c>
      <c r="R1918" t="s">
        <v>8326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8323</v>
      </c>
      <c r="R1919" t="s">
        <v>8326</v>
      </c>
      <c r="S1919" s="15">
        <f t="shared" si="147"/>
        <v>42460.741747685184</v>
      </c>
      <c r="T1919" s="15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8323</v>
      </c>
      <c r="R1920" t="s">
        <v>8335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8311</v>
      </c>
      <c r="R1941" t="s">
        <v>8312</v>
      </c>
      <c r="S1941" s="15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8313</v>
      </c>
      <c r="R1942" t="s">
        <v>8314</v>
      </c>
      <c r="S1942" s="15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8327</v>
      </c>
      <c r="R1969" t="s">
        <v>8331</v>
      </c>
      <c r="S1969" s="15">
        <f t="shared" si="152"/>
        <v>40941.652372685188</v>
      </c>
      <c r="T1969" s="15">
        <f t="shared" si="153"/>
        <v>40971.652372685188</v>
      </c>
      <c r="U1969">
        <f t="shared" si="154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8323</v>
      </c>
      <c r="R1970" t="s">
        <v>8335</v>
      </c>
      <c r="S1970" s="15">
        <f t="shared" si="152"/>
        <v>42157.598090277781</v>
      </c>
      <c r="T1970" s="15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8327</v>
      </c>
      <c r="R1978" t="s">
        <v>8338</v>
      </c>
      <c r="S1978" s="15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8308</v>
      </c>
      <c r="R1979" t="s">
        <v>8315</v>
      </c>
      <c r="S1979" s="15">
        <f t="shared" si="152"/>
        <v>41617.912662037037</v>
      </c>
      <c r="T1979" s="15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t="s">
        <v>8314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8323</v>
      </c>
      <c r="R2004" t="s">
        <v>8326</v>
      </c>
      <c r="S2004" s="15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8308</v>
      </c>
      <c r="R2007" t="s">
        <v>8310</v>
      </c>
      <c r="S2007" s="15">
        <f t="shared" si="157"/>
        <v>41932.036851851852</v>
      </c>
      <c r="T2007" s="15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8323</v>
      </c>
      <c r="R2008" t="s">
        <v>8326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8323</v>
      </c>
      <c r="R2009" t="s">
        <v>8326</v>
      </c>
      <c r="S2009" s="15">
        <f t="shared" si="157"/>
        <v>42511.741944444439</v>
      </c>
      <c r="T2009" s="15">
        <f t="shared" si="158"/>
        <v>42523.916666666672</v>
      </c>
      <c r="U2009">
        <f t="shared" si="159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8308</v>
      </c>
      <c r="R2017" t="s">
        <v>8340</v>
      </c>
      <c r="S2017" s="15">
        <f t="shared" si="157"/>
        <v>42380.926111111112</v>
      </c>
      <c r="T2017" s="15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8323</v>
      </c>
      <c r="R2018" t="s">
        <v>8326</v>
      </c>
      <c r="S2018" s="15">
        <f t="shared" si="157"/>
        <v>42372.693055555559</v>
      </c>
      <c r="T2018" s="15">
        <f t="shared" si="158"/>
        <v>42402.693055555559</v>
      </c>
      <c r="U2018">
        <f t="shared" si="159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8327</v>
      </c>
      <c r="R2020" t="s">
        <v>8328</v>
      </c>
      <c r="S2020" s="15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8311</v>
      </c>
      <c r="R2021" t="s">
        <v>8356</v>
      </c>
      <c r="S2021" s="15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8327</v>
      </c>
      <c r="R2034" t="s">
        <v>8331</v>
      </c>
      <c r="S2034" s="15">
        <f t="shared" si="157"/>
        <v>42075.171203703707</v>
      </c>
      <c r="T2034" s="15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8327</v>
      </c>
      <c r="R2035" t="s">
        <v>8341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8327</v>
      </c>
      <c r="R2047" t="s">
        <v>8331</v>
      </c>
      <c r="S2047" s="15">
        <f t="shared" si="157"/>
        <v>41123.056273148148</v>
      </c>
      <c r="T2047" s="15">
        <f t="shared" si="158"/>
        <v>41153.056273148148</v>
      </c>
      <c r="U2047">
        <f t="shared" si="159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8311</v>
      </c>
      <c r="R2049" t="s">
        <v>8348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15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8323</v>
      </c>
      <c r="R2054" t="s">
        <v>8324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8323</v>
      </c>
      <c r="R2055" t="s">
        <v>8326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8323</v>
      </c>
      <c r="R2056" t="s">
        <v>8326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8323</v>
      </c>
      <c r="R2057" t="s">
        <v>8326</v>
      </c>
      <c r="S2057" s="15">
        <f t="shared" si="162"/>
        <v>41764.44663194444</v>
      </c>
      <c r="T2057" s="15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t="s">
        <v>8331</v>
      </c>
      <c r="S2062" s="15">
        <f t="shared" si="162"/>
        <v>41548.00335648148</v>
      </c>
      <c r="T2062" s="15">
        <f t="shared" si="163"/>
        <v>41563.00335648148</v>
      </c>
      <c r="U2062">
        <f t="shared" si="164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t="s">
        <v>8320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t="s">
        <v>8333</v>
      </c>
      <c r="S2065" s="15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8323</v>
      </c>
      <c r="R2066" t="s">
        <v>8324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8321</v>
      </c>
      <c r="R2072" t="s">
        <v>8322</v>
      </c>
      <c r="S2072" s="15">
        <f t="shared" si="162"/>
        <v>41144.709490740745</v>
      </c>
      <c r="T2072" s="15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8323</v>
      </c>
      <c r="R2073" t="s">
        <v>8335</v>
      </c>
      <c r="S2073" s="15">
        <f t="shared" si="162"/>
        <v>41747.471504629626</v>
      </c>
      <c r="T2073" s="15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8327</v>
      </c>
      <c r="R2088" t="s">
        <v>8331</v>
      </c>
      <c r="S2088" s="15">
        <f t="shared" si="162"/>
        <v>42747.219560185185</v>
      </c>
      <c r="T2088" s="15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8323</v>
      </c>
      <c r="R2089" t="s">
        <v>8326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8323</v>
      </c>
      <c r="R2090" t="s">
        <v>8326</v>
      </c>
      <c r="S2090" s="15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8321</v>
      </c>
      <c r="R2091" t="s">
        <v>8343</v>
      </c>
      <c r="S2091" s="15">
        <f t="shared" si="162"/>
        <v>40779.125428240739</v>
      </c>
      <c r="T2091" s="15">
        <f t="shared" si="163"/>
        <v>40809.125428240739</v>
      </c>
      <c r="U2091">
        <f t="shared" si="164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8323</v>
      </c>
      <c r="R2092" t="s">
        <v>8324</v>
      </c>
      <c r="S2092" s="15">
        <f t="shared" si="162"/>
        <v>42226.651886574073</v>
      </c>
      <c r="T2092" s="15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8327</v>
      </c>
      <c r="R2099" t="s">
        <v>8336</v>
      </c>
      <c r="S2099" s="15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8323</v>
      </c>
      <c r="R2101" t="s">
        <v>8326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8323</v>
      </c>
      <c r="R2103" t="s">
        <v>8326</v>
      </c>
      <c r="S2103" s="15">
        <f t="shared" si="162"/>
        <v>41848.866157407407</v>
      </c>
      <c r="T2103" s="15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8323</v>
      </c>
      <c r="R2104" t="s">
        <v>8326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8323</v>
      </c>
      <c r="R2105" t="s">
        <v>8335</v>
      </c>
      <c r="S2105" s="15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8323</v>
      </c>
      <c r="R2106" t="s">
        <v>8335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8321</v>
      </c>
      <c r="R2112" t="s">
        <v>8325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8327</v>
      </c>
      <c r="R2113" t="s">
        <v>8354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8321</v>
      </c>
      <c r="R2156" t="s">
        <v>8343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8327</v>
      </c>
      <c r="R2157" t="s">
        <v>8350</v>
      </c>
      <c r="S2157" s="15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8327</v>
      </c>
      <c r="R2158" t="s">
        <v>8328</v>
      </c>
      <c r="S2158" s="15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8323</v>
      </c>
      <c r="R2166" t="s">
        <v>8326</v>
      </c>
      <c r="S2166" s="15">
        <f t="shared" si="167"/>
        <v>42155.920219907406</v>
      </c>
      <c r="T2166" s="15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8313</v>
      </c>
      <c r="R2167" t="s">
        <v>8314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8323</v>
      </c>
      <c r="R2205" t="s">
        <v>8326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8323</v>
      </c>
      <c r="R2206" t="s">
        <v>8326</v>
      </c>
      <c r="S2206" s="15">
        <f t="shared" si="172"/>
        <v>41788.58997685185</v>
      </c>
      <c r="T2206" s="15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8327</v>
      </c>
      <c r="R2212" t="s">
        <v>8328</v>
      </c>
      <c r="S2212" s="15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8323</v>
      </c>
      <c r="R2213" t="s">
        <v>8326</v>
      </c>
      <c r="S2213" s="15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8323</v>
      </c>
      <c r="R2214" t="s">
        <v>8326</v>
      </c>
      <c r="S2214" s="15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8316</v>
      </c>
      <c r="R2219" t="s">
        <v>8344</v>
      </c>
      <c r="S2219" s="15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8319</v>
      </c>
      <c r="R2220" t="s">
        <v>8345</v>
      </c>
      <c r="S2220" s="15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8323</v>
      </c>
      <c r="R2226" t="s">
        <v>8326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8327</v>
      </c>
      <c r="R2227" t="s">
        <v>8338</v>
      </c>
      <c r="S2227" s="15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8327</v>
      </c>
      <c r="R2228" t="s">
        <v>8328</v>
      </c>
      <c r="S2228" s="15">
        <f t="shared" si="172"/>
        <v>42058.941736111112</v>
      </c>
      <c r="T2228" s="15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8323</v>
      </c>
      <c r="R2229" t="s">
        <v>8326</v>
      </c>
      <c r="S2229" s="15">
        <f t="shared" si="172"/>
        <v>42026.924976851849</v>
      </c>
      <c r="T2229" s="15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8323</v>
      </c>
      <c r="R2230" t="s">
        <v>8326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8323</v>
      </c>
      <c r="R2231" t="s">
        <v>8326</v>
      </c>
      <c r="S2231" s="15">
        <f t="shared" si="172"/>
        <v>41822.90488425926</v>
      </c>
      <c r="T2231" s="15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8327</v>
      </c>
      <c r="R2234" t="s">
        <v>8328</v>
      </c>
      <c r="S2234" s="15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8323</v>
      </c>
      <c r="R2235" t="s">
        <v>8324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8323</v>
      </c>
      <c r="R2236" t="s">
        <v>8326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0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t="s">
        <v>8328</v>
      </c>
      <c r="S2252" s="15">
        <f t="shared" si="177"/>
        <v>40920.904895833337</v>
      </c>
      <c r="T2252" s="15">
        <f t="shared" si="178"/>
        <v>40951.904895833337</v>
      </c>
      <c r="U2252">
        <f t="shared" si="179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8323</v>
      </c>
      <c r="R2253" t="s">
        <v>8324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8323</v>
      </c>
      <c r="R2254" t="s">
        <v>8326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8323</v>
      </c>
      <c r="R2255" t="s">
        <v>8335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8327</v>
      </c>
      <c r="R2261" t="s">
        <v>8331</v>
      </c>
      <c r="S2261" s="15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8327</v>
      </c>
      <c r="R2262" t="s">
        <v>8329</v>
      </c>
      <c r="S2262" s="15">
        <f t="shared" si="177"/>
        <v>40997.257222222222</v>
      </c>
      <c r="T2262" s="15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8327</v>
      </c>
      <c r="R2280" t="s">
        <v>8341</v>
      </c>
      <c r="S2280" s="15">
        <f t="shared" si="177"/>
        <v>40696.648784722223</v>
      </c>
      <c r="T2280" s="15">
        <f t="shared" si="178"/>
        <v>40756.648784722223</v>
      </c>
      <c r="U2280">
        <f t="shared" si="179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8308</v>
      </c>
      <c r="R2281" t="s">
        <v>8340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8323</v>
      </c>
      <c r="R2282" t="s">
        <v>8335</v>
      </c>
      <c r="S2282" s="15">
        <f t="shared" si="177"/>
        <v>42445.598136574074</v>
      </c>
      <c r="T2282" s="15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8327</v>
      </c>
      <c r="R2289" t="s">
        <v>8331</v>
      </c>
      <c r="S2289" s="15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8323</v>
      </c>
      <c r="R2290" t="s">
        <v>8326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t="s">
        <v>8331</v>
      </c>
      <c r="S2312" s="15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t="s">
        <v>8330</v>
      </c>
      <c r="S2313" s="15">
        <f t="shared" si="182"/>
        <v>41852.646226851852</v>
      </c>
      <c r="T2313" s="15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t="s">
        <v>8331</v>
      </c>
      <c r="S2320" s="15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t="s">
        <v>8331</v>
      </c>
      <c r="S2321" s="15">
        <f t="shared" si="182"/>
        <v>41443.643541666665</v>
      </c>
      <c r="T2321" s="15">
        <f t="shared" si="183"/>
        <v>41465.702777777777</v>
      </c>
      <c r="U2321">
        <f t="shared" si="184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t="s">
        <v>8350</v>
      </c>
      <c r="S2322" s="15">
        <f t="shared" si="182"/>
        <v>41342.845567129632</v>
      </c>
      <c r="T2322" s="15">
        <f t="shared" si="183"/>
        <v>41372.803900462961</v>
      </c>
      <c r="U2322">
        <f t="shared" si="184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8323</v>
      </c>
      <c r="R2323" t="s">
        <v>8324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8313</v>
      </c>
      <c r="R2325" t="s">
        <v>8314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8323</v>
      </c>
      <c r="R2326" t="s">
        <v>8326</v>
      </c>
      <c r="S2326" s="15">
        <f t="shared" si="182"/>
        <v>41855.548101851848</v>
      </c>
      <c r="T2326" s="15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8323</v>
      </c>
      <c r="R2327" t="s">
        <v>8326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8323</v>
      </c>
      <c r="R2328" t="s">
        <v>8326</v>
      </c>
      <c r="S2328" s="15">
        <f t="shared" si="182"/>
        <v>42185.556157407409</v>
      </c>
      <c r="T2328" s="15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8316</v>
      </c>
      <c r="R2332" t="s">
        <v>8334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8327</v>
      </c>
      <c r="R2333" t="s">
        <v>8338</v>
      </c>
      <c r="S2333" s="15">
        <f t="shared" si="182"/>
        <v>40313.930543981485</v>
      </c>
      <c r="T2333" s="15">
        <f t="shared" si="183"/>
        <v>40364.166666666664</v>
      </c>
      <c r="U2333">
        <f t="shared" si="184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8308</v>
      </c>
      <c r="R2334" t="s">
        <v>8342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8327</v>
      </c>
      <c r="R2335" t="s">
        <v>8331</v>
      </c>
      <c r="S2335" s="15">
        <f t="shared" si="182"/>
        <v>41675.149525462963</v>
      </c>
      <c r="T2335" s="15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8323</v>
      </c>
      <c r="R2336" t="s">
        <v>8326</v>
      </c>
      <c r="S2336" s="15">
        <f t="shared" si="182"/>
        <v>42026.176180555558</v>
      </c>
      <c r="T2336" s="15">
        <f t="shared" si="183"/>
        <v>42064.207638888889</v>
      </c>
      <c r="U2336">
        <f t="shared" si="184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8323</v>
      </c>
      <c r="R2337" t="s">
        <v>8335</v>
      </c>
      <c r="S2337" s="15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8319</v>
      </c>
      <c r="R2339" t="s">
        <v>8345</v>
      </c>
      <c r="S2339" s="15">
        <f t="shared" si="182"/>
        <v>42605.053993055553</v>
      </c>
      <c r="T2339" s="15">
        <f t="shared" si="183"/>
        <v>42635.053993055553</v>
      </c>
      <c r="U2339">
        <f t="shared" si="184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8313</v>
      </c>
      <c r="R2340" t="s">
        <v>8351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8323</v>
      </c>
      <c r="R2346" t="s">
        <v>8326</v>
      </c>
      <c r="S2346" s="15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8323</v>
      </c>
      <c r="R2347" t="s">
        <v>8326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8327</v>
      </c>
      <c r="R2352" t="s">
        <v>8338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8323</v>
      </c>
      <c r="R2353" t="s">
        <v>8324</v>
      </c>
      <c r="S2353" s="15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8327</v>
      </c>
      <c r="R2356" t="s">
        <v>8331</v>
      </c>
      <c r="S2356" s="15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8327</v>
      </c>
      <c r="R2357" t="s">
        <v>8331</v>
      </c>
      <c r="S2357" s="15">
        <f t="shared" si="182"/>
        <v>41655.709305555552</v>
      </c>
      <c r="T2357" s="15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8327</v>
      </c>
      <c r="R2358" t="s">
        <v>8331</v>
      </c>
      <c r="S2358" s="15">
        <f t="shared" si="182"/>
        <v>41067.827418981484</v>
      </c>
      <c r="T2358" s="15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8327</v>
      </c>
      <c r="R2359" t="s">
        <v>8328</v>
      </c>
      <c r="S2359" s="15">
        <f t="shared" si="182"/>
        <v>40711.782210648147</v>
      </c>
      <c r="T2359" s="15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8308</v>
      </c>
      <c r="R2360" t="s">
        <v>8340</v>
      </c>
      <c r="S2360" s="15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8321</v>
      </c>
      <c r="R2363" t="s">
        <v>8322</v>
      </c>
      <c r="S2363" s="15">
        <f t="shared" si="182"/>
        <v>42112.036712962959</v>
      </c>
      <c r="T2363" s="15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8327</v>
      </c>
      <c r="R2364" t="s">
        <v>8331</v>
      </c>
      <c r="S2364" s="15">
        <f t="shared" si="182"/>
        <v>42523.333310185189</v>
      </c>
      <c r="T2364" s="15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8327</v>
      </c>
      <c r="R2365" t="s">
        <v>8331</v>
      </c>
      <c r="S2365" s="15">
        <f t="shared" si="182"/>
        <v>42082.580092592587</v>
      </c>
      <c r="T2365" s="15">
        <f t="shared" si="183"/>
        <v>42112.580092592587</v>
      </c>
      <c r="U2365">
        <f t="shared" si="184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8319</v>
      </c>
      <c r="R2366" t="s">
        <v>8357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8323</v>
      </c>
      <c r="R2367" t="s">
        <v>8326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8323</v>
      </c>
      <c r="R2368" t="s">
        <v>8335</v>
      </c>
      <c r="S2368" s="15">
        <f t="shared" si="182"/>
        <v>42403.998217592598</v>
      </c>
      <c r="T2368" s="15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8323</v>
      </c>
      <c r="R2369" t="s">
        <v>8324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0" t="s">
        <v>8323</v>
      </c>
      <c r="R2370" t="s">
        <v>8326</v>
      </c>
      <c r="S2370" s="15">
        <f t="shared" si="182"/>
        <v>41829.977326388893</v>
      </c>
      <c r="T2370" s="15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0" t="s">
        <v>8323</v>
      </c>
      <c r="R2371" t="s">
        <v>8326</v>
      </c>
      <c r="S2371" s="15">
        <f t="shared" ref="S2371:S2434" si="187">(((J2371/60)/60)/24)+DATE(1970,1,1)</f>
        <v>42297.748738425929</v>
      </c>
      <c r="T2371" s="15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8323</v>
      </c>
      <c r="R2372" t="s">
        <v>8326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8323</v>
      </c>
      <c r="R2373" t="s">
        <v>8326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8323</v>
      </c>
      <c r="R2374" t="s">
        <v>8326</v>
      </c>
      <c r="S2374" s="15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t="s">
        <v>8331</v>
      </c>
      <c r="S2379" s="15">
        <f t="shared" si="187"/>
        <v>41382.096180555556</v>
      </c>
      <c r="T2379" s="15">
        <f t="shared" si="188"/>
        <v>41401.207638888889</v>
      </c>
      <c r="U2379">
        <f t="shared" si="189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8323</v>
      </c>
      <c r="R2380" t="s">
        <v>8335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8308</v>
      </c>
      <c r="R2389" t="s">
        <v>8315</v>
      </c>
      <c r="S2389" s="15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8323</v>
      </c>
      <c r="R2390" t="s">
        <v>8335</v>
      </c>
      <c r="S2390" s="15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8327</v>
      </c>
      <c r="R2395" t="s">
        <v>8331</v>
      </c>
      <c r="S2395" s="15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8319</v>
      </c>
      <c r="R2396" t="s">
        <v>8345</v>
      </c>
      <c r="S2396" s="15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8311</v>
      </c>
      <c r="R2407" t="s">
        <v>8352</v>
      </c>
      <c r="S2407" s="15">
        <f t="shared" si="187"/>
        <v>41520.561041666668</v>
      </c>
      <c r="T2407" s="15">
        <f t="shared" si="188"/>
        <v>41549.561041666668</v>
      </c>
      <c r="U2407">
        <f t="shared" si="189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8313</v>
      </c>
      <c r="R2408" t="s">
        <v>8314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8313</v>
      </c>
      <c r="R2414" t="s">
        <v>8314</v>
      </c>
      <c r="S2414" s="15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8308</v>
      </c>
      <c r="R2415" t="s">
        <v>8315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8308</v>
      </c>
      <c r="R2416" t="s">
        <v>8310</v>
      </c>
      <c r="S2416" s="15">
        <f t="shared" si="187"/>
        <v>42082.802812499998</v>
      </c>
      <c r="T2416" s="15">
        <f t="shared" si="188"/>
        <v>42104.207638888889</v>
      </c>
      <c r="U2416">
        <f t="shared" si="189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8323</v>
      </c>
      <c r="R2417" t="s">
        <v>8335</v>
      </c>
      <c r="S2417" s="15">
        <f t="shared" si="187"/>
        <v>41982.737071759257</v>
      </c>
      <c r="T2417" s="15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8327</v>
      </c>
      <c r="R2422" t="s">
        <v>8331</v>
      </c>
      <c r="S2422" s="15">
        <f t="shared" si="187"/>
        <v>42184.646863425922</v>
      </c>
      <c r="T2422" s="15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8323</v>
      </c>
      <c r="R2423" t="s">
        <v>8326</v>
      </c>
      <c r="S2423" s="15">
        <f t="shared" si="187"/>
        <v>42523.248715277776</v>
      </c>
      <c r="T2423" s="15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8321</v>
      </c>
      <c r="R2427" t="s">
        <v>8339</v>
      </c>
      <c r="S2427" s="15">
        <f t="shared" si="187"/>
        <v>41869.698136574072</v>
      </c>
      <c r="T2427" s="15">
        <f t="shared" si="188"/>
        <v>41899.698136574072</v>
      </c>
      <c r="U2427">
        <f t="shared" si="189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8308</v>
      </c>
      <c r="R2428" t="s">
        <v>8310</v>
      </c>
      <c r="S2428" s="15">
        <f t="shared" si="187"/>
        <v>42060.913877314815</v>
      </c>
      <c r="T2428" s="15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0" t="s">
        <v>8308</v>
      </c>
      <c r="R2434" t="s">
        <v>8342</v>
      </c>
      <c r="S2434" s="15">
        <f t="shared" si="187"/>
        <v>41948.00209490741</v>
      </c>
      <c r="T2434" s="15">
        <f t="shared" si="188"/>
        <v>41978.00209490741</v>
      </c>
      <c r="U2434">
        <f t="shared" si="189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0" t="s">
        <v>8316</v>
      </c>
      <c r="R2435" t="s">
        <v>8334</v>
      </c>
      <c r="S2435" s="15">
        <f t="shared" ref="S2435:S2498" si="192">(((J2435/60)/60)/24)+DATE(1970,1,1)</f>
        <v>41572.229849537034</v>
      </c>
      <c r="T2435" s="15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t="s">
        <v>8330</v>
      </c>
      <c r="S2436" s="15">
        <f t="shared" si="192"/>
        <v>42175.948981481488</v>
      </c>
      <c r="T2436" s="15">
        <f t="shared" si="193"/>
        <v>42205.948981481488</v>
      </c>
      <c r="U2436">
        <f t="shared" si="194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t="s">
        <v>8328</v>
      </c>
      <c r="S2437" s="15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8323</v>
      </c>
      <c r="R2438" t="s">
        <v>8326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8311</v>
      </c>
      <c r="R2451" t="s">
        <v>8333</v>
      </c>
      <c r="S2451" s="15">
        <f t="shared" si="192"/>
        <v>40990.709317129629</v>
      </c>
      <c r="T2451" s="15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0" t="s">
        <v>8323</v>
      </c>
      <c r="R2452" t="s">
        <v>8326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0" t="s">
        <v>8319</v>
      </c>
      <c r="R2461" t="s">
        <v>8320</v>
      </c>
      <c r="S2461" s="15">
        <f t="shared" si="192"/>
        <v>42338.84375</v>
      </c>
      <c r="T2461" s="15">
        <f t="shared" si="193"/>
        <v>42367.958333333328</v>
      </c>
      <c r="U2461">
        <f t="shared" si="194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0" t="s">
        <v>8311</v>
      </c>
      <c r="R2462" t="s">
        <v>8356</v>
      </c>
      <c r="S2462" s="15">
        <f t="shared" si="192"/>
        <v>41850.781377314815</v>
      </c>
      <c r="T2462" s="15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0" t="s">
        <v>8321</v>
      </c>
      <c r="R2463" t="s">
        <v>8332</v>
      </c>
      <c r="S2463" s="15">
        <f t="shared" si="192"/>
        <v>42318.025011574078</v>
      </c>
      <c r="T2463" s="15">
        <f t="shared" si="193"/>
        <v>42378.025011574078</v>
      </c>
      <c r="U2463">
        <f t="shared" si="194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0" t="s">
        <v>8321</v>
      </c>
      <c r="R2464" t="s">
        <v>8325</v>
      </c>
      <c r="S2464" s="15">
        <f t="shared" si="192"/>
        <v>42182.234456018516</v>
      </c>
      <c r="T2464" s="15">
        <f t="shared" si="193"/>
        <v>42206.290972222225</v>
      </c>
      <c r="U2464">
        <f t="shared" si="194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8311</v>
      </c>
      <c r="R2465" t="s">
        <v>8348</v>
      </c>
      <c r="S2465" s="15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0" t="s">
        <v>8319</v>
      </c>
      <c r="R2466" t="s">
        <v>8345</v>
      </c>
      <c r="S2466" s="15">
        <f t="shared" si="192"/>
        <v>41820.914641203701</v>
      </c>
      <c r="T2466" s="15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8323</v>
      </c>
      <c r="R2468" t="s">
        <v>8326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0" t="s">
        <v>8323</v>
      </c>
      <c r="R2471" t="s">
        <v>8335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0" t="s">
        <v>8323</v>
      </c>
      <c r="R2472" t="s">
        <v>8324</v>
      </c>
      <c r="S2472" s="15">
        <f t="shared" si="192"/>
        <v>42114.825532407413</v>
      </c>
      <c r="T2472" s="15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8323</v>
      </c>
      <c r="R2473" t="s">
        <v>8326</v>
      </c>
      <c r="S2473" s="15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8323</v>
      </c>
      <c r="R2478" t="s">
        <v>8326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8323</v>
      </c>
      <c r="R2479" t="s">
        <v>8326</v>
      </c>
      <c r="S2479" s="15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8323</v>
      </c>
      <c r="R2480" t="s">
        <v>8326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0" t="s">
        <v>8327</v>
      </c>
      <c r="R2493" t="s">
        <v>8328</v>
      </c>
      <c r="S2493" s="15">
        <f t="shared" si="192"/>
        <v>42713.941099537042</v>
      </c>
      <c r="T2493" s="15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8327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8323</v>
      </c>
      <c r="R2495" t="s">
        <v>8326</v>
      </c>
      <c r="S2495" s="15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0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8323</v>
      </c>
      <c r="R2502" t="s">
        <v>8326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8323</v>
      </c>
      <c r="R2503" t="s">
        <v>8326</v>
      </c>
      <c r="S2503" s="15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8323</v>
      </c>
      <c r="R2512" t="s">
        <v>8324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0" t="s">
        <v>8323</v>
      </c>
      <c r="R2513" t="s">
        <v>8326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0" t="s">
        <v>8323</v>
      </c>
      <c r="R2514" t="s">
        <v>8326</v>
      </c>
      <c r="S2514" s="15">
        <f t="shared" si="197"/>
        <v>42061.963263888887</v>
      </c>
      <c r="T2514" s="15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0" t="s">
        <v>8321</v>
      </c>
      <c r="R2525" t="s">
        <v>8322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0" t="s">
        <v>8308</v>
      </c>
      <c r="R2526" t="s">
        <v>8310</v>
      </c>
      <c r="S2526" s="15">
        <f t="shared" si="197"/>
        <v>42090.831273148149</v>
      </c>
      <c r="T2526" s="15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8313</v>
      </c>
      <c r="R2543" t="s">
        <v>8314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8323</v>
      </c>
      <c r="R2544" t="s">
        <v>8326</v>
      </c>
      <c r="S2544" s="15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0" t="s">
        <v>8311</v>
      </c>
      <c r="R2545" t="s">
        <v>8349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0" t="s">
        <v>8327</v>
      </c>
      <c r="R2546" t="s">
        <v>8330</v>
      </c>
      <c r="S2546" s="15">
        <f t="shared" si="197"/>
        <v>42129.82540509259</v>
      </c>
      <c r="T2546" s="15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0" t="s">
        <v>8323</v>
      </c>
      <c r="R2547" t="s">
        <v>8326</v>
      </c>
      <c r="S2547" s="15">
        <f t="shared" si="197"/>
        <v>42672.955138888887</v>
      </c>
      <c r="T2547" s="15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0" t="s">
        <v>8323</v>
      </c>
      <c r="R2548" t="s">
        <v>8326</v>
      </c>
      <c r="S2548" s="15">
        <f t="shared" si="197"/>
        <v>42053.106111111112</v>
      </c>
      <c r="T2548" s="15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0" t="s">
        <v>8323</v>
      </c>
      <c r="R2549" t="s">
        <v>8326</v>
      </c>
      <c r="S2549" s="15">
        <f t="shared" si="197"/>
        <v>42053.733078703706</v>
      </c>
      <c r="T2549" s="15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0" t="s">
        <v>8323</v>
      </c>
      <c r="R2550" t="s">
        <v>8326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8327</v>
      </c>
      <c r="R2554" t="s">
        <v>8329</v>
      </c>
      <c r="S2554" s="15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8323</v>
      </c>
      <c r="R2557" t="s">
        <v>8326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0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8321</v>
      </c>
      <c r="R2564" t="s">
        <v>8343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8308</v>
      </c>
      <c r="R2565" t="s">
        <v>8310</v>
      </c>
      <c r="S2565" s="15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8323</v>
      </c>
      <c r="R2566" t="s">
        <v>8324</v>
      </c>
      <c r="S2566" s="15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8327</v>
      </c>
      <c r="R2568" t="s">
        <v>8331</v>
      </c>
      <c r="S2568" s="15">
        <f t="shared" si="202"/>
        <v>42198.750254629631</v>
      </c>
      <c r="T2568" s="15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0" t="s">
        <v>8323</v>
      </c>
      <c r="R2569" t="s">
        <v>8326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8327</v>
      </c>
      <c r="R2579" t="s">
        <v>8331</v>
      </c>
      <c r="S2579" s="15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0" t="s">
        <v>8327</v>
      </c>
      <c r="R2580" t="s">
        <v>8328</v>
      </c>
      <c r="S2580" s="15">
        <f t="shared" si="202"/>
        <v>40960.861562500002</v>
      </c>
      <c r="T2580" s="15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0" t="s">
        <v>8323</v>
      </c>
      <c r="R2581" t="s">
        <v>8326</v>
      </c>
      <c r="S2581" s="15">
        <f t="shared" si="202"/>
        <v>41983.752847222218</v>
      </c>
      <c r="T2581" s="15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8323</v>
      </c>
      <c r="R2582" t="s">
        <v>8326</v>
      </c>
      <c r="S2582" s="15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8323</v>
      </c>
      <c r="R2586" t="s">
        <v>8326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8323</v>
      </c>
      <c r="R2588" t="s">
        <v>8324</v>
      </c>
      <c r="S2588" s="15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8323</v>
      </c>
      <c r="R2593" t="s">
        <v>8326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8323</v>
      </c>
      <c r="R2594" t="s">
        <v>8326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8323</v>
      </c>
      <c r="R2595" t="s">
        <v>8324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8321</v>
      </c>
      <c r="R2596" t="s">
        <v>8322</v>
      </c>
      <c r="S2596" s="15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8316</v>
      </c>
      <c r="R2597" t="s">
        <v>8334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8321</v>
      </c>
      <c r="R2598" t="s">
        <v>8332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0" t="s">
        <v>8321</v>
      </c>
      <c r="R2599" t="s">
        <v>8343</v>
      </c>
      <c r="S2599" s="15">
        <f t="shared" si="202"/>
        <v>40612.695208333331</v>
      </c>
      <c r="T2599" s="15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0" t="s">
        <v>8321</v>
      </c>
      <c r="R2600" t="s">
        <v>8322</v>
      </c>
      <c r="S2600" s="15">
        <f t="shared" si="202"/>
        <v>41657.985081018516</v>
      </c>
      <c r="T2600" s="15">
        <f t="shared" si="203"/>
        <v>41699.720833333333</v>
      </c>
      <c r="U2600">
        <f t="shared" si="204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8311</v>
      </c>
      <c r="R2601" t="s">
        <v>8348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0" t="s">
        <v>8323</v>
      </c>
      <c r="R2609" t="s">
        <v>8324</v>
      </c>
      <c r="S2609" s="15">
        <f t="shared" si="202"/>
        <v>42630.922893518517</v>
      </c>
      <c r="T2609" s="15">
        <f t="shared" si="203"/>
        <v>42665.922893518517</v>
      </c>
      <c r="U2609">
        <f t="shared" si="204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0" t="s">
        <v>8323</v>
      </c>
      <c r="R2610" t="s">
        <v>8335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0" t="s">
        <v>8321</v>
      </c>
      <c r="R2626" t="s">
        <v>8325</v>
      </c>
      <c r="S2626" s="15">
        <f t="shared" si="202"/>
        <v>41900.505312499998</v>
      </c>
      <c r="T2626" s="15">
        <f t="shared" si="203"/>
        <v>41930.505312499998</v>
      </c>
      <c r="U2626">
        <f t="shared" si="204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8316</v>
      </c>
      <c r="R2628" t="s">
        <v>8334</v>
      </c>
      <c r="S2628" s="15">
        <f t="shared" si="207"/>
        <v>41255.833611111113</v>
      </c>
      <c r="T2628" s="15">
        <f t="shared" si="208"/>
        <v>41285.833611111113</v>
      </c>
      <c r="U2628">
        <f t="shared" si="209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8308</v>
      </c>
      <c r="R2632" t="s">
        <v>8310</v>
      </c>
      <c r="S2632" s="15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8313</v>
      </c>
      <c r="R2633" t="s">
        <v>8314</v>
      </c>
      <c r="S2633" s="15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8327</v>
      </c>
      <c r="R2635" t="s">
        <v>8331</v>
      </c>
      <c r="S2635" s="15">
        <f t="shared" si="207"/>
        <v>41246.874814814815</v>
      </c>
      <c r="T2635" s="15">
        <f t="shared" si="208"/>
        <v>41276.874814814815</v>
      </c>
      <c r="U2635">
        <f t="shared" si="209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8311</v>
      </c>
      <c r="R2636" t="s">
        <v>8356</v>
      </c>
      <c r="S2636" s="15">
        <f t="shared" si="207"/>
        <v>40855.765092592592</v>
      </c>
      <c r="T2636" s="15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8323</v>
      </c>
      <c r="R2637" t="s">
        <v>8326</v>
      </c>
      <c r="S2637" s="15">
        <f t="shared" si="207"/>
        <v>42258.646504629629</v>
      </c>
      <c r="T2637" s="15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8323</v>
      </c>
      <c r="R2638" t="s">
        <v>8326</v>
      </c>
      <c r="S2638" s="15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8323</v>
      </c>
      <c r="R2639" t="s">
        <v>8326</v>
      </c>
      <c r="S2639" s="15">
        <f t="shared" si="207"/>
        <v>42233.671747685185</v>
      </c>
      <c r="T2639" s="15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8327</v>
      </c>
      <c r="R2641" t="s">
        <v>8331</v>
      </c>
      <c r="S2641" s="15">
        <f t="shared" si="207"/>
        <v>41120.882881944446</v>
      </c>
      <c r="T2641" s="15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8327</v>
      </c>
      <c r="R2642" t="s">
        <v>8336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8323</v>
      </c>
      <c r="R2643" t="s">
        <v>8326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8323</v>
      </c>
      <c r="R2656" t="s">
        <v>8326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8323</v>
      </c>
      <c r="R2657" t="s">
        <v>8335</v>
      </c>
      <c r="S2657" s="15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8327</v>
      </c>
      <c r="R2659" t="s">
        <v>8331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8327</v>
      </c>
      <c r="R2660" t="s">
        <v>8350</v>
      </c>
      <c r="S2660" s="15">
        <f t="shared" si="207"/>
        <v>41081.69027777778</v>
      </c>
      <c r="T2660" s="15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8327</v>
      </c>
      <c r="R2661" t="s">
        <v>8331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8323</v>
      </c>
      <c r="R2662" t="s">
        <v>8326</v>
      </c>
      <c r="S2662" s="15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8323</v>
      </c>
      <c r="R2663" t="s">
        <v>8326</v>
      </c>
      <c r="S2663" s="15">
        <f t="shared" si="207"/>
        <v>42679.958472222221</v>
      </c>
      <c r="T2663" s="15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8321</v>
      </c>
      <c r="R2676" t="s">
        <v>8343</v>
      </c>
      <c r="S2676" s="15">
        <f t="shared" si="207"/>
        <v>40648.757939814815</v>
      </c>
      <c r="T2676" s="15">
        <f t="shared" si="208"/>
        <v>40678.757939814815</v>
      </c>
      <c r="U2676">
        <f t="shared" si="209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8321</v>
      </c>
      <c r="R2677" t="s">
        <v>8337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8327</v>
      </c>
      <c r="R2678" t="s">
        <v>8331</v>
      </c>
      <c r="S2678" s="15">
        <f t="shared" si="207"/>
        <v>40576.539664351854</v>
      </c>
      <c r="T2678" s="15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8323</v>
      </c>
      <c r="R2679" t="s">
        <v>8326</v>
      </c>
      <c r="S2679" s="15">
        <f t="shared" si="207"/>
        <v>41869.714166666665</v>
      </c>
      <c r="T2679" s="15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8323</v>
      </c>
      <c r="R2687" t="s">
        <v>8335</v>
      </c>
      <c r="S2687" s="15">
        <f t="shared" si="207"/>
        <v>42333.695821759262</v>
      </c>
      <c r="T2687" s="15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0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8321</v>
      </c>
      <c r="R2698" t="s">
        <v>8339</v>
      </c>
      <c r="S2698" s="15">
        <f t="shared" si="212"/>
        <v>42107.703877314809</v>
      </c>
      <c r="T2698" s="15">
        <f t="shared" si="213"/>
        <v>42137.703877314809</v>
      </c>
      <c r="U2698">
        <f t="shared" si="214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8308</v>
      </c>
      <c r="R2699" t="s">
        <v>8310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8327</v>
      </c>
      <c r="R2705" t="s">
        <v>8331</v>
      </c>
      <c r="S2705" s="15">
        <f t="shared" si="212"/>
        <v>42240.852534722217</v>
      </c>
      <c r="T2705" s="15">
        <f t="shared" si="213"/>
        <v>42270.852534722217</v>
      </c>
      <c r="U2705">
        <f t="shared" si="214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8308</v>
      </c>
      <c r="R2706" t="s">
        <v>8342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8321</v>
      </c>
      <c r="R2707" t="s">
        <v>8343</v>
      </c>
      <c r="S2707" s="15">
        <f t="shared" si="212"/>
        <v>40844.691643518519</v>
      </c>
      <c r="T2707" s="15">
        <f t="shared" si="213"/>
        <v>40904.733310185184</v>
      </c>
      <c r="U2707">
        <f t="shared" si="214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0" t="s">
        <v>8321</v>
      </c>
      <c r="R2708" t="s">
        <v>8343</v>
      </c>
      <c r="S2708" s="15">
        <f t="shared" si="212"/>
        <v>40935.005104166667</v>
      </c>
      <c r="T2708" s="15">
        <f t="shared" si="213"/>
        <v>40965.005104166667</v>
      </c>
      <c r="U2708">
        <f t="shared" si="214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0" t="s">
        <v>8319</v>
      </c>
      <c r="R2709" t="s">
        <v>8345</v>
      </c>
      <c r="S2709" s="15">
        <f t="shared" si="212"/>
        <v>42204.875868055555</v>
      </c>
      <c r="T2709" s="15">
        <f t="shared" si="213"/>
        <v>42234.875868055555</v>
      </c>
      <c r="U2709">
        <f t="shared" si="214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8319</v>
      </c>
      <c r="R2710" t="s">
        <v>8345</v>
      </c>
      <c r="S2710" s="15">
        <f t="shared" si="212"/>
        <v>42198.695138888885</v>
      </c>
      <c r="T2710" s="15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0" t="s">
        <v>8323</v>
      </c>
      <c r="R2711" t="s">
        <v>8326</v>
      </c>
      <c r="S2711" s="15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0" t="s">
        <v>8323</v>
      </c>
      <c r="R2712" t="s">
        <v>8326</v>
      </c>
      <c r="S2712" s="15">
        <f t="shared" si="212"/>
        <v>41904.650578703702</v>
      </c>
      <c r="T2712" s="15">
        <f t="shared" si="213"/>
        <v>41934.650578703702</v>
      </c>
      <c r="U2712">
        <f t="shared" si="214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8323</v>
      </c>
      <c r="R2718" t="s">
        <v>8326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8323</v>
      </c>
      <c r="R2719" t="s">
        <v>8326</v>
      </c>
      <c r="S2719" s="15">
        <f t="shared" si="212"/>
        <v>41795.598923611113</v>
      </c>
      <c r="T2719" s="15">
        <f t="shared" si="213"/>
        <v>41825.598923611113</v>
      </c>
      <c r="U2719">
        <f t="shared" si="214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8323</v>
      </c>
      <c r="R2722" t="s">
        <v>8326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8323</v>
      </c>
      <c r="R2723" t="s">
        <v>8326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0" t="s">
        <v>8321</v>
      </c>
      <c r="R2725" t="s">
        <v>8325</v>
      </c>
      <c r="S2725" s="15">
        <f t="shared" si="212"/>
        <v>41835.126805555556</v>
      </c>
      <c r="T2725" s="15">
        <f t="shared" si="213"/>
        <v>41867.987500000003</v>
      </c>
      <c r="U2725">
        <f t="shared" si="214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0" t="s">
        <v>8327</v>
      </c>
      <c r="R2726" t="s">
        <v>8331</v>
      </c>
      <c r="S2726" s="15">
        <f t="shared" si="212"/>
        <v>41619.998310185183</v>
      </c>
      <c r="T2726" s="15">
        <f t="shared" si="213"/>
        <v>41629.197222222225</v>
      </c>
      <c r="U2726">
        <f t="shared" si="214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8308</v>
      </c>
      <c r="R2727" t="s">
        <v>8342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0" t="s">
        <v>8319</v>
      </c>
      <c r="R2730" t="s">
        <v>8320</v>
      </c>
      <c r="S2730" s="15">
        <f t="shared" si="212"/>
        <v>42607.316122685181</v>
      </c>
      <c r="T2730" s="15">
        <f t="shared" si="213"/>
        <v>42613.233333333337</v>
      </c>
      <c r="U2730">
        <f t="shared" si="214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0" t="s">
        <v>8323</v>
      </c>
      <c r="R2732" t="s">
        <v>8326</v>
      </c>
      <c r="S2732" s="15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0" t="s">
        <v>8323</v>
      </c>
      <c r="R2733" t="s">
        <v>8326</v>
      </c>
      <c r="S2733" s="15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0" t="s">
        <v>8323</v>
      </c>
      <c r="R2734" t="s">
        <v>8326</v>
      </c>
      <c r="S2734" s="15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0" t="s">
        <v>8321</v>
      </c>
      <c r="R2738" t="s">
        <v>8343</v>
      </c>
      <c r="S2738" s="15">
        <f t="shared" si="212"/>
        <v>40706.135208333333</v>
      </c>
      <c r="T2738" s="15">
        <f t="shared" si="213"/>
        <v>40736.135208333333</v>
      </c>
      <c r="U2738">
        <f t="shared" si="214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0" t="s">
        <v>8316</v>
      </c>
      <c r="R2740" t="s">
        <v>8344</v>
      </c>
      <c r="S2740" s="15">
        <f t="shared" si="212"/>
        <v>42094.667256944449</v>
      </c>
      <c r="T2740" s="15">
        <f t="shared" si="213"/>
        <v>42124.667256944449</v>
      </c>
      <c r="U2740">
        <f t="shared" si="214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0" t="s">
        <v>8323</v>
      </c>
      <c r="R2742" t="s">
        <v>8326</v>
      </c>
      <c r="S2742" s="15">
        <f t="shared" si="212"/>
        <v>42306.848854166667</v>
      </c>
      <c r="T2742" s="15">
        <f t="shared" si="213"/>
        <v>42336.890520833331</v>
      </c>
      <c r="U2742">
        <f t="shared" si="214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0" t="s">
        <v>8321</v>
      </c>
      <c r="R2751" t="s">
        <v>8332</v>
      </c>
      <c r="S2751" s="15">
        <f t="shared" si="212"/>
        <v>41989.91134259259</v>
      </c>
      <c r="T2751" s="15">
        <f t="shared" si="213"/>
        <v>42005.332638888889</v>
      </c>
      <c r="U2751">
        <f t="shared" si="214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0" t="s">
        <v>8316</v>
      </c>
      <c r="R2752" t="s">
        <v>8334</v>
      </c>
      <c r="S2752" s="15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0" t="s">
        <v>8323</v>
      </c>
      <c r="R2753" t="s">
        <v>8326</v>
      </c>
      <c r="S2753" s="15">
        <f t="shared" si="212"/>
        <v>42770.290590277778</v>
      </c>
      <c r="T2753" s="15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0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8321</v>
      </c>
      <c r="R2757" t="s">
        <v>8337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8308</v>
      </c>
      <c r="R2758" t="s">
        <v>8310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8311</v>
      </c>
      <c r="R2759" t="s">
        <v>8348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0" t="s">
        <v>8323</v>
      </c>
      <c r="R2766" t="s">
        <v>8326</v>
      </c>
      <c r="S2766" s="15">
        <f t="shared" si="217"/>
        <v>42689.214988425927</v>
      </c>
      <c r="T2766" s="15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0" t="s">
        <v>8323</v>
      </c>
      <c r="R2768" t="s">
        <v>8326</v>
      </c>
      <c r="S2768" s="15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8323</v>
      </c>
      <c r="R2772" t="s">
        <v>8326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8323</v>
      </c>
      <c r="R2773" t="s">
        <v>8326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0" t="s">
        <v>8321</v>
      </c>
      <c r="R2776" t="s">
        <v>8325</v>
      </c>
      <c r="S2776" s="15">
        <f t="shared" si="217"/>
        <v>42023.818622685183</v>
      </c>
      <c r="T2776" s="15">
        <f t="shared" si="218"/>
        <v>42043.818622685183</v>
      </c>
      <c r="U2776">
        <f t="shared" si="219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0" t="s">
        <v>8313</v>
      </c>
      <c r="R2777" t="s">
        <v>8314</v>
      </c>
      <c r="S2777" s="15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0" t="s">
        <v>8311</v>
      </c>
      <c r="R2778" t="s">
        <v>8356</v>
      </c>
      <c r="S2778" s="15">
        <f t="shared" si="217"/>
        <v>41117.900729166664</v>
      </c>
      <c r="T2778" s="15">
        <f t="shared" si="218"/>
        <v>41147.900729166664</v>
      </c>
      <c r="U2778">
        <f t="shared" si="219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8321</v>
      </c>
      <c r="R2780" t="s">
        <v>8322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8323</v>
      </c>
      <c r="R2781" t="s">
        <v>8324</v>
      </c>
      <c r="S2781" s="15">
        <f t="shared" si="217"/>
        <v>41940.028287037036</v>
      </c>
      <c r="T2781" s="15">
        <f t="shared" si="218"/>
        <v>42000.0699537037</v>
      </c>
      <c r="U2781">
        <f t="shared" si="219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0" t="s">
        <v>8327</v>
      </c>
      <c r="R2782" t="s">
        <v>8350</v>
      </c>
      <c r="S2782" s="15">
        <f t="shared" si="217"/>
        <v>40937.679560185185</v>
      </c>
      <c r="T2782" s="15">
        <f t="shared" si="218"/>
        <v>40969.207638888889</v>
      </c>
      <c r="U2782">
        <f t="shared" si="219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0" t="s">
        <v>8311</v>
      </c>
      <c r="R2783" t="s">
        <v>8333</v>
      </c>
      <c r="S2783" s="15">
        <f t="shared" si="217"/>
        <v>41799.814340277779</v>
      </c>
      <c r="T2783" s="15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0" t="s">
        <v>8323</v>
      </c>
      <c r="R2784" t="s">
        <v>8326</v>
      </c>
      <c r="S2784" s="15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8323</v>
      </c>
      <c r="R2803" t="s">
        <v>8326</v>
      </c>
      <c r="S2803" s="15">
        <f t="shared" si="217"/>
        <v>42088.911354166667</v>
      </c>
      <c r="T2803" s="15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0" t="s">
        <v>8323</v>
      </c>
      <c r="R2804" t="s">
        <v>8326</v>
      </c>
      <c r="S2804" s="15">
        <f t="shared" si="217"/>
        <v>42041.581307870365</v>
      </c>
      <c r="T2804" s="15">
        <f t="shared" si="218"/>
        <v>42071.539641203708</v>
      </c>
      <c r="U2804">
        <f t="shared" si="219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0" t="s">
        <v>8321</v>
      </c>
      <c r="R2811" t="s">
        <v>8339</v>
      </c>
      <c r="S2811" s="15">
        <f t="shared" si="217"/>
        <v>40949.98364583333</v>
      </c>
      <c r="T2811" s="15">
        <f t="shared" si="218"/>
        <v>41009.941979166666</v>
      </c>
      <c r="U2811">
        <f t="shared" si="219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0" t="s">
        <v>8313</v>
      </c>
      <c r="R2812" t="s">
        <v>8314</v>
      </c>
      <c r="S2812" s="15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0" t="s">
        <v>8319</v>
      </c>
      <c r="R2813" t="s">
        <v>8345</v>
      </c>
      <c r="S2813" s="15">
        <f t="shared" si="217"/>
        <v>42536.862800925926</v>
      </c>
      <c r="T2813" s="15">
        <f t="shared" si="218"/>
        <v>42566.862800925926</v>
      </c>
      <c r="U2813">
        <f t="shared" si="219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0" t="s">
        <v>8323</v>
      </c>
      <c r="R2814" t="s">
        <v>8324</v>
      </c>
      <c r="S2814" s="15">
        <f t="shared" si="217"/>
        <v>42245.274699074071</v>
      </c>
      <c r="T2814" s="15">
        <f t="shared" si="218"/>
        <v>42275.274699074071</v>
      </c>
      <c r="U2814">
        <f t="shared" si="219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0" t="s">
        <v>8321</v>
      </c>
      <c r="R2819" t="s">
        <v>8325</v>
      </c>
      <c r="S2819" s="15">
        <f t="shared" ref="S2819:S2882" si="222">(((J2819/60)/60)/24)+DATE(1970,1,1)</f>
        <v>42052.83530092593</v>
      </c>
      <c r="T2819" s="15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8321</v>
      </c>
      <c r="R2820" t="s">
        <v>8325</v>
      </c>
      <c r="S2820" s="15">
        <f t="shared" si="222"/>
        <v>42216.977812500001</v>
      </c>
      <c r="T2820" s="15">
        <f t="shared" si="223"/>
        <v>42246.227777777778</v>
      </c>
      <c r="U2820">
        <f t="shared" si="224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0" t="s">
        <v>8323</v>
      </c>
      <c r="R2824" t="s">
        <v>8326</v>
      </c>
      <c r="S2824" s="15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0" t="s">
        <v>8323</v>
      </c>
      <c r="R2825" t="s">
        <v>8326</v>
      </c>
      <c r="S2825" s="15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8327</v>
      </c>
      <c r="R2830" t="s">
        <v>8331</v>
      </c>
      <c r="S2830" s="15">
        <f t="shared" si="222"/>
        <v>40927.473460648151</v>
      </c>
      <c r="T2830" s="15">
        <f t="shared" si="223"/>
        <v>40953.825694444444</v>
      </c>
      <c r="U2830">
        <f t="shared" si="224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8316</v>
      </c>
      <c r="R2831" t="s">
        <v>8334</v>
      </c>
      <c r="S2831" s="15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8319</v>
      </c>
      <c r="R2832" t="s">
        <v>8345</v>
      </c>
      <c r="S2832" s="15">
        <f t="shared" si="222"/>
        <v>41909.892453703702</v>
      </c>
      <c r="T2832" s="15">
        <f t="shared" si="223"/>
        <v>41939.892453703702</v>
      </c>
      <c r="U2832">
        <f t="shared" si="224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0" t="s">
        <v>8327</v>
      </c>
      <c r="R2838" t="s">
        <v>8331</v>
      </c>
      <c r="S2838" s="15">
        <f t="shared" si="222"/>
        <v>41169.845590277779</v>
      </c>
      <c r="T2838" s="15">
        <f t="shared" si="223"/>
        <v>41199.845590277779</v>
      </c>
      <c r="U2838">
        <f t="shared" si="224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0" t="s">
        <v>8327</v>
      </c>
      <c r="R2839" t="s">
        <v>8328</v>
      </c>
      <c r="S2839" s="15">
        <f t="shared" si="222"/>
        <v>40772.848749999997</v>
      </c>
      <c r="T2839" s="15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0" t="s">
        <v>8323</v>
      </c>
      <c r="R2840" t="s">
        <v>8326</v>
      </c>
      <c r="S2840" s="15">
        <f t="shared" si="222"/>
        <v>41869.798726851855</v>
      </c>
      <c r="T2840" s="15">
        <f t="shared" si="223"/>
        <v>41929.798726851855</v>
      </c>
      <c r="U2840">
        <f t="shared" si="224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0" t="s">
        <v>8327</v>
      </c>
      <c r="R2842" t="s">
        <v>8336</v>
      </c>
      <c r="S2842" s="15">
        <f t="shared" si="222"/>
        <v>42078.792048611111</v>
      </c>
      <c r="T2842" s="15">
        <f t="shared" si="223"/>
        <v>42108.792048611111</v>
      </c>
      <c r="U2842">
        <f t="shared" si="224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0" t="s">
        <v>8327</v>
      </c>
      <c r="R2843" t="s">
        <v>8336</v>
      </c>
      <c r="S2843" s="15">
        <f t="shared" si="222"/>
        <v>42021.832280092596</v>
      </c>
      <c r="T2843" s="15">
        <f t="shared" si="223"/>
        <v>42051.832280092596</v>
      </c>
      <c r="U2843">
        <f t="shared" si="224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0" t="s">
        <v>8327</v>
      </c>
      <c r="R2844" t="s">
        <v>8331</v>
      </c>
      <c r="S2844" s="15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0" t="s">
        <v>8327</v>
      </c>
      <c r="R2845" t="s">
        <v>8328</v>
      </c>
      <c r="S2845" s="15">
        <f t="shared" si="222"/>
        <v>41365.928159722222</v>
      </c>
      <c r="T2845" s="15">
        <f t="shared" si="223"/>
        <v>41379.928159722222</v>
      </c>
      <c r="U2845">
        <f t="shared" si="224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0" t="s">
        <v>8308</v>
      </c>
      <c r="R2846" t="s">
        <v>8342</v>
      </c>
      <c r="S2846" s="15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0" t="s">
        <v>8323</v>
      </c>
      <c r="R2847" t="s">
        <v>8326</v>
      </c>
      <c r="S2847" s="15">
        <f t="shared" si="222"/>
        <v>42370.007766203707</v>
      </c>
      <c r="T2847" s="15">
        <f t="shared" si="223"/>
        <v>42398.981944444444</v>
      </c>
      <c r="U2847">
        <f t="shared" si="224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0" t="s">
        <v>8323</v>
      </c>
      <c r="R2848" t="s">
        <v>8335</v>
      </c>
      <c r="S2848" s="15">
        <f t="shared" si="222"/>
        <v>42013.15253472222</v>
      </c>
      <c r="T2848" s="15">
        <f t="shared" si="223"/>
        <v>42028.125</v>
      </c>
      <c r="U2848">
        <f t="shared" si="224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0" t="s">
        <v>8323</v>
      </c>
      <c r="R2849" t="s">
        <v>8324</v>
      </c>
      <c r="S2849" s="15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8323</v>
      </c>
      <c r="R2850" t="s">
        <v>8324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8323</v>
      </c>
      <c r="R2851" t="s">
        <v>8326</v>
      </c>
      <c r="S2851" s="15">
        <f t="shared" si="222"/>
        <v>42305.670914351853</v>
      </c>
      <c r="T2851" s="15">
        <f t="shared" si="223"/>
        <v>42339.249305555553</v>
      </c>
      <c r="U2851">
        <f t="shared" si="224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0" t="s">
        <v>8323</v>
      </c>
      <c r="R2860" t="s">
        <v>8326</v>
      </c>
      <c r="S2860" s="15">
        <f t="shared" si="222"/>
        <v>42414.235879629632</v>
      </c>
      <c r="T2860" s="15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0" t="s">
        <v>8323</v>
      </c>
      <c r="R2861" t="s">
        <v>8326</v>
      </c>
      <c r="S2861" s="15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0" t="s">
        <v>8327</v>
      </c>
      <c r="R2864" t="s">
        <v>8328</v>
      </c>
      <c r="S2864" s="15">
        <f t="shared" si="222"/>
        <v>40646.099097222221</v>
      </c>
      <c r="T2864" s="15">
        <f t="shared" si="223"/>
        <v>40691.099097222221</v>
      </c>
      <c r="U2864">
        <f t="shared" si="224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0" t="s">
        <v>8313</v>
      </c>
      <c r="R2866" t="s">
        <v>8351</v>
      </c>
      <c r="S2866" s="15">
        <f t="shared" si="222"/>
        <v>41780.050092592595</v>
      </c>
      <c r="T2866" s="15">
        <f t="shared" si="223"/>
        <v>41808.842361111114</v>
      </c>
      <c r="U2866">
        <f t="shared" si="224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8323</v>
      </c>
      <c r="R2868" t="s">
        <v>8324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0" t="s">
        <v>8316</v>
      </c>
      <c r="R2880" t="s">
        <v>8344</v>
      </c>
      <c r="S2880" s="15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0" t="s">
        <v>8308</v>
      </c>
      <c r="R2881" t="s">
        <v>8342</v>
      </c>
      <c r="S2881" s="15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0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8321</v>
      </c>
      <c r="R2889" t="s">
        <v>8343</v>
      </c>
      <c r="S2889" s="15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8308</v>
      </c>
      <c r="R2890" t="s">
        <v>8310</v>
      </c>
      <c r="S2890" s="15">
        <f t="shared" si="227"/>
        <v>42158.028310185182</v>
      </c>
      <c r="T2890" s="15">
        <f t="shared" si="228"/>
        <v>42186.028310185182</v>
      </c>
      <c r="U2890">
        <f t="shared" si="229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8308</v>
      </c>
      <c r="R2892" t="s">
        <v>8318</v>
      </c>
      <c r="S2892" s="15">
        <f t="shared" si="227"/>
        <v>41828.789942129632</v>
      </c>
      <c r="T2892" s="15">
        <f t="shared" si="228"/>
        <v>41863.789942129632</v>
      </c>
      <c r="U2892">
        <f t="shared" si="229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8311</v>
      </c>
      <c r="R2893" t="s">
        <v>8356</v>
      </c>
      <c r="S2893" s="15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0" t="s">
        <v>8323</v>
      </c>
      <c r="R2894" t="s">
        <v>8326</v>
      </c>
      <c r="S2894" s="15">
        <f t="shared" si="227"/>
        <v>41829.73715277778</v>
      </c>
      <c r="T2894" s="15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0" t="s">
        <v>8323</v>
      </c>
      <c r="R2895" t="s">
        <v>8326</v>
      </c>
      <c r="S2895" s="15">
        <f t="shared" si="227"/>
        <v>42056.1324537037</v>
      </c>
      <c r="T2895" s="15">
        <f t="shared" si="228"/>
        <v>42086.207638888889</v>
      </c>
      <c r="U2895">
        <f t="shared" si="229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8323</v>
      </c>
      <c r="R2901" t="s">
        <v>8326</v>
      </c>
      <c r="S2901" s="15">
        <f t="shared" si="227"/>
        <v>42075.807395833333</v>
      </c>
      <c r="T2901" s="15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8323</v>
      </c>
      <c r="R2902" t="s">
        <v>8326</v>
      </c>
      <c r="S2902" s="15">
        <f t="shared" si="227"/>
        <v>42509.814108796301</v>
      </c>
      <c r="T2902" s="15">
        <f t="shared" si="228"/>
        <v>42539.814108796301</v>
      </c>
      <c r="U2902">
        <f t="shared" si="229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0" t="s">
        <v>8321</v>
      </c>
      <c r="R2903" t="s">
        <v>8325</v>
      </c>
      <c r="S2903" s="15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0" t="s">
        <v>8321</v>
      </c>
      <c r="R2904" t="s">
        <v>8325</v>
      </c>
      <c r="S2904" s="15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0" t="s">
        <v>8321</v>
      </c>
      <c r="R2905" t="s">
        <v>8325</v>
      </c>
      <c r="S2905" s="15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0" t="s">
        <v>8321</v>
      </c>
      <c r="R2906" t="s">
        <v>8339</v>
      </c>
      <c r="S2906" s="15">
        <f t="shared" si="227"/>
        <v>41466.552314814813</v>
      </c>
      <c r="T2906" s="15">
        <f t="shared" si="228"/>
        <v>41496.552314814813</v>
      </c>
      <c r="U2906">
        <f t="shared" si="229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0" t="s">
        <v>8308</v>
      </c>
      <c r="R2907" t="s">
        <v>8342</v>
      </c>
      <c r="S2907" s="15">
        <f t="shared" si="227"/>
        <v>41946.232175925928</v>
      </c>
      <c r="T2907" s="15">
        <f t="shared" si="228"/>
        <v>41976.232175925921</v>
      </c>
      <c r="U2907">
        <f t="shared" si="229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0" t="s">
        <v>8308</v>
      </c>
      <c r="R2908" t="s">
        <v>8310</v>
      </c>
      <c r="S2908" s="15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0" t="s">
        <v>8346</v>
      </c>
      <c r="R2909" t="s">
        <v>8347</v>
      </c>
      <c r="S2909" s="15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8319</v>
      </c>
      <c r="R2910" t="s">
        <v>8345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0" t="s">
        <v>8323</v>
      </c>
      <c r="R2911" t="s">
        <v>8335</v>
      </c>
      <c r="S2911" s="15">
        <f t="shared" si="227"/>
        <v>42242.988680555558</v>
      </c>
      <c r="T2911" s="15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0" t="s">
        <v>8323</v>
      </c>
      <c r="R2912" t="s">
        <v>8326</v>
      </c>
      <c r="S2912" s="15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0" t="s">
        <v>8323</v>
      </c>
      <c r="R2913" t="s">
        <v>8326</v>
      </c>
      <c r="S2913" s="15">
        <f t="shared" si="227"/>
        <v>42124.841111111105</v>
      </c>
      <c r="T2913" s="15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0" t="s">
        <v>8323</v>
      </c>
      <c r="R2914" t="s">
        <v>8326</v>
      </c>
      <c r="S2914" s="15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0" t="s">
        <v>8323</v>
      </c>
      <c r="R2915" t="s">
        <v>8326</v>
      </c>
      <c r="S2915" s="15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0" t="s">
        <v>8323</v>
      </c>
      <c r="R2916" t="s">
        <v>8326</v>
      </c>
      <c r="S2916" s="15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0" t="s">
        <v>8327</v>
      </c>
      <c r="R2919" t="s">
        <v>8354</v>
      </c>
      <c r="S2919" s="15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0" t="s">
        <v>8311</v>
      </c>
      <c r="R2920" t="s">
        <v>8348</v>
      </c>
      <c r="S2920" s="15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0" t="s">
        <v>8323</v>
      </c>
      <c r="R2939" t="s">
        <v>8326</v>
      </c>
      <c r="S2939" s="15">
        <f t="shared" si="227"/>
        <v>42503.740868055553</v>
      </c>
      <c r="T2939" s="15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0" t="s">
        <v>8323</v>
      </c>
      <c r="R2940" t="s">
        <v>8326</v>
      </c>
      <c r="S2940" s="15">
        <f t="shared" si="227"/>
        <v>42074.219699074078</v>
      </c>
      <c r="T2940" s="15">
        <f t="shared" si="228"/>
        <v>42104.208333333328</v>
      </c>
      <c r="U2940">
        <f t="shared" si="229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8308</v>
      </c>
      <c r="R2941" t="s">
        <v>8342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8311</v>
      </c>
      <c r="R2942" t="s">
        <v>8349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0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8308</v>
      </c>
      <c r="R2951" t="s">
        <v>8310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8316</v>
      </c>
      <c r="R2953" t="s">
        <v>8344</v>
      </c>
      <c r="S2953" s="15">
        <f t="shared" si="232"/>
        <v>42155.129652777774</v>
      </c>
      <c r="T2953" s="15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8327</v>
      </c>
      <c r="R2956" t="s">
        <v>8354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8319</v>
      </c>
      <c r="R2957" t="s">
        <v>8357</v>
      </c>
      <c r="S2957" s="15">
        <f t="shared" si="232"/>
        <v>41854.389780092592</v>
      </c>
      <c r="T2957" s="15">
        <f t="shared" si="233"/>
        <v>41871.389780092592</v>
      </c>
      <c r="U2957">
        <f t="shared" si="234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8321</v>
      </c>
      <c r="R2958" t="s">
        <v>8343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8308</v>
      </c>
      <c r="R2960" t="s">
        <v>8310</v>
      </c>
      <c r="S2960" s="15">
        <f t="shared" si="232"/>
        <v>41838.840474537035</v>
      </c>
      <c r="T2960" s="15">
        <f t="shared" si="233"/>
        <v>41883.840474537035</v>
      </c>
      <c r="U2960">
        <f t="shared" si="234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8327</v>
      </c>
      <c r="R2961" t="s">
        <v>8328</v>
      </c>
      <c r="S2961" s="15">
        <f t="shared" si="232"/>
        <v>42603.870520833334</v>
      </c>
      <c r="T2961" s="15">
        <f t="shared" si="233"/>
        <v>42628.870520833334</v>
      </c>
      <c r="U2961">
        <f t="shared" si="234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8311</v>
      </c>
      <c r="R2962" t="s">
        <v>8349</v>
      </c>
      <c r="S2962" s="15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8313</v>
      </c>
      <c r="R2963" t="s">
        <v>8351</v>
      </c>
      <c r="S2963" s="15">
        <f t="shared" si="232"/>
        <v>42445.712754629625</v>
      </c>
      <c r="T2963" s="15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8319</v>
      </c>
      <c r="R2966" t="s">
        <v>8345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8323</v>
      </c>
      <c r="R2967" t="s">
        <v>8326</v>
      </c>
      <c r="S2967" s="15">
        <f t="shared" si="232"/>
        <v>42621.389340277776</v>
      </c>
      <c r="T2967" s="15">
        <f t="shared" si="233"/>
        <v>42651.389340277776</v>
      </c>
      <c r="U2967">
        <f t="shared" si="234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0" t="s">
        <v>8323</v>
      </c>
      <c r="R2969" t="s">
        <v>8326</v>
      </c>
      <c r="S2969" s="15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8323</v>
      </c>
      <c r="R2970" t="s">
        <v>8326</v>
      </c>
      <c r="S2970" s="15">
        <f t="shared" si="232"/>
        <v>42020.587349537032</v>
      </c>
      <c r="T2970" s="15">
        <f t="shared" si="233"/>
        <v>42050.587349537032</v>
      </c>
      <c r="U2970">
        <f t="shared" si="234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0" t="s">
        <v>8321</v>
      </c>
      <c r="R2971" t="s">
        <v>8325</v>
      </c>
      <c r="S2971" s="15">
        <f t="shared" si="232"/>
        <v>42403.080497685187</v>
      </c>
      <c r="T2971" s="15">
        <f t="shared" si="233"/>
        <v>42433.080497685187</v>
      </c>
      <c r="U2971">
        <f t="shared" si="234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0" t="s">
        <v>8308</v>
      </c>
      <c r="R2972" t="s">
        <v>8342</v>
      </c>
      <c r="S2972" s="15">
        <f t="shared" si="232"/>
        <v>42345.860150462962</v>
      </c>
      <c r="T2972" s="15">
        <f t="shared" si="233"/>
        <v>42375.860150462962</v>
      </c>
      <c r="U2972">
        <f t="shared" si="234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8327</v>
      </c>
      <c r="R2973" t="s">
        <v>8328</v>
      </c>
      <c r="S2973" s="15">
        <f t="shared" si="232"/>
        <v>42065.897719907407</v>
      </c>
      <c r="T2973" s="15">
        <f t="shared" si="233"/>
        <v>42095.856053240743</v>
      </c>
      <c r="U2973">
        <f t="shared" si="234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0" t="s">
        <v>8311</v>
      </c>
      <c r="R2974" t="s">
        <v>8333</v>
      </c>
      <c r="S2974" s="15">
        <f t="shared" si="232"/>
        <v>42396.8440625</v>
      </c>
      <c r="T2974" s="15">
        <f t="shared" si="233"/>
        <v>42415.332638888889</v>
      </c>
      <c r="U2974">
        <f t="shared" si="234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0" t="s">
        <v>8311</v>
      </c>
      <c r="R2975" t="s">
        <v>8348</v>
      </c>
      <c r="S2975" s="15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0" t="s">
        <v>8323</v>
      </c>
      <c r="R2976" t="s">
        <v>8324</v>
      </c>
      <c r="S2976" s="15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0" t="s">
        <v>8323</v>
      </c>
      <c r="R2977" t="s">
        <v>8326</v>
      </c>
      <c r="S2977" s="15">
        <f t="shared" si="232"/>
        <v>42467.144166666665</v>
      </c>
      <c r="T2977" s="15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0" t="s">
        <v>8323</v>
      </c>
      <c r="R2978" t="s">
        <v>8326</v>
      </c>
      <c r="S2978" s="15">
        <f t="shared" si="232"/>
        <v>42067.947337962964</v>
      </c>
      <c r="T2978" s="15">
        <f t="shared" si="233"/>
        <v>42097.905671296292</v>
      </c>
      <c r="U2978">
        <f t="shared" si="234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0" t="s">
        <v>8323</v>
      </c>
      <c r="R2983" t="s">
        <v>8326</v>
      </c>
      <c r="S2983" s="15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8323</v>
      </c>
      <c r="R2984" t="s">
        <v>8326</v>
      </c>
      <c r="S2984" s="15">
        <f t="shared" si="232"/>
        <v>42031.833587962959</v>
      </c>
      <c r="T2984" s="15">
        <f t="shared" si="233"/>
        <v>42063.333333333328</v>
      </c>
      <c r="U2984">
        <f t="shared" si="234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0" t="s">
        <v>8321</v>
      </c>
      <c r="R2994" t="s">
        <v>8325</v>
      </c>
      <c r="S2994" s="15">
        <f t="shared" si="232"/>
        <v>42070.047754629632</v>
      </c>
      <c r="T2994" s="15">
        <f t="shared" si="233"/>
        <v>42087.00608796296</v>
      </c>
      <c r="U2994">
        <f t="shared" si="234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0" t="s">
        <v>8327</v>
      </c>
      <c r="R2996" t="s">
        <v>8331</v>
      </c>
      <c r="S2996" s="15">
        <f t="shared" si="232"/>
        <v>41153.066400462965</v>
      </c>
      <c r="T2996" s="15">
        <f t="shared" si="233"/>
        <v>41167.066400462965</v>
      </c>
      <c r="U2996">
        <f t="shared" si="234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0" t="s">
        <v>8308</v>
      </c>
      <c r="R2997" t="s">
        <v>8342</v>
      </c>
      <c r="S2997" s="15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0" t="s">
        <v>8311</v>
      </c>
      <c r="R3001" t="s">
        <v>8352</v>
      </c>
      <c r="S3001" s="15">
        <f t="shared" si="232"/>
        <v>42115.143634259264</v>
      </c>
      <c r="T3001" s="15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0" t="s">
        <v>8323</v>
      </c>
      <c r="R3002" t="s">
        <v>8326</v>
      </c>
      <c r="S3002" s="15">
        <f t="shared" si="232"/>
        <v>42540.593530092592</v>
      </c>
      <c r="T3002" s="15">
        <f t="shared" si="233"/>
        <v>42570.593530092592</v>
      </c>
      <c r="U3002">
        <f t="shared" si="234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8308</v>
      </c>
      <c r="R3003" t="s">
        <v>8342</v>
      </c>
      <c r="S3003" s="15">
        <f t="shared" si="232"/>
        <v>41968.852118055554</v>
      </c>
      <c r="T3003" s="15">
        <f t="shared" si="233"/>
        <v>41998.852118055554</v>
      </c>
      <c r="U3003">
        <f t="shared" si="234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8323</v>
      </c>
      <c r="R3004" t="s">
        <v>8324</v>
      </c>
      <c r="S3004" s="15">
        <f t="shared" si="232"/>
        <v>42263.691574074073</v>
      </c>
      <c r="T3004" s="15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0" t="s">
        <v>8311</v>
      </c>
      <c r="R3006" t="s">
        <v>8352</v>
      </c>
      <c r="S3006" s="15">
        <f t="shared" si="232"/>
        <v>40863.060127314813</v>
      </c>
      <c r="T3006" s="15">
        <f t="shared" si="233"/>
        <v>40893.060127314813</v>
      </c>
      <c r="U3006">
        <f t="shared" si="234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0" t="s">
        <v>8327</v>
      </c>
      <c r="R3007" t="s">
        <v>8350</v>
      </c>
      <c r="S3007" s="15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0" t="s">
        <v>8313</v>
      </c>
      <c r="R3008" t="s">
        <v>8355</v>
      </c>
      <c r="S3008" s="15">
        <f t="shared" si="232"/>
        <v>42281.136099537034</v>
      </c>
      <c r="T3008" s="15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8323</v>
      </c>
      <c r="R3009" t="s">
        <v>8326</v>
      </c>
      <c r="S3009" s="15">
        <f t="shared" si="232"/>
        <v>41793.191875000004</v>
      </c>
      <c r="T3009" s="15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0" t="s">
        <v>8323</v>
      </c>
      <c r="R3010" t="s">
        <v>8326</v>
      </c>
      <c r="S3010" s="15">
        <f t="shared" si="232"/>
        <v>42132.809953703705</v>
      </c>
      <c r="T3010" s="15">
        <f t="shared" si="233"/>
        <v>42192.809953703705</v>
      </c>
      <c r="U3010">
        <f t="shared" si="234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0" t="s">
        <v>8316</v>
      </c>
      <c r="R3011" t="s">
        <v>8334</v>
      </c>
      <c r="S3011" s="15">
        <f t="shared" ref="S3011:S3074" si="237">(((J3011/60)/60)/24)+DATE(1970,1,1)</f>
        <v>40973.740451388891</v>
      </c>
      <c r="T3011" s="15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8323</v>
      </c>
      <c r="R3012" t="s">
        <v>8326</v>
      </c>
      <c r="S3012" s="15">
        <f t="shared" si="237"/>
        <v>42031.666898148149</v>
      </c>
      <c r="T3012" s="15">
        <f t="shared" si="238"/>
        <v>42064.125</v>
      </c>
      <c r="U3012">
        <f t="shared" si="239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8327</v>
      </c>
      <c r="R3014" t="s">
        <v>8350</v>
      </c>
      <c r="S3014" s="15">
        <f t="shared" si="237"/>
        <v>41149.796064814815</v>
      </c>
      <c r="T3014" s="15">
        <f t="shared" si="238"/>
        <v>41175.100694444445</v>
      </c>
      <c r="U3014">
        <f t="shared" si="239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8327</v>
      </c>
      <c r="R3015" t="s">
        <v>8350</v>
      </c>
      <c r="S3015" s="15">
        <f t="shared" si="237"/>
        <v>41575.880914351852</v>
      </c>
      <c r="T3015" s="15">
        <f t="shared" si="238"/>
        <v>41605.922581018516</v>
      </c>
      <c r="U3015">
        <f t="shared" si="239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8327</v>
      </c>
      <c r="R3019" t="s">
        <v>8331</v>
      </c>
      <c r="S3019" s="15">
        <f t="shared" si="237"/>
        <v>42793.700821759259</v>
      </c>
      <c r="T3019" s="15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8323</v>
      </c>
      <c r="R3020" t="s">
        <v>8326</v>
      </c>
      <c r="S3020" s="15">
        <f t="shared" si="237"/>
        <v>41906.819513888891</v>
      </c>
      <c r="T3020" s="15">
        <f t="shared" si="238"/>
        <v>41938.838888888888</v>
      </c>
      <c r="U3020">
        <f t="shared" si="239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8319</v>
      </c>
      <c r="R3023" t="s">
        <v>8345</v>
      </c>
      <c r="S3023" s="15">
        <f t="shared" si="237"/>
        <v>41918.628240740742</v>
      </c>
      <c r="T3023" s="15">
        <f t="shared" si="238"/>
        <v>41978.669907407413</v>
      </c>
      <c r="U3023">
        <f t="shared" si="239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8319</v>
      </c>
      <c r="R3024" t="s">
        <v>8345</v>
      </c>
      <c r="S3024" s="15">
        <f t="shared" si="237"/>
        <v>42211.732430555552</v>
      </c>
      <c r="T3024" s="15">
        <f t="shared" si="238"/>
        <v>42241.732430555552</v>
      </c>
      <c r="U3024">
        <f t="shared" si="239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8321</v>
      </c>
      <c r="R3027" t="s">
        <v>8339</v>
      </c>
      <c r="S3027" s="15">
        <f t="shared" si="237"/>
        <v>41340.303032407406</v>
      </c>
      <c r="T3027" s="15">
        <f t="shared" si="238"/>
        <v>41370.261365740742</v>
      </c>
      <c r="U3027">
        <f t="shared" si="239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0" t="s">
        <v>8311</v>
      </c>
      <c r="R3028" t="s">
        <v>8352</v>
      </c>
      <c r="S3028" s="15">
        <f t="shared" si="237"/>
        <v>42130.795983796299</v>
      </c>
      <c r="T3028" s="15">
        <f t="shared" si="238"/>
        <v>42175.795983796299</v>
      </c>
      <c r="U3028">
        <f t="shared" si="239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8327</v>
      </c>
      <c r="R3029" t="s">
        <v>8330</v>
      </c>
      <c r="S3029" s="15">
        <f t="shared" si="237"/>
        <v>42673.577534722222</v>
      </c>
      <c r="T3029" s="15">
        <f t="shared" si="238"/>
        <v>42713.619201388887</v>
      </c>
      <c r="U3029">
        <f t="shared" si="239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0" t="s">
        <v>8311</v>
      </c>
      <c r="R3030" t="s">
        <v>8356</v>
      </c>
      <c r="S3030" s="15">
        <f t="shared" si="237"/>
        <v>40863.013356481482</v>
      </c>
      <c r="T3030" s="15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0" t="s">
        <v>8311</v>
      </c>
      <c r="R3034" t="s">
        <v>8348</v>
      </c>
      <c r="S3034" s="15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0" t="s">
        <v>8319</v>
      </c>
      <c r="R3035" t="s">
        <v>8345</v>
      </c>
      <c r="S3035" s="15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0" t="s">
        <v>8321</v>
      </c>
      <c r="R3038" t="s">
        <v>8339</v>
      </c>
      <c r="S3038" s="15">
        <f t="shared" si="237"/>
        <v>41844.922662037039</v>
      </c>
      <c r="T3038" s="15">
        <f t="shared" si="238"/>
        <v>41874.922662037039</v>
      </c>
      <c r="U3038">
        <f t="shared" si="239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0" t="s">
        <v>8323</v>
      </c>
      <c r="R3039" t="s">
        <v>8324</v>
      </c>
      <c r="S3039" s="15">
        <f t="shared" si="237"/>
        <v>41957.833726851852</v>
      </c>
      <c r="T3039" s="15">
        <f t="shared" si="238"/>
        <v>41987.833726851852</v>
      </c>
      <c r="U3039">
        <f t="shared" si="239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0" t="s">
        <v>8323</v>
      </c>
      <c r="R3047" t="s">
        <v>8326</v>
      </c>
      <c r="S3047" s="15">
        <f t="shared" si="237"/>
        <v>42136.092488425929</v>
      </c>
      <c r="T3047" s="15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0" t="s">
        <v>8323</v>
      </c>
      <c r="R3048" t="s">
        <v>8326</v>
      </c>
      <c r="S3048" s="15">
        <f t="shared" si="237"/>
        <v>41863.359282407408</v>
      </c>
      <c r="T3048" s="15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0" t="s">
        <v>8323</v>
      </c>
      <c r="R3049" t="s">
        <v>8326</v>
      </c>
      <c r="S3049" s="15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0" t="s">
        <v>8323</v>
      </c>
      <c r="R3050" t="s">
        <v>8326</v>
      </c>
      <c r="S3050" s="15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8327</v>
      </c>
      <c r="R3052" t="s">
        <v>8354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8308</v>
      </c>
      <c r="R3053" t="s">
        <v>8340</v>
      </c>
      <c r="S3053" s="15">
        <f t="shared" si="237"/>
        <v>42033.001087962963</v>
      </c>
      <c r="T3053" s="15">
        <f t="shared" si="238"/>
        <v>42063.001087962963</v>
      </c>
      <c r="U3053">
        <f t="shared" si="239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0" t="s">
        <v>8321</v>
      </c>
      <c r="R3057" t="s">
        <v>8325</v>
      </c>
      <c r="S3057" s="15">
        <f t="shared" si="237"/>
        <v>42031.769884259258</v>
      </c>
      <c r="T3057" s="15">
        <f t="shared" si="238"/>
        <v>42090.110416666663</v>
      </c>
      <c r="U3057">
        <f t="shared" si="239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0" t="s">
        <v>8316</v>
      </c>
      <c r="R3058" t="s">
        <v>8334</v>
      </c>
      <c r="S3058" s="15">
        <f t="shared" si="237"/>
        <v>41599.855682870373</v>
      </c>
      <c r="T3058" s="15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8323</v>
      </c>
      <c r="R3059" t="s">
        <v>8326</v>
      </c>
      <c r="S3059" s="15">
        <f t="shared" si="237"/>
        <v>42047.07640046296</v>
      </c>
      <c r="T3059" s="15">
        <f t="shared" si="238"/>
        <v>42077.034733796296</v>
      </c>
      <c r="U3059">
        <f t="shared" si="239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0" t="s">
        <v>8323</v>
      </c>
      <c r="R3060" t="s">
        <v>8335</v>
      </c>
      <c r="S3060" s="15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0" t="s">
        <v>8323</v>
      </c>
      <c r="R3061" t="s">
        <v>8326</v>
      </c>
      <c r="S3061" s="15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8316</v>
      </c>
      <c r="R3063" t="s">
        <v>8334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8323</v>
      </c>
      <c r="R3064" t="s">
        <v>8324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8308</v>
      </c>
      <c r="R3065" t="s">
        <v>8310</v>
      </c>
      <c r="S3065" s="15">
        <f t="shared" si="237"/>
        <v>41999.164340277777</v>
      </c>
      <c r="T3065" s="15">
        <f t="shared" si="238"/>
        <v>42029.164340277777</v>
      </c>
      <c r="U3065">
        <f t="shared" si="239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0" t="s">
        <v>8323</v>
      </c>
      <c r="R3066" t="s">
        <v>8324</v>
      </c>
      <c r="S3066" s="15">
        <f t="shared" si="237"/>
        <v>41981.57230324074</v>
      </c>
      <c r="T3066" s="15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0" t="s">
        <v>8321</v>
      </c>
      <c r="R3068" t="s">
        <v>8339</v>
      </c>
      <c r="S3068" s="15">
        <f t="shared" si="237"/>
        <v>41576.834513888891</v>
      </c>
      <c r="T3068" s="15">
        <f t="shared" si="238"/>
        <v>41609.876180555555</v>
      </c>
      <c r="U3068">
        <f t="shared" si="239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0" t="s">
        <v>8327</v>
      </c>
      <c r="R3069" t="s">
        <v>8328</v>
      </c>
      <c r="S3069" s="15">
        <f t="shared" si="237"/>
        <v>41569.698831018519</v>
      </c>
      <c r="T3069" s="15">
        <f t="shared" si="238"/>
        <v>41599.740497685183</v>
      </c>
      <c r="U3069">
        <f t="shared" si="239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0" t="s">
        <v>8316</v>
      </c>
      <c r="R3070" t="s">
        <v>8344</v>
      </c>
      <c r="S3070" s="15">
        <f t="shared" si="237"/>
        <v>42736.9066087963</v>
      </c>
      <c r="T3070" s="15">
        <f t="shared" si="238"/>
        <v>42756.9066087963</v>
      </c>
      <c r="U3070">
        <f t="shared" si="239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0" t="s">
        <v>8311</v>
      </c>
      <c r="R3071" t="s">
        <v>8349</v>
      </c>
      <c r="S3071" s="15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8316</v>
      </c>
      <c r="R3072" t="s">
        <v>8344</v>
      </c>
      <c r="S3072" s="15">
        <f t="shared" si="237"/>
        <v>42742.246493055558</v>
      </c>
      <c r="T3072" s="15">
        <f t="shared" si="238"/>
        <v>42795.166666666672</v>
      </c>
      <c r="U3072">
        <f t="shared" si="239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8323</v>
      </c>
      <c r="R3073" t="s">
        <v>8324</v>
      </c>
      <c r="S3073" s="15">
        <f t="shared" si="237"/>
        <v>42665.150347222225</v>
      </c>
      <c r="T3073" s="15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0" t="s">
        <v>8323</v>
      </c>
      <c r="R3074" t="s">
        <v>8326</v>
      </c>
      <c r="S3074" s="15">
        <f t="shared" si="237"/>
        <v>41843.775011574071</v>
      </c>
      <c r="T3074" s="15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0" t="s">
        <v>8323</v>
      </c>
      <c r="R3075" t="s">
        <v>8326</v>
      </c>
      <c r="S3075" s="15">
        <f t="shared" ref="S3075:S3138" si="242">(((J3075/60)/60)/24)+DATE(1970,1,1)</f>
        <v>41878.911550925928</v>
      </c>
      <c r="T3075" s="15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8327</v>
      </c>
      <c r="R3080" t="s">
        <v>8350</v>
      </c>
      <c r="S3080" s="15">
        <f t="shared" si="242"/>
        <v>41711.169085648151</v>
      </c>
      <c r="T3080" s="15">
        <f t="shared" si="243"/>
        <v>41771.169085648151</v>
      </c>
      <c r="U3080">
        <f t="shared" si="244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8319</v>
      </c>
      <c r="R3081" t="s">
        <v>8320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8308</v>
      </c>
      <c r="R3082" t="s">
        <v>8342</v>
      </c>
      <c r="S3082" s="15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8319</v>
      </c>
      <c r="R3083" t="s">
        <v>8345</v>
      </c>
      <c r="S3083" s="15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0" t="s">
        <v>8323</v>
      </c>
      <c r="R3084" t="s">
        <v>8326</v>
      </c>
      <c r="S3084" s="15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0" t="s">
        <v>8323</v>
      </c>
      <c r="R3085" t="s">
        <v>8326</v>
      </c>
      <c r="S3085" s="15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8327</v>
      </c>
      <c r="R3088" t="s">
        <v>8354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8323</v>
      </c>
      <c r="R3089" t="s">
        <v>8324</v>
      </c>
      <c r="S3089" s="15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8323</v>
      </c>
      <c r="R3090" t="s">
        <v>8335</v>
      </c>
      <c r="S3090" s="15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0" t="s">
        <v>8308</v>
      </c>
      <c r="R3092" t="s">
        <v>8342</v>
      </c>
      <c r="S3092" s="15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0" t="s">
        <v>8316</v>
      </c>
      <c r="R3094" t="s">
        <v>8334</v>
      </c>
      <c r="S3094" s="15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8321</v>
      </c>
      <c r="R3097" t="s">
        <v>8325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0" t="s">
        <v>8327</v>
      </c>
      <c r="R3098" t="s">
        <v>8330</v>
      </c>
      <c r="S3098" s="15">
        <f t="shared" si="242"/>
        <v>42559.814178240747</v>
      </c>
      <c r="T3098" s="15">
        <f t="shared" si="243"/>
        <v>42589.814178240747</v>
      </c>
      <c r="U3098">
        <f t="shared" si="244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0" t="s">
        <v>8311</v>
      </c>
      <c r="R3099" t="s">
        <v>8356</v>
      </c>
      <c r="S3099" s="15">
        <f t="shared" si="242"/>
        <v>42068.799039351856</v>
      </c>
      <c r="T3099" s="15">
        <f t="shared" si="243"/>
        <v>42098.757372685184</v>
      </c>
      <c r="U3099">
        <f t="shared" si="244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8323</v>
      </c>
      <c r="R3100" t="s">
        <v>8335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0" t="s">
        <v>8323</v>
      </c>
      <c r="R3101" t="s">
        <v>8326</v>
      </c>
      <c r="S3101" s="15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8323</v>
      </c>
      <c r="R3102" t="s">
        <v>8326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0" t="s">
        <v>8319</v>
      </c>
      <c r="R3105" t="s">
        <v>8320</v>
      </c>
      <c r="S3105" s="15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0" t="s">
        <v>8308</v>
      </c>
      <c r="R3106" t="s">
        <v>8342</v>
      </c>
      <c r="S3106" s="15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0" t="s">
        <v>8308</v>
      </c>
      <c r="R3108" t="s">
        <v>8342</v>
      </c>
      <c r="S3108" s="15">
        <f t="shared" si="242"/>
        <v>42192.816238425927</v>
      </c>
      <c r="T3108" s="15">
        <f t="shared" si="243"/>
        <v>42212.165972222225</v>
      </c>
      <c r="U3108">
        <f t="shared" si="244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0" t="s">
        <v>8308</v>
      </c>
      <c r="R3109" t="s">
        <v>8310</v>
      </c>
      <c r="S3109" s="15">
        <f t="shared" si="242"/>
        <v>41836.847615740742</v>
      </c>
      <c r="T3109" s="15">
        <f t="shared" si="243"/>
        <v>41866.847615740742</v>
      </c>
      <c r="U3109">
        <f t="shared" si="244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0" t="s">
        <v>8308</v>
      </c>
      <c r="R3110" t="s">
        <v>8310</v>
      </c>
      <c r="S3110" s="15">
        <f t="shared" si="242"/>
        <v>42061.11583333333</v>
      </c>
      <c r="T3110" s="15">
        <f t="shared" si="243"/>
        <v>42091.074166666673</v>
      </c>
      <c r="U3110">
        <f t="shared" si="244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8308</v>
      </c>
      <c r="R3111" t="s">
        <v>8310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0" t="s">
        <v>8327</v>
      </c>
      <c r="R3112" t="s">
        <v>8331</v>
      </c>
      <c r="S3112" s="15">
        <f t="shared" si="242"/>
        <v>42141.762800925921</v>
      </c>
      <c r="T3112" s="15">
        <f t="shared" si="243"/>
        <v>42164.083333333328</v>
      </c>
      <c r="U3112">
        <f t="shared" si="244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0" t="s">
        <v>8308</v>
      </c>
      <c r="R3113" t="s">
        <v>8315</v>
      </c>
      <c r="S3113" s="15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0" t="s">
        <v>8311</v>
      </c>
      <c r="R3116" t="s">
        <v>8352</v>
      </c>
      <c r="S3116" s="15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8311</v>
      </c>
      <c r="R3117" t="s">
        <v>8356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0" t="s">
        <v>8323</v>
      </c>
      <c r="R3118" t="s">
        <v>8324</v>
      </c>
      <c r="S3118" s="15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0" t="s">
        <v>8323</v>
      </c>
      <c r="R3119" t="s">
        <v>8326</v>
      </c>
      <c r="S3119" s="15">
        <f t="shared" si="242"/>
        <v>41856.672152777777</v>
      </c>
      <c r="T3119" s="15">
        <f t="shared" si="243"/>
        <v>41886.672152777777</v>
      </c>
      <c r="U3119">
        <f t="shared" si="244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0" t="s">
        <v>8308</v>
      </c>
      <c r="R3123" t="s">
        <v>8310</v>
      </c>
      <c r="S3123" s="15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0" t="s">
        <v>8327</v>
      </c>
      <c r="R3124" t="s">
        <v>8350</v>
      </c>
      <c r="S3124" s="15">
        <f t="shared" si="242"/>
        <v>42599.965324074074</v>
      </c>
      <c r="T3124" s="15">
        <f t="shared" si="243"/>
        <v>42629.965324074074</v>
      </c>
      <c r="U3124">
        <f t="shared" si="244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0" t="s">
        <v>8323</v>
      </c>
      <c r="R3126" t="s">
        <v>8326</v>
      </c>
      <c r="S3126" s="15">
        <f t="shared" si="242"/>
        <v>42615.142870370371</v>
      </c>
      <c r="T3126" s="15">
        <f t="shared" si="243"/>
        <v>42645.142870370371</v>
      </c>
      <c r="U3126">
        <f t="shared" si="244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0" t="s">
        <v>8321</v>
      </c>
      <c r="R3127" t="s">
        <v>8325</v>
      </c>
      <c r="S3127" s="15">
        <f t="shared" si="242"/>
        <v>42079.628344907411</v>
      </c>
      <c r="T3127" s="15">
        <f t="shared" si="243"/>
        <v>42139.628344907411</v>
      </c>
      <c r="U3127">
        <f t="shared" si="244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0" t="s">
        <v>8308</v>
      </c>
      <c r="R3128" t="s">
        <v>8342</v>
      </c>
      <c r="S3128" s="15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0" t="s">
        <v>8327</v>
      </c>
      <c r="R3129" t="s">
        <v>8350</v>
      </c>
      <c r="S3129" s="15">
        <f t="shared" si="242"/>
        <v>41227.641724537039</v>
      </c>
      <c r="T3129" s="15">
        <f t="shared" si="243"/>
        <v>41262.641724537039</v>
      </c>
      <c r="U3129">
        <f t="shared" si="244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0" t="s">
        <v>8316</v>
      </c>
      <c r="R3130" t="s">
        <v>8334</v>
      </c>
      <c r="S3130" s="15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0" t="s">
        <v>8319</v>
      </c>
      <c r="R3131" t="s">
        <v>8345</v>
      </c>
      <c r="S3131" s="15">
        <f t="shared" si="242"/>
        <v>41854.747592592597</v>
      </c>
      <c r="T3131" s="15">
        <f t="shared" si="243"/>
        <v>41914.747592592597</v>
      </c>
      <c r="U3131">
        <f t="shared" si="244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0" t="s">
        <v>8319</v>
      </c>
      <c r="R3132" t="s">
        <v>8345</v>
      </c>
      <c r="S3132" s="15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8319</v>
      </c>
      <c r="R3133" t="s">
        <v>8345</v>
      </c>
      <c r="S3133" s="15">
        <f t="shared" si="242"/>
        <v>42656.86137731481</v>
      </c>
      <c r="T3133" s="15">
        <f t="shared" si="243"/>
        <v>42676.165972222225</v>
      </c>
      <c r="U3133">
        <f t="shared" si="244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0" t="s">
        <v>8308</v>
      </c>
      <c r="R3134" t="s">
        <v>8310</v>
      </c>
      <c r="S3134" s="15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0" t="s">
        <v>8311</v>
      </c>
      <c r="R3135" t="s">
        <v>8348</v>
      </c>
      <c r="S3135" s="15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0" t="s">
        <v>8311</v>
      </c>
      <c r="R3136" t="s">
        <v>8348</v>
      </c>
      <c r="S3136" s="15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0" t="s">
        <v>8311</v>
      </c>
      <c r="R3137" t="s">
        <v>8352</v>
      </c>
      <c r="S3137" s="15">
        <f t="shared" si="242"/>
        <v>41991.713460648149</v>
      </c>
      <c r="T3137" s="15">
        <f t="shared" si="243"/>
        <v>42050.651388888888</v>
      </c>
      <c r="U3137">
        <f t="shared" si="244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0" t="s">
        <v>8313</v>
      </c>
      <c r="R3138" t="s">
        <v>8355</v>
      </c>
      <c r="S3138" s="15">
        <f t="shared" si="242"/>
        <v>41871.65315972222</v>
      </c>
      <c r="T3138" s="15">
        <f t="shared" si="243"/>
        <v>41902.65315972222</v>
      </c>
      <c r="U3138">
        <f t="shared" si="244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0" t="s">
        <v>8311</v>
      </c>
      <c r="R3139" t="s">
        <v>8349</v>
      </c>
      <c r="S3139" s="15">
        <f t="shared" ref="S3139:S3202" si="247">(((J3139/60)/60)/24)+DATE(1970,1,1)</f>
        <v>40672.729872685188</v>
      </c>
      <c r="T3139" s="15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8308</v>
      </c>
      <c r="R3140" t="s">
        <v>8342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8319</v>
      </c>
      <c r="R3141" t="s">
        <v>8345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8311</v>
      </c>
      <c r="R3142" t="s">
        <v>8356</v>
      </c>
      <c r="S3142" s="15">
        <f t="shared" si="247"/>
        <v>40736.668032407404</v>
      </c>
      <c r="T3142" s="15">
        <f t="shared" si="248"/>
        <v>40766.668032407404</v>
      </c>
      <c r="U3142">
        <f t="shared" si="249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8323</v>
      </c>
      <c r="R3143" t="s">
        <v>8324</v>
      </c>
      <c r="S3143" s="15">
        <f t="shared" si="247"/>
        <v>42132.9143287037</v>
      </c>
      <c r="T3143" s="15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0" t="s">
        <v>8323</v>
      </c>
      <c r="R3144" t="s">
        <v>8326</v>
      </c>
      <c r="S3144" s="15">
        <f t="shared" si="247"/>
        <v>42649.54923611111</v>
      </c>
      <c r="T3144" s="15">
        <f t="shared" si="248"/>
        <v>42709.590902777782</v>
      </c>
      <c r="U3144">
        <f t="shared" si="249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8323</v>
      </c>
      <c r="R3145" t="s">
        <v>8335</v>
      </c>
      <c r="S3145" s="15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0" t="s">
        <v>8323</v>
      </c>
      <c r="R3147" t="s">
        <v>8326</v>
      </c>
      <c r="S3147" s="15">
        <f t="shared" si="247"/>
        <v>41858.214629629627</v>
      </c>
      <c r="T3147" s="15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0" t="s">
        <v>8323</v>
      </c>
      <c r="R3148" t="s">
        <v>8326</v>
      </c>
      <c r="S3148" s="15">
        <f t="shared" si="247"/>
        <v>41914.590011574073</v>
      </c>
      <c r="T3148" s="15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8326</v>
      </c>
      <c r="S3149" s="15">
        <f t="shared" si="247"/>
        <v>42125.644467592589</v>
      </c>
      <c r="T3149" s="15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0" t="s">
        <v>8323</v>
      </c>
      <c r="R3150" t="s">
        <v>8326</v>
      </c>
      <c r="S3150" s="15">
        <f t="shared" si="247"/>
        <v>42057.190960648149</v>
      </c>
      <c r="T3150" s="15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0" t="s">
        <v>8323</v>
      </c>
      <c r="R3151" t="s">
        <v>8326</v>
      </c>
      <c r="S3151" s="15">
        <f t="shared" si="247"/>
        <v>42188.83293981482</v>
      </c>
      <c r="T3151" s="15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0" t="s">
        <v>8323</v>
      </c>
      <c r="R3155" t="s">
        <v>8326</v>
      </c>
      <c r="S3155" s="15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8323</v>
      </c>
      <c r="R3156" t="s">
        <v>8326</v>
      </c>
      <c r="S3156" s="15">
        <f t="shared" si="247"/>
        <v>42446.060694444444</v>
      </c>
      <c r="T3156" s="15">
        <f t="shared" si="248"/>
        <v>42461.165972222225</v>
      </c>
      <c r="U3156">
        <f t="shared" si="249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0" t="s">
        <v>8313</v>
      </c>
      <c r="R3157" t="s">
        <v>8355</v>
      </c>
      <c r="S3157" s="15">
        <f t="shared" si="247"/>
        <v>41936.020752314813</v>
      </c>
      <c r="T3157" s="15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0" t="s">
        <v>8323</v>
      </c>
      <c r="R3158" t="s">
        <v>8326</v>
      </c>
      <c r="S3158" s="15">
        <f t="shared" si="247"/>
        <v>42029.135879629626</v>
      </c>
      <c r="T3158" s="15">
        <f t="shared" si="248"/>
        <v>42059.135879629626</v>
      </c>
      <c r="U3158">
        <f t="shared" si="249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0" t="s">
        <v>8308</v>
      </c>
      <c r="R3163" t="s">
        <v>8310</v>
      </c>
      <c r="S3163" s="15">
        <f t="shared" si="247"/>
        <v>42752.845451388886</v>
      </c>
      <c r="T3163" s="15">
        <f t="shared" si="248"/>
        <v>42784.249305555553</v>
      </c>
      <c r="U3163">
        <f t="shared" si="249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0" t="s">
        <v>8327</v>
      </c>
      <c r="R3164" t="s">
        <v>8350</v>
      </c>
      <c r="S3164" s="15">
        <f t="shared" si="247"/>
        <v>40921.117662037039</v>
      </c>
      <c r="T3164" s="15">
        <f t="shared" si="248"/>
        <v>40951.117662037039</v>
      </c>
      <c r="U3164">
        <f t="shared" si="249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0" t="s">
        <v>8327</v>
      </c>
      <c r="R3165" t="s">
        <v>8350</v>
      </c>
      <c r="S3165" s="15">
        <f t="shared" si="247"/>
        <v>41829.965532407405</v>
      </c>
      <c r="T3165" s="15">
        <f t="shared" si="248"/>
        <v>41881.645833333336</v>
      </c>
      <c r="U3165">
        <f t="shared" si="249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8311</v>
      </c>
      <c r="R3167" t="s">
        <v>8356</v>
      </c>
      <c r="S3167" s="15">
        <f t="shared" si="247"/>
        <v>41373.579675925925</v>
      </c>
      <c r="T3167" s="15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0" t="s">
        <v>8323</v>
      </c>
      <c r="R3168" t="s">
        <v>8326</v>
      </c>
      <c r="S3168" s="15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0" t="s">
        <v>8311</v>
      </c>
      <c r="R3171" t="s">
        <v>8349</v>
      </c>
      <c r="S3171" s="15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0" t="s">
        <v>8327</v>
      </c>
      <c r="R3172" t="s">
        <v>8330</v>
      </c>
      <c r="S3172" s="15">
        <f t="shared" si="247"/>
        <v>41841.56381944444</v>
      </c>
      <c r="T3172" s="15">
        <f t="shared" si="248"/>
        <v>41882.818749999999</v>
      </c>
      <c r="U3172">
        <f t="shared" si="249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0" t="s">
        <v>8308</v>
      </c>
      <c r="R3173" t="s">
        <v>8318</v>
      </c>
      <c r="S3173" s="15">
        <f t="shared" si="247"/>
        <v>41767.587094907409</v>
      </c>
      <c r="T3173" s="15">
        <f t="shared" si="248"/>
        <v>41782.587094907409</v>
      </c>
      <c r="U3173">
        <f t="shared" si="249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0" t="s">
        <v>8316</v>
      </c>
      <c r="R3174" t="s">
        <v>8334</v>
      </c>
      <c r="S3174" s="15">
        <f t="shared" si="247"/>
        <v>41832.086377314816</v>
      </c>
      <c r="T3174" s="15">
        <f t="shared" si="248"/>
        <v>41867.086377314816</v>
      </c>
      <c r="U3174">
        <f t="shared" si="249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0" t="s">
        <v>8316</v>
      </c>
      <c r="R3175" t="s">
        <v>8334</v>
      </c>
      <c r="S3175" s="15">
        <f t="shared" si="247"/>
        <v>41018.711863425924</v>
      </c>
      <c r="T3175" s="15">
        <f t="shared" si="248"/>
        <v>41048.711863425924</v>
      </c>
      <c r="U3175">
        <f t="shared" si="249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0" t="s">
        <v>8319</v>
      </c>
      <c r="R3176" t="s">
        <v>8320</v>
      </c>
      <c r="S3176" s="15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8321</v>
      </c>
      <c r="R3180" t="s">
        <v>8339</v>
      </c>
      <c r="S3180" s="15">
        <f t="shared" si="247"/>
        <v>41938.717256944445</v>
      </c>
      <c r="T3180" s="15">
        <f t="shared" si="248"/>
        <v>41969.551388888889</v>
      </c>
      <c r="U3180">
        <f t="shared" si="249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8308</v>
      </c>
      <c r="R3181" t="s">
        <v>8342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0" t="s">
        <v>8308</v>
      </c>
      <c r="R3184" t="s">
        <v>8342</v>
      </c>
      <c r="S3184" s="15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0" t="s">
        <v>8311</v>
      </c>
      <c r="R3185" t="s">
        <v>8349</v>
      </c>
      <c r="S3185" s="15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8323</v>
      </c>
      <c r="R3187" t="s">
        <v>8326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8323</v>
      </c>
      <c r="R3188" t="s">
        <v>8326</v>
      </c>
      <c r="S3188" s="15">
        <f t="shared" si="247"/>
        <v>42497.070775462969</v>
      </c>
      <c r="T3188" s="15">
        <f t="shared" si="248"/>
        <v>42514.600694444445</v>
      </c>
      <c r="U3188">
        <f t="shared" si="249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0" t="s">
        <v>8308</v>
      </c>
      <c r="R3193" t="s">
        <v>8310</v>
      </c>
      <c r="S3193" s="15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0" t="s">
        <v>8311</v>
      </c>
      <c r="R3195" t="s">
        <v>8348</v>
      </c>
      <c r="S3195" s="15">
        <f t="shared" si="247"/>
        <v>42529.730717592596</v>
      </c>
      <c r="T3195" s="15">
        <f t="shared" si="248"/>
        <v>42559.730717592596</v>
      </c>
      <c r="U3195">
        <f t="shared" si="249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8313</v>
      </c>
      <c r="R3196" t="s">
        <v>8351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0" t="s">
        <v>8308</v>
      </c>
      <c r="R3198" t="s">
        <v>8342</v>
      </c>
      <c r="S3198" s="15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0" t="s">
        <v>8319</v>
      </c>
      <c r="R3199" t="s">
        <v>8357</v>
      </c>
      <c r="S3199" s="15">
        <f t="shared" si="247"/>
        <v>42078.997361111105</v>
      </c>
      <c r="T3199" s="15">
        <f t="shared" si="248"/>
        <v>42138.997361111105</v>
      </c>
      <c r="U3199">
        <f t="shared" si="249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0" t="s">
        <v>8319</v>
      </c>
      <c r="R3200" t="s">
        <v>8345</v>
      </c>
      <c r="S3200" s="15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0" t="s">
        <v>8323</v>
      </c>
      <c r="R3201" t="s">
        <v>8326</v>
      </c>
      <c r="S3201" s="15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0" t="s">
        <v>8323</v>
      </c>
      <c r="R3202" t="s">
        <v>8326</v>
      </c>
      <c r="S3202" s="15">
        <f t="shared" si="247"/>
        <v>41940.967951388891</v>
      </c>
      <c r="T3202" s="15">
        <f t="shared" si="248"/>
        <v>41952.5</v>
      </c>
      <c r="U3202">
        <f t="shared" si="249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0" t="s">
        <v>8323</v>
      </c>
      <c r="R3203" t="s">
        <v>8324</v>
      </c>
      <c r="S3203" s="15">
        <f t="shared" ref="S3203:S3266" si="252">(((J3203/60)/60)/24)+DATE(1970,1,1)</f>
        <v>42122.670069444444</v>
      </c>
      <c r="T3203" s="15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0" t="s">
        <v>8323</v>
      </c>
      <c r="R3204" t="s">
        <v>8326</v>
      </c>
      <c r="S3204" s="15">
        <f t="shared" si="252"/>
        <v>41851.700925925928</v>
      </c>
      <c r="T3204" s="15">
        <f t="shared" si="253"/>
        <v>41891.700925925928</v>
      </c>
      <c r="U3204">
        <f t="shared" si="254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8319</v>
      </c>
      <c r="R3209" t="s">
        <v>8345</v>
      </c>
      <c r="S3209" s="15">
        <f t="shared" si="252"/>
        <v>42048.181921296295</v>
      </c>
      <c r="T3209" s="15">
        <f t="shared" si="253"/>
        <v>42108.14025462963</v>
      </c>
      <c r="U3209">
        <f t="shared" si="254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8323</v>
      </c>
      <c r="R3210" t="s">
        <v>8324</v>
      </c>
      <c r="S3210" s="15">
        <f t="shared" si="252"/>
        <v>42031.138831018514</v>
      </c>
      <c r="T3210" s="15">
        <f t="shared" si="253"/>
        <v>42061.138831018514</v>
      </c>
      <c r="U3210">
        <f t="shared" si="254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8321</v>
      </c>
      <c r="R3211" t="s">
        <v>8337</v>
      </c>
      <c r="S3211" s="15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8327</v>
      </c>
      <c r="R3213" t="s">
        <v>8328</v>
      </c>
      <c r="S3213" s="15">
        <f t="shared" si="252"/>
        <v>40878.758217592593</v>
      </c>
      <c r="T3213" s="15">
        <f t="shared" si="253"/>
        <v>40923.758217592593</v>
      </c>
      <c r="U3213">
        <f t="shared" si="254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8316</v>
      </c>
      <c r="R3214" t="s">
        <v>8334</v>
      </c>
      <c r="S3214" s="15">
        <f t="shared" si="252"/>
        <v>41163.011828703704</v>
      </c>
      <c r="T3214" s="15">
        <f t="shared" si="253"/>
        <v>41183.011828703704</v>
      </c>
      <c r="U3214">
        <f t="shared" si="254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8319</v>
      </c>
      <c r="R3215" t="s">
        <v>8345</v>
      </c>
      <c r="S3215" s="15">
        <f t="shared" si="252"/>
        <v>41870.87467592593</v>
      </c>
      <c r="T3215" s="15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8323</v>
      </c>
      <c r="R3216" t="s">
        <v>8326</v>
      </c>
      <c r="S3216" s="15">
        <f t="shared" si="252"/>
        <v>42123.648831018523</v>
      </c>
      <c r="T3216" s="15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0" t="s">
        <v>8323</v>
      </c>
      <c r="R3217" t="s">
        <v>8326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0" t="s">
        <v>8323</v>
      </c>
      <c r="R3219" t="s">
        <v>8326</v>
      </c>
      <c r="S3219" s="15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8308</v>
      </c>
      <c r="R3222" t="s">
        <v>8342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8308</v>
      </c>
      <c r="R3223" t="s">
        <v>8342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0" t="s">
        <v>8327</v>
      </c>
      <c r="R3225" t="s">
        <v>8350</v>
      </c>
      <c r="S3225" s="15">
        <f t="shared" si="252"/>
        <v>40567.825543981482</v>
      </c>
      <c r="T3225" s="15">
        <f t="shared" si="253"/>
        <v>40612.825543981482</v>
      </c>
      <c r="U3225">
        <f t="shared" si="254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5">
        <f t="shared" si="252"/>
        <v>40505.232916666668</v>
      </c>
      <c r="T3226" s="15">
        <f t="shared" si="253"/>
        <v>40535.232916666668</v>
      </c>
      <c r="U3226">
        <f t="shared" si="254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0" t="s">
        <v>8308</v>
      </c>
      <c r="R3227" t="s">
        <v>8310</v>
      </c>
      <c r="S3227" s="15">
        <f t="shared" si="252"/>
        <v>41817.866435185184</v>
      </c>
      <c r="T3227" s="15">
        <f t="shared" si="253"/>
        <v>41847.643750000003</v>
      </c>
      <c r="U3227">
        <f t="shared" si="254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0" t="s">
        <v>8319</v>
      </c>
      <c r="R3229" t="s">
        <v>8357</v>
      </c>
      <c r="S3229" s="15">
        <f t="shared" si="252"/>
        <v>41809.155138888891</v>
      </c>
      <c r="T3229" s="15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0" t="s">
        <v>8323</v>
      </c>
      <c r="R3230" t="s">
        <v>8326</v>
      </c>
      <c r="S3230" s="15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0" t="s">
        <v>8323</v>
      </c>
      <c r="R3231" t="s">
        <v>8326</v>
      </c>
      <c r="S3231" s="15">
        <f t="shared" si="252"/>
        <v>41834.135370370372</v>
      </c>
      <c r="T3231" s="15">
        <f t="shared" si="253"/>
        <v>41849.135370370372</v>
      </c>
      <c r="U3231">
        <f t="shared" si="254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0" t="s">
        <v>8321</v>
      </c>
      <c r="R3235" t="s">
        <v>8339</v>
      </c>
      <c r="S3235" s="15">
        <f t="shared" si="252"/>
        <v>41547.694456018515</v>
      </c>
      <c r="T3235" s="15">
        <f t="shared" si="253"/>
        <v>41569.165972222225</v>
      </c>
      <c r="U3235">
        <f t="shared" si="254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8342</v>
      </c>
      <c r="S3236" s="15">
        <f t="shared" si="252"/>
        <v>42177.543171296296</v>
      </c>
      <c r="T3236" s="15">
        <f t="shared" si="253"/>
        <v>42207.543171296296</v>
      </c>
      <c r="U3236">
        <f t="shared" si="254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0" t="s">
        <v>8308</v>
      </c>
      <c r="R3237" t="s">
        <v>8310</v>
      </c>
      <c r="S3237" s="15">
        <f t="shared" si="252"/>
        <v>41948.041192129633</v>
      </c>
      <c r="T3237" s="15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0" t="s">
        <v>8308</v>
      </c>
      <c r="R3240" t="s">
        <v>8342</v>
      </c>
      <c r="S3240" s="15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0" t="s">
        <v>8313</v>
      </c>
      <c r="R3241" t="s">
        <v>8355</v>
      </c>
      <c r="S3241" s="15">
        <f t="shared" si="252"/>
        <v>42286.88217592593</v>
      </c>
      <c r="T3241" s="15">
        <f t="shared" si="253"/>
        <v>42316.923842592587</v>
      </c>
      <c r="U3241">
        <f t="shared" si="254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0" t="s">
        <v>8308</v>
      </c>
      <c r="R3242" t="s">
        <v>8318</v>
      </c>
      <c r="S3242" s="15">
        <f t="shared" si="252"/>
        <v>41929.174456018518</v>
      </c>
      <c r="T3242" s="15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0" t="s">
        <v>8323</v>
      </c>
      <c r="R3243" t="s">
        <v>8326</v>
      </c>
      <c r="S3243" s="15">
        <f t="shared" si="252"/>
        <v>42295.891828703709</v>
      </c>
      <c r="T3243" s="15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0" t="s">
        <v>8323</v>
      </c>
      <c r="R3244" t="s">
        <v>8326</v>
      </c>
      <c r="S3244" s="15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0" t="s">
        <v>8323</v>
      </c>
      <c r="R3245" t="s">
        <v>8326</v>
      </c>
      <c r="S3245" s="15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8308</v>
      </c>
      <c r="R3249" t="s">
        <v>8342</v>
      </c>
      <c r="S3249" s="15">
        <f t="shared" si="252"/>
        <v>42020.854247685187</v>
      </c>
      <c r="T3249" s="15">
        <f t="shared" si="253"/>
        <v>42050.854247685187</v>
      </c>
      <c r="U3249">
        <f t="shared" si="254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8316</v>
      </c>
      <c r="R3250" t="s">
        <v>8334</v>
      </c>
      <c r="S3250" s="15">
        <f t="shared" si="252"/>
        <v>41101.906111111115</v>
      </c>
      <c r="T3250" s="15">
        <f t="shared" si="253"/>
        <v>41131.906111111115</v>
      </c>
      <c r="U3250">
        <f t="shared" si="254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8323</v>
      </c>
      <c r="R3251" t="s">
        <v>8324</v>
      </c>
      <c r="S3251" s="15">
        <f t="shared" si="252"/>
        <v>41853.563402777778</v>
      </c>
      <c r="T3251" s="15">
        <f t="shared" si="253"/>
        <v>41883.208333333336</v>
      </c>
      <c r="U3251">
        <f t="shared" si="254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0" t="s">
        <v>8311</v>
      </c>
      <c r="R3253" t="s">
        <v>8348</v>
      </c>
      <c r="S3253" s="15">
        <f t="shared" si="252"/>
        <v>42232.15016203704</v>
      </c>
      <c r="T3253" s="15">
        <f t="shared" si="253"/>
        <v>42262.465972222228</v>
      </c>
      <c r="U3253">
        <f t="shared" si="254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0" t="s">
        <v>8311</v>
      </c>
      <c r="R3254" t="s">
        <v>8349</v>
      </c>
      <c r="S3254" s="15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0" t="s">
        <v>8308</v>
      </c>
      <c r="R3255" t="s">
        <v>8342</v>
      </c>
      <c r="S3255" s="15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0" t="s">
        <v>8308</v>
      </c>
      <c r="R3256" t="s">
        <v>8342</v>
      </c>
      <c r="S3256" s="15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0" t="s">
        <v>8323</v>
      </c>
      <c r="R3258" t="s">
        <v>8326</v>
      </c>
      <c r="S3258" s="15">
        <f t="shared" si="252"/>
        <v>41784.789687500001</v>
      </c>
      <c r="T3258" s="15">
        <f t="shared" si="253"/>
        <v>41814.789687500001</v>
      </c>
      <c r="U3258">
        <f t="shared" si="254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8321</v>
      </c>
      <c r="R3264" t="s">
        <v>8339</v>
      </c>
      <c r="S3264" s="15">
        <f t="shared" si="252"/>
        <v>42318.098217592589</v>
      </c>
      <c r="T3264" s="15">
        <f t="shared" si="253"/>
        <v>42363.098217592589</v>
      </c>
      <c r="U3264">
        <f t="shared" si="254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8308</v>
      </c>
      <c r="R3265" t="s">
        <v>8342</v>
      </c>
      <c r="S3265" s="15">
        <f t="shared" si="252"/>
        <v>42249.667997685188</v>
      </c>
      <c r="T3265" s="15">
        <f t="shared" si="253"/>
        <v>42294.667997685188</v>
      </c>
      <c r="U3265">
        <f t="shared" si="254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0" t="s">
        <v>8321</v>
      </c>
      <c r="R3267" t="s">
        <v>8325</v>
      </c>
      <c r="S3267" s="15">
        <f t="shared" ref="S3267:S3330" si="257">(((J3267/60)/60)/24)+DATE(1970,1,1)</f>
        <v>41825.791226851856</v>
      </c>
      <c r="T3267" s="15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8321</v>
      </c>
      <c r="R3268" t="s">
        <v>8339</v>
      </c>
      <c r="S3268" s="15">
        <f t="shared" si="257"/>
        <v>41605.167696759258</v>
      </c>
      <c r="T3268" s="15">
        <f t="shared" si="258"/>
        <v>41655.166666666664</v>
      </c>
      <c r="U3268">
        <f t="shared" si="259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8316</v>
      </c>
      <c r="R3269" t="s">
        <v>8334</v>
      </c>
      <c r="S3269" s="15">
        <f t="shared" si="257"/>
        <v>41645.832141203704</v>
      </c>
      <c r="T3269" s="15">
        <f t="shared" si="258"/>
        <v>41675.832141203704</v>
      </c>
      <c r="U3269">
        <f t="shared" si="259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8327</v>
      </c>
      <c r="R3270" t="s">
        <v>8330</v>
      </c>
      <c r="S3270" s="15">
        <f t="shared" si="257"/>
        <v>42187.281678240746</v>
      </c>
      <c r="T3270" s="15">
        <f t="shared" si="258"/>
        <v>42247.281678240746</v>
      </c>
      <c r="U3270">
        <f t="shared" si="259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8316</v>
      </c>
      <c r="R3271" t="s">
        <v>8344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8313</v>
      </c>
      <c r="R3272" t="s">
        <v>8353</v>
      </c>
      <c r="S3272" s="15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8319</v>
      </c>
      <c r="R3273" t="s">
        <v>8345</v>
      </c>
      <c r="S3273" s="15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8308</v>
      </c>
      <c r="R3274" t="s">
        <v>8315</v>
      </c>
      <c r="S3274" s="15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8321</v>
      </c>
      <c r="R3276" t="s">
        <v>8325</v>
      </c>
      <c r="S3276" s="15">
        <f t="shared" si="257"/>
        <v>42527.650995370372</v>
      </c>
      <c r="T3276" s="15">
        <f t="shared" si="258"/>
        <v>42537.650995370372</v>
      </c>
      <c r="U3276">
        <f t="shared" si="259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8325</v>
      </c>
      <c r="S3277" s="15">
        <f t="shared" si="257"/>
        <v>42377.577187499999</v>
      </c>
      <c r="T3277" s="15">
        <f t="shared" si="258"/>
        <v>42437.577187499999</v>
      </c>
      <c r="U3277">
        <f t="shared" si="259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8321</v>
      </c>
      <c r="R3278" t="s">
        <v>8339</v>
      </c>
      <c r="S3278" s="15">
        <f t="shared" si="257"/>
        <v>40894.906956018516</v>
      </c>
      <c r="T3278" s="15">
        <f t="shared" si="258"/>
        <v>40954.906956018516</v>
      </c>
      <c r="U3278">
        <f t="shared" si="259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8321</v>
      </c>
      <c r="R3279" t="s">
        <v>8339</v>
      </c>
      <c r="S3279" s="15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8321</v>
      </c>
      <c r="R3280" t="s">
        <v>8339</v>
      </c>
      <c r="S3280" s="15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8308</v>
      </c>
      <c r="R3281" t="s">
        <v>8342</v>
      </c>
      <c r="S3281" s="15">
        <f t="shared" si="257"/>
        <v>42321.283101851848</v>
      </c>
      <c r="T3281" s="15">
        <f t="shared" si="258"/>
        <v>42351.283101851848</v>
      </c>
      <c r="U3281">
        <f t="shared" si="259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8311</v>
      </c>
      <c r="R3282" t="s">
        <v>8352</v>
      </c>
      <c r="S3282" s="15">
        <f t="shared" si="257"/>
        <v>40068.056932870371</v>
      </c>
      <c r="T3282" s="15">
        <f t="shared" si="258"/>
        <v>40118.165972222225</v>
      </c>
      <c r="U3282">
        <f t="shared" si="259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8327</v>
      </c>
      <c r="R3283" t="s">
        <v>8350</v>
      </c>
      <c r="S3283" s="15">
        <f t="shared" si="257"/>
        <v>41616.027754629627</v>
      </c>
      <c r="T3283" s="15">
        <f t="shared" si="258"/>
        <v>41646.027754629627</v>
      </c>
      <c r="U3283">
        <f t="shared" si="259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0" t="s">
        <v>8327</v>
      </c>
      <c r="R3284" t="s">
        <v>8350</v>
      </c>
      <c r="S3284" s="15">
        <f t="shared" si="257"/>
        <v>42368.333668981482</v>
      </c>
      <c r="T3284" s="15">
        <f t="shared" si="258"/>
        <v>42398.333668981482</v>
      </c>
      <c r="U3284">
        <f t="shared" si="259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0" t="s">
        <v>8346</v>
      </c>
      <c r="R3285" t="s">
        <v>8347</v>
      </c>
      <c r="S3285" s="15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0" t="s">
        <v>8316</v>
      </c>
      <c r="R3286" t="s">
        <v>8344</v>
      </c>
      <c r="S3286" s="15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0" t="s">
        <v>8319</v>
      </c>
      <c r="R3287" t="s">
        <v>8345</v>
      </c>
      <c r="S3287" s="15">
        <f t="shared" si="257"/>
        <v>42143.714178240742</v>
      </c>
      <c r="T3287" s="15">
        <f t="shared" si="258"/>
        <v>42173.714178240742</v>
      </c>
      <c r="U3287">
        <f t="shared" si="259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0" t="s">
        <v>8311</v>
      </c>
      <c r="R3288" t="s">
        <v>8352</v>
      </c>
      <c r="S3288" s="15">
        <f t="shared" si="257"/>
        <v>42548.192997685182</v>
      </c>
      <c r="T3288" s="15">
        <f t="shared" si="258"/>
        <v>42573.192997685182</v>
      </c>
      <c r="U3288">
        <f t="shared" si="259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0" t="s">
        <v>8313</v>
      </c>
      <c r="R3289" t="s">
        <v>8355</v>
      </c>
      <c r="S3289" s="15">
        <f t="shared" si="257"/>
        <v>42108.05322916666</v>
      </c>
      <c r="T3289" s="15">
        <f t="shared" si="258"/>
        <v>42123.05322916666</v>
      </c>
      <c r="U3289">
        <f t="shared" si="259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0" t="s">
        <v>8327</v>
      </c>
      <c r="R3290" t="s">
        <v>8330</v>
      </c>
      <c r="S3290" s="15">
        <f t="shared" si="257"/>
        <v>41887.801064814819</v>
      </c>
      <c r="T3290" s="15">
        <f t="shared" si="258"/>
        <v>41917.801064814819</v>
      </c>
      <c r="U3290">
        <f t="shared" si="259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0" t="s">
        <v>8308</v>
      </c>
      <c r="R3291" t="s">
        <v>8318</v>
      </c>
      <c r="S3291" s="15">
        <f t="shared" si="257"/>
        <v>42326.685428240744</v>
      </c>
      <c r="T3291" s="15">
        <f t="shared" si="258"/>
        <v>42371.685428240744</v>
      </c>
      <c r="U3291">
        <f t="shared" si="259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8313</v>
      </c>
      <c r="R3292" t="s">
        <v>8353</v>
      </c>
      <c r="S3292" s="15">
        <f t="shared" si="257"/>
        <v>42685.680648148147</v>
      </c>
      <c r="T3292" s="15">
        <f t="shared" si="258"/>
        <v>42715.680648148147</v>
      </c>
      <c r="U3292">
        <f t="shared" si="259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8316</v>
      </c>
      <c r="R3293" t="s">
        <v>8334</v>
      </c>
      <c r="S3293" s="15">
        <f t="shared" si="257"/>
        <v>40198.424849537041</v>
      </c>
      <c r="T3293" s="15">
        <f t="shared" si="258"/>
        <v>40252.290972222225</v>
      </c>
      <c r="U3293">
        <f t="shared" si="259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0" t="s">
        <v>8316</v>
      </c>
      <c r="R3294" t="s">
        <v>8334</v>
      </c>
      <c r="S3294" s="15">
        <f t="shared" si="257"/>
        <v>41683.832280092596</v>
      </c>
      <c r="T3294" s="15">
        <f t="shared" si="258"/>
        <v>41713.790613425925</v>
      </c>
      <c r="U3294">
        <f t="shared" si="259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0" t="s">
        <v>8308</v>
      </c>
      <c r="R3295" t="s">
        <v>8342</v>
      </c>
      <c r="S3295" s="15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0" t="s">
        <v>8308</v>
      </c>
      <c r="R3296" t="s">
        <v>8342</v>
      </c>
      <c r="S3296" s="15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0" t="s">
        <v>8319</v>
      </c>
      <c r="R3297" t="s">
        <v>8345</v>
      </c>
      <c r="S3297" s="15">
        <f t="shared" si="257"/>
        <v>42285.91506944444</v>
      </c>
      <c r="T3297" s="15">
        <f t="shared" si="258"/>
        <v>42345.956736111111</v>
      </c>
      <c r="U3297">
        <f t="shared" si="259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0" t="s">
        <v>8319</v>
      </c>
      <c r="R3298" t="s">
        <v>8345</v>
      </c>
      <c r="S3298" s="15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0" t="s">
        <v>8319</v>
      </c>
      <c r="R3299" t="s">
        <v>8345</v>
      </c>
      <c r="S3299" s="15">
        <f t="shared" si="257"/>
        <v>41795.963333333333</v>
      </c>
      <c r="T3299" s="15">
        <f t="shared" si="258"/>
        <v>41825.963333333333</v>
      </c>
      <c r="U3299">
        <f t="shared" si="259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0" t="s">
        <v>8319</v>
      </c>
      <c r="R3300" t="s">
        <v>8345</v>
      </c>
      <c r="S3300" s="15">
        <f t="shared" si="257"/>
        <v>41887.801168981481</v>
      </c>
      <c r="T3300" s="15">
        <f t="shared" si="258"/>
        <v>41917.801168981481</v>
      </c>
      <c r="U3300">
        <f t="shared" si="259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0" t="s">
        <v>8323</v>
      </c>
      <c r="R3301" t="s">
        <v>8324</v>
      </c>
      <c r="S3301" s="15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0" t="s">
        <v>8323</v>
      </c>
      <c r="R3302" t="s">
        <v>8324</v>
      </c>
      <c r="S3302" s="15">
        <f t="shared" si="257"/>
        <v>42523.025231481486</v>
      </c>
      <c r="T3302" s="15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0" t="s">
        <v>8323</v>
      </c>
      <c r="R3304" t="s">
        <v>8335</v>
      </c>
      <c r="S3304" s="15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0" t="s">
        <v>8323</v>
      </c>
      <c r="R3305" t="s">
        <v>8326</v>
      </c>
      <c r="S3305" s="15">
        <f t="shared" si="257"/>
        <v>42032.250208333338</v>
      </c>
      <c r="T3305" s="15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8323</v>
      </c>
      <c r="R3306" t="s">
        <v>8326</v>
      </c>
      <c r="S3306" s="15">
        <f t="shared" si="257"/>
        <v>41940.587233796294</v>
      </c>
      <c r="T3306" s="15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0" t="s">
        <v>8323</v>
      </c>
      <c r="R3307" t="s">
        <v>8326</v>
      </c>
      <c r="S3307" s="15">
        <f t="shared" si="257"/>
        <v>42570.850381944445</v>
      </c>
      <c r="T3307" s="15">
        <f t="shared" si="258"/>
        <v>42615.850381944445</v>
      </c>
      <c r="U3307">
        <f t="shared" si="259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0" t="s">
        <v>8321</v>
      </c>
      <c r="R3312" t="s">
        <v>8339</v>
      </c>
      <c r="S3312" s="15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0" t="s">
        <v>8327</v>
      </c>
      <c r="R3314" t="s">
        <v>8350</v>
      </c>
      <c r="S3314" s="15">
        <f t="shared" si="257"/>
        <v>41230.77311342593</v>
      </c>
      <c r="T3314" s="15">
        <f t="shared" si="258"/>
        <v>41290.77311342593</v>
      </c>
      <c r="U3314">
        <f t="shared" si="259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0" t="s">
        <v>8327</v>
      </c>
      <c r="R3315" t="s">
        <v>8350</v>
      </c>
      <c r="S3315" s="15">
        <f t="shared" si="257"/>
        <v>41184.167129629634</v>
      </c>
      <c r="T3315" s="15">
        <f t="shared" si="258"/>
        <v>41224.208796296298</v>
      </c>
      <c r="U3315">
        <f t="shared" si="259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0" t="s">
        <v>8316</v>
      </c>
      <c r="R3316" t="s">
        <v>8334</v>
      </c>
      <c r="S3316" s="15">
        <f t="shared" si="257"/>
        <v>42440.371111111104</v>
      </c>
      <c r="T3316" s="15">
        <f t="shared" si="258"/>
        <v>42470.329444444447</v>
      </c>
      <c r="U3316">
        <f t="shared" si="259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0" t="s">
        <v>8316</v>
      </c>
      <c r="R3317" t="s">
        <v>8334</v>
      </c>
      <c r="S3317" s="15">
        <f t="shared" si="257"/>
        <v>41005.904120370367</v>
      </c>
      <c r="T3317" s="15">
        <f t="shared" si="258"/>
        <v>41035.904120370367</v>
      </c>
      <c r="U3317">
        <f t="shared" si="259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0" t="s">
        <v>8316</v>
      </c>
      <c r="R3318" t="s">
        <v>8334</v>
      </c>
      <c r="S3318" s="15">
        <f t="shared" si="257"/>
        <v>40701.195844907408</v>
      </c>
      <c r="T3318" s="15">
        <f t="shared" si="258"/>
        <v>40746.195844907408</v>
      </c>
      <c r="U3318">
        <f t="shared" si="259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0" t="s">
        <v>8316</v>
      </c>
      <c r="R3319" t="s">
        <v>8334</v>
      </c>
      <c r="S3319" s="15">
        <f t="shared" si="257"/>
        <v>42662.752199074079</v>
      </c>
      <c r="T3319" s="15">
        <f t="shared" si="258"/>
        <v>42692.793865740736</v>
      </c>
      <c r="U3319">
        <f t="shared" si="259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0" t="s">
        <v>8311</v>
      </c>
      <c r="R3320" t="s">
        <v>8348</v>
      </c>
      <c r="S3320" s="15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0" t="s">
        <v>8319</v>
      </c>
      <c r="R3321" t="s">
        <v>8345</v>
      </c>
      <c r="S3321" s="15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0" t="s">
        <v>8311</v>
      </c>
      <c r="R3322" t="s">
        <v>8356</v>
      </c>
      <c r="S3322" s="15">
        <f t="shared" si="257"/>
        <v>41030.292025462964</v>
      </c>
      <c r="T3322" s="15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0" t="s">
        <v>8323</v>
      </c>
      <c r="R3323" t="s">
        <v>8326</v>
      </c>
      <c r="S3323" s="15">
        <f t="shared" si="257"/>
        <v>42627.955104166671</v>
      </c>
      <c r="T3323" s="15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0" t="s">
        <v>8323</v>
      </c>
      <c r="R3324" t="s">
        <v>8326</v>
      </c>
      <c r="S3324" s="15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0" t="s">
        <v>8323</v>
      </c>
      <c r="R3325" t="s">
        <v>8326</v>
      </c>
      <c r="S3325" s="15">
        <f t="shared" si="257"/>
        <v>42342.845555555556</v>
      </c>
      <c r="T3325" s="15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0" t="s">
        <v>8323</v>
      </c>
      <c r="R3326" t="s">
        <v>8326</v>
      </c>
      <c r="S3326" s="15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0" t="s">
        <v>8323</v>
      </c>
      <c r="R3327" t="s">
        <v>8326</v>
      </c>
      <c r="S3327" s="15">
        <f t="shared" si="257"/>
        <v>41801.711550925924</v>
      </c>
      <c r="T3327" s="15">
        <f t="shared" si="258"/>
        <v>41844.124305555553</v>
      </c>
      <c r="U3327">
        <f t="shared" si="259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8319</v>
      </c>
      <c r="R3329" t="s">
        <v>8345</v>
      </c>
      <c r="S3329" s="15">
        <f t="shared" si="257"/>
        <v>42728.827407407407</v>
      </c>
      <c r="T3329" s="15">
        <f t="shared" si="258"/>
        <v>42747.695833333331</v>
      </c>
      <c r="U3329">
        <f t="shared" si="259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0" t="s">
        <v>8308</v>
      </c>
      <c r="R3330" t="s">
        <v>8318</v>
      </c>
      <c r="S3330" s="15">
        <f t="shared" si="257"/>
        <v>41859.925856481481</v>
      </c>
      <c r="T3330" s="15">
        <f t="shared" si="258"/>
        <v>41889.925856481481</v>
      </c>
      <c r="U3330">
        <f t="shared" si="259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0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8323</v>
      </c>
      <c r="R3332" t="s">
        <v>8324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8323</v>
      </c>
      <c r="R3333" t="s">
        <v>8326</v>
      </c>
      <c r="S3333" s="15">
        <f t="shared" si="262"/>
        <v>41883.916678240741</v>
      </c>
      <c r="T3333" s="15">
        <f t="shared" si="263"/>
        <v>41906.916678240741</v>
      </c>
      <c r="U3333">
        <f t="shared" si="264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8321</v>
      </c>
      <c r="R3334" t="s">
        <v>8337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8321</v>
      </c>
      <c r="R3335" t="s">
        <v>8337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8327</v>
      </c>
      <c r="R3336" t="s">
        <v>8350</v>
      </c>
      <c r="S3336" s="15">
        <f t="shared" si="262"/>
        <v>41551.798113425924</v>
      </c>
      <c r="T3336" s="15">
        <f t="shared" si="263"/>
        <v>41581.839780092596</v>
      </c>
      <c r="U3336">
        <f t="shared" si="264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8327</v>
      </c>
      <c r="R3337" t="s">
        <v>8350</v>
      </c>
      <c r="S3337" s="15">
        <f t="shared" si="262"/>
        <v>41416.763171296298</v>
      </c>
      <c r="T3337" s="15">
        <f t="shared" si="263"/>
        <v>41455.831944444442</v>
      </c>
      <c r="U3337">
        <f t="shared" si="264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8313</v>
      </c>
      <c r="R3339" t="s">
        <v>8314</v>
      </c>
      <c r="S3339" s="15">
        <f t="shared" si="262"/>
        <v>41956.250034722223</v>
      </c>
      <c r="T3339" s="15">
        <f t="shared" si="263"/>
        <v>42016.250034722223</v>
      </c>
      <c r="U3339">
        <f t="shared" si="264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8313</v>
      </c>
      <c r="R3340" t="s">
        <v>8314</v>
      </c>
      <c r="S3340" s="15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8313</v>
      </c>
      <c r="R3341" t="s">
        <v>8314</v>
      </c>
      <c r="S3341" s="15">
        <f t="shared" si="262"/>
        <v>41876.433680555558</v>
      </c>
      <c r="T3341" s="15">
        <f t="shared" si="263"/>
        <v>41936.166666666664</v>
      </c>
      <c r="U3341">
        <f t="shared" si="264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8319</v>
      </c>
      <c r="R3342" t="s">
        <v>8345</v>
      </c>
      <c r="S3342" s="15">
        <f t="shared" si="262"/>
        <v>41834.138495370367</v>
      </c>
      <c r="T3342" s="15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0" t="s">
        <v>8323</v>
      </c>
      <c r="R3343" t="s">
        <v>8326</v>
      </c>
      <c r="S3343" s="15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8323</v>
      </c>
      <c r="R3344" t="s">
        <v>8324</v>
      </c>
      <c r="S3344" s="15">
        <f t="shared" si="262"/>
        <v>41862.761724537035</v>
      </c>
      <c r="T3344" s="15">
        <f t="shared" si="263"/>
        <v>41914.165972222225</v>
      </c>
      <c r="U3344">
        <f t="shared" si="264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8323</v>
      </c>
      <c r="R3345" t="s">
        <v>8335</v>
      </c>
      <c r="S3345" s="15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0" t="s">
        <v>8323</v>
      </c>
      <c r="R3346" t="s">
        <v>8326</v>
      </c>
      <c r="S3346" s="15">
        <f t="shared" si="262"/>
        <v>41872.807696759257</v>
      </c>
      <c r="T3346" s="15">
        <f t="shared" si="263"/>
        <v>41932.807696759257</v>
      </c>
      <c r="U3346">
        <f t="shared" si="264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0" t="s">
        <v>8316</v>
      </c>
      <c r="R3351" t="s">
        <v>8344</v>
      </c>
      <c r="S3351" s="15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8308</v>
      </c>
      <c r="R3352" t="s">
        <v>8315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8319</v>
      </c>
      <c r="R3353" t="s">
        <v>8345</v>
      </c>
      <c r="S3353" s="15">
        <f t="shared" si="262"/>
        <v>42034.75509259259</v>
      </c>
      <c r="T3353" s="15">
        <f t="shared" si="263"/>
        <v>42064.75509259259</v>
      </c>
      <c r="U3353">
        <f t="shared" si="264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0" t="s">
        <v>8311</v>
      </c>
      <c r="R3354" t="s">
        <v>8356</v>
      </c>
      <c r="S3354" s="15">
        <f t="shared" si="262"/>
        <v>41247.063576388886</v>
      </c>
      <c r="T3354" s="15">
        <f t="shared" si="263"/>
        <v>41277.063576388886</v>
      </c>
      <c r="U3354">
        <f t="shared" si="264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8308</v>
      </c>
      <c r="R3355" t="s">
        <v>8342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0" t="s">
        <v>8319</v>
      </c>
      <c r="R3356" t="s">
        <v>8345</v>
      </c>
      <c r="S3356" s="15">
        <f t="shared" si="262"/>
        <v>41952.09175925926</v>
      </c>
      <c r="T3356" s="15">
        <f t="shared" si="263"/>
        <v>41982.09175925926</v>
      </c>
      <c r="U3356">
        <f t="shared" si="264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0" t="s">
        <v>8319</v>
      </c>
      <c r="R3357" t="s">
        <v>8345</v>
      </c>
      <c r="S3357" s="15">
        <f t="shared" si="262"/>
        <v>41876.683611111112</v>
      </c>
      <c r="T3357" s="15">
        <f t="shared" si="263"/>
        <v>41907.683611111112</v>
      </c>
      <c r="U3357">
        <f t="shared" si="264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8313</v>
      </c>
      <c r="R3358" t="s">
        <v>8355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8327</v>
      </c>
      <c r="R3359" t="s">
        <v>8330</v>
      </c>
      <c r="S3359" s="15">
        <f t="shared" si="262"/>
        <v>41869.534618055557</v>
      </c>
      <c r="T3359" s="15">
        <f t="shared" si="263"/>
        <v>41899.534618055557</v>
      </c>
      <c r="U3359">
        <f t="shared" si="264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0" t="s">
        <v>8319</v>
      </c>
      <c r="R3361" t="s">
        <v>8345</v>
      </c>
      <c r="S3361" s="15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0" t="s">
        <v>8311</v>
      </c>
      <c r="R3362" t="s">
        <v>8356</v>
      </c>
      <c r="S3362" s="15">
        <f t="shared" si="262"/>
        <v>41911.657430555555</v>
      </c>
      <c r="T3362" s="15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8323</v>
      </c>
      <c r="R3364" t="s">
        <v>8335</v>
      </c>
      <c r="S3364" s="15">
        <f t="shared" si="262"/>
        <v>42170.447013888886</v>
      </c>
      <c r="T3364" s="15">
        <f t="shared" si="263"/>
        <v>42200.447013888886</v>
      </c>
      <c r="U3364">
        <f t="shared" si="264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0" t="s">
        <v>8323</v>
      </c>
      <c r="R3365" t="s">
        <v>8335</v>
      </c>
      <c r="S3365" s="15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0" t="s">
        <v>8327</v>
      </c>
      <c r="R3367" t="s">
        <v>8330</v>
      </c>
      <c r="S3367" s="15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0" t="s">
        <v>8316</v>
      </c>
      <c r="R3368" t="s">
        <v>8334</v>
      </c>
      <c r="S3368" s="15">
        <f t="shared" si="262"/>
        <v>41974.911087962959</v>
      </c>
      <c r="T3368" s="15">
        <f t="shared" si="263"/>
        <v>42014.332638888889</v>
      </c>
      <c r="U3368">
        <f t="shared" si="264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8321</v>
      </c>
      <c r="R3373" t="s">
        <v>8339</v>
      </c>
      <c r="S3373" s="15">
        <f t="shared" si="262"/>
        <v>41799.830613425926</v>
      </c>
      <c r="T3373" s="15">
        <f t="shared" si="263"/>
        <v>41823.125</v>
      </c>
      <c r="U3373">
        <f t="shared" si="264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8308</v>
      </c>
      <c r="R3374" t="s">
        <v>8342</v>
      </c>
      <c r="S3374" s="15">
        <f t="shared" si="262"/>
        <v>42047.812523148154</v>
      </c>
      <c r="T3374" s="15">
        <f t="shared" si="263"/>
        <v>42071.636111111111</v>
      </c>
      <c r="U3374">
        <f t="shared" si="264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8321</v>
      </c>
      <c r="R3376" t="s">
        <v>8339</v>
      </c>
      <c r="S3376" s="15">
        <f t="shared" si="262"/>
        <v>41945.037789351853</v>
      </c>
      <c r="T3376" s="15">
        <f t="shared" si="263"/>
        <v>41998.208333333328</v>
      </c>
      <c r="U3376">
        <f t="shared" si="264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0" t="s">
        <v>8327</v>
      </c>
      <c r="R3377" t="s">
        <v>8328</v>
      </c>
      <c r="S3377" s="15">
        <f t="shared" si="262"/>
        <v>40877.25099537037</v>
      </c>
      <c r="T3377" s="15">
        <f t="shared" si="263"/>
        <v>40922.25099537037</v>
      </c>
      <c r="U3377">
        <f t="shared" si="264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8327</v>
      </c>
      <c r="R3378" t="s">
        <v>8350</v>
      </c>
      <c r="S3378" s="15">
        <f t="shared" si="262"/>
        <v>41194.109340277777</v>
      </c>
      <c r="T3378" s="15">
        <f t="shared" si="263"/>
        <v>41254.151006944441</v>
      </c>
      <c r="U3378">
        <f t="shared" si="264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0" t="s">
        <v>8319</v>
      </c>
      <c r="R3380" t="s">
        <v>8345</v>
      </c>
      <c r="S3380" s="15">
        <f t="shared" si="262"/>
        <v>42184.185844907406</v>
      </c>
      <c r="T3380" s="15">
        <f t="shared" si="263"/>
        <v>42219.185844907406</v>
      </c>
      <c r="U3380">
        <f t="shared" si="264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0" t="s">
        <v>8311</v>
      </c>
      <c r="R3381" t="s">
        <v>8352</v>
      </c>
      <c r="S3381" s="15">
        <f t="shared" si="262"/>
        <v>40682.884791666671</v>
      </c>
      <c r="T3381" s="15">
        <f t="shared" si="263"/>
        <v>40712.884791666671</v>
      </c>
      <c r="U3381">
        <f t="shared" si="264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0" t="s">
        <v>8313</v>
      </c>
      <c r="R3382" t="s">
        <v>8314</v>
      </c>
      <c r="S3382" s="15">
        <f t="shared" si="262"/>
        <v>42252.788900462961</v>
      </c>
      <c r="T3382" s="15">
        <f t="shared" si="263"/>
        <v>42282.788900462961</v>
      </c>
      <c r="U3382">
        <f t="shared" si="264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0" t="s">
        <v>8308</v>
      </c>
      <c r="R3383" t="s">
        <v>8342</v>
      </c>
      <c r="S3383" s="15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0" t="s">
        <v>8319</v>
      </c>
      <c r="R3384" t="s">
        <v>8345</v>
      </c>
      <c r="S3384" s="15">
        <f t="shared" si="262"/>
        <v>41919.140706018516</v>
      </c>
      <c r="T3384" s="15">
        <f t="shared" si="263"/>
        <v>41949.182372685187</v>
      </c>
      <c r="U3384">
        <f t="shared" si="264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0" t="s">
        <v>8319</v>
      </c>
      <c r="R3385" t="s">
        <v>8357</v>
      </c>
      <c r="S3385" s="15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0" t="s">
        <v>8323</v>
      </c>
      <c r="R3386" t="s">
        <v>8326</v>
      </c>
      <c r="S3386" s="15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0" t="s">
        <v>8323</v>
      </c>
      <c r="R3387" t="s">
        <v>8335</v>
      </c>
      <c r="S3387" s="15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8327</v>
      </c>
      <c r="R3389" t="s">
        <v>8341</v>
      </c>
      <c r="S3389" s="15">
        <f t="shared" si="262"/>
        <v>41464.106087962966</v>
      </c>
      <c r="T3389" s="15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0" t="s">
        <v>8323</v>
      </c>
      <c r="R3390" t="s">
        <v>8326</v>
      </c>
      <c r="S3390" s="15">
        <f t="shared" si="262"/>
        <v>42359.725243055553</v>
      </c>
      <c r="T3390" s="15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0" t="s">
        <v>8323</v>
      </c>
      <c r="R3391" t="s">
        <v>8326</v>
      </c>
      <c r="S3391" s="15">
        <f t="shared" si="262"/>
        <v>42417.675879629634</v>
      </c>
      <c r="T3391" s="15">
        <f t="shared" si="263"/>
        <v>42475.686111111107</v>
      </c>
      <c r="U3391">
        <f t="shared" si="264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0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8321</v>
      </c>
      <c r="R3396" t="s">
        <v>8339</v>
      </c>
      <c r="S3396" s="15">
        <f t="shared" si="267"/>
        <v>42038.824988425928</v>
      </c>
      <c r="T3396" s="15">
        <f t="shared" si="268"/>
        <v>42054.824988425928</v>
      </c>
      <c r="U3396">
        <f t="shared" si="269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8308</v>
      </c>
      <c r="R3397" t="s">
        <v>8342</v>
      </c>
      <c r="S3397" s="15">
        <f t="shared" si="267"/>
        <v>42446.780162037037</v>
      </c>
      <c r="T3397" s="15">
        <f t="shared" si="268"/>
        <v>42476.780162037037</v>
      </c>
      <c r="U3397">
        <f t="shared" si="269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8308</v>
      </c>
      <c r="R3398" t="s">
        <v>8310</v>
      </c>
      <c r="S3398" s="15">
        <f t="shared" si="267"/>
        <v>41855.784305555557</v>
      </c>
      <c r="T3398" s="15">
        <f t="shared" si="268"/>
        <v>41885.784305555557</v>
      </c>
      <c r="U3398">
        <f t="shared" si="269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8311</v>
      </c>
      <c r="R3399" t="s">
        <v>8348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8316</v>
      </c>
      <c r="R3400" t="s">
        <v>8344</v>
      </c>
      <c r="S3400" s="15">
        <f t="shared" si="267"/>
        <v>42529.969131944439</v>
      </c>
      <c r="T3400" s="15">
        <f t="shared" si="268"/>
        <v>42549.969131944439</v>
      </c>
      <c r="U3400">
        <f t="shared" si="269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8316</v>
      </c>
      <c r="R3401" t="s">
        <v>8334</v>
      </c>
      <c r="S3401" s="15">
        <f t="shared" si="267"/>
        <v>40710.731180555551</v>
      </c>
      <c r="T3401" s="15">
        <f t="shared" si="268"/>
        <v>40740.731180555551</v>
      </c>
      <c r="U3401">
        <f t="shared" si="269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8319</v>
      </c>
      <c r="R3402" t="s">
        <v>8345</v>
      </c>
      <c r="S3402" s="15">
        <f t="shared" si="267"/>
        <v>42180.18604166666</v>
      </c>
      <c r="T3402" s="15">
        <f t="shared" si="268"/>
        <v>42220.18604166666</v>
      </c>
      <c r="U3402">
        <f t="shared" si="269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8319</v>
      </c>
      <c r="R3403" t="s">
        <v>8345</v>
      </c>
      <c r="S3403" s="15">
        <f t="shared" si="267"/>
        <v>42382.906527777777</v>
      </c>
      <c r="T3403" s="15">
        <f t="shared" si="268"/>
        <v>42442.864861111113</v>
      </c>
      <c r="U3403">
        <f t="shared" si="269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8323</v>
      </c>
      <c r="R3404" t="s">
        <v>8324</v>
      </c>
      <c r="S3404" s="15">
        <f t="shared" si="267"/>
        <v>42062.680486111116</v>
      </c>
      <c r="T3404" s="15">
        <f t="shared" si="268"/>
        <v>42122.638819444444</v>
      </c>
      <c r="U3404">
        <f t="shared" si="269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8323</v>
      </c>
      <c r="R3405" t="s">
        <v>8324</v>
      </c>
      <c r="S3405" s="15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0" t="s">
        <v>8323</v>
      </c>
      <c r="R3406" t="s">
        <v>8326</v>
      </c>
      <c r="S3406" s="15">
        <f t="shared" si="267"/>
        <v>41848.84002314815</v>
      </c>
      <c r="T3406" s="15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0" t="s">
        <v>8323</v>
      </c>
      <c r="R3407" t="s">
        <v>8326</v>
      </c>
      <c r="S3407" s="15">
        <f t="shared" si="267"/>
        <v>42021.301192129627</v>
      </c>
      <c r="T3407" s="15">
        <f t="shared" si="268"/>
        <v>42051.301192129627</v>
      </c>
      <c r="U3407">
        <f t="shared" si="269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8321</v>
      </c>
      <c r="R3408" t="s">
        <v>8339</v>
      </c>
      <c r="S3408" s="15">
        <f t="shared" si="267"/>
        <v>40800.6403587963</v>
      </c>
      <c r="T3408" s="15">
        <f t="shared" si="268"/>
        <v>40860.682025462964</v>
      </c>
      <c r="U3408">
        <f t="shared" si="269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8321</v>
      </c>
      <c r="R3409" t="s">
        <v>8339</v>
      </c>
      <c r="S3409" s="15">
        <f t="shared" si="267"/>
        <v>41759.542534722219</v>
      </c>
      <c r="T3409" s="15">
        <f t="shared" si="268"/>
        <v>41791.166666666664</v>
      </c>
      <c r="U3409">
        <f t="shared" si="269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8308</v>
      </c>
      <c r="R3410" t="s">
        <v>8342</v>
      </c>
      <c r="S3410" s="15">
        <f t="shared" si="267"/>
        <v>42276.046689814815</v>
      </c>
      <c r="T3410" s="15">
        <f t="shared" si="268"/>
        <v>42306.046689814815</v>
      </c>
      <c r="U3410">
        <f t="shared" si="269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8327</v>
      </c>
      <c r="R3411" t="s">
        <v>8350</v>
      </c>
      <c r="S3411" s="15">
        <f t="shared" si="267"/>
        <v>41124.479722222226</v>
      </c>
      <c r="T3411" s="15">
        <f t="shared" si="268"/>
        <v>41154.479722222226</v>
      </c>
      <c r="U3411">
        <f t="shared" si="269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0" t="s">
        <v>8316</v>
      </c>
      <c r="R3412" t="s">
        <v>8334</v>
      </c>
      <c r="S3412" s="15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0" t="s">
        <v>8316</v>
      </c>
      <c r="R3413" t="s">
        <v>8334</v>
      </c>
      <c r="S3413" s="15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0" t="s">
        <v>8319</v>
      </c>
      <c r="R3414" t="s">
        <v>8345</v>
      </c>
      <c r="S3414" s="15">
        <f t="shared" si="267"/>
        <v>41938.804710648146</v>
      </c>
      <c r="T3414" s="15">
        <f t="shared" si="268"/>
        <v>41956.846377314811</v>
      </c>
      <c r="U3414">
        <f t="shared" si="269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0" t="s">
        <v>8327</v>
      </c>
      <c r="R3415" t="s">
        <v>8354</v>
      </c>
      <c r="S3415" s="15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0" t="s">
        <v>8313</v>
      </c>
      <c r="R3416" t="s">
        <v>8314</v>
      </c>
      <c r="S3416" s="15">
        <f t="shared" si="267"/>
        <v>41820.752268518518</v>
      </c>
      <c r="T3416" s="15">
        <f t="shared" si="268"/>
        <v>41850.752268518518</v>
      </c>
      <c r="U3416">
        <f t="shared" si="269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0" t="s">
        <v>8313</v>
      </c>
      <c r="R3417" t="s">
        <v>8353</v>
      </c>
      <c r="S3417" s="15">
        <f t="shared" si="267"/>
        <v>42206.763217592597</v>
      </c>
      <c r="T3417" s="15">
        <f t="shared" si="268"/>
        <v>42236.763217592597</v>
      </c>
      <c r="U3417">
        <f t="shared" si="269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0" t="s">
        <v>8316</v>
      </c>
      <c r="R3418" t="s">
        <v>8334</v>
      </c>
      <c r="S3418" s="15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0" t="s">
        <v>8316</v>
      </c>
      <c r="R3419" t="s">
        <v>8334</v>
      </c>
      <c r="S3419" s="15">
        <f t="shared" si="267"/>
        <v>42167.207071759258</v>
      </c>
      <c r="T3419" s="15">
        <f t="shared" si="268"/>
        <v>42197.207071759258</v>
      </c>
      <c r="U3419">
        <f t="shared" si="269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0" t="s">
        <v>8308</v>
      </c>
      <c r="R3420" t="s">
        <v>8342</v>
      </c>
      <c r="S3420" s="15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0" t="s">
        <v>8308</v>
      </c>
      <c r="R3421" t="s">
        <v>8342</v>
      </c>
      <c r="S3421" s="15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0" t="s">
        <v>8319</v>
      </c>
      <c r="R3422" t="s">
        <v>8345</v>
      </c>
      <c r="S3422" s="15">
        <f t="shared" si="267"/>
        <v>41760.10974537037</v>
      </c>
      <c r="T3422" s="15">
        <f t="shared" si="268"/>
        <v>41790.979166666664</v>
      </c>
      <c r="U3422">
        <f t="shared" si="269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0" t="s">
        <v>8319</v>
      </c>
      <c r="R3423" t="s">
        <v>8345</v>
      </c>
      <c r="S3423" s="15">
        <f t="shared" si="267"/>
        <v>42058.334027777775</v>
      </c>
      <c r="T3423" s="15">
        <f t="shared" si="268"/>
        <v>42088.292361111111</v>
      </c>
      <c r="U3423">
        <f t="shared" si="269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0" t="s">
        <v>8311</v>
      </c>
      <c r="R3424" t="s">
        <v>8356</v>
      </c>
      <c r="S3424" s="15">
        <f t="shared" si="267"/>
        <v>40927.036979166667</v>
      </c>
      <c r="T3424" s="15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0" t="s">
        <v>8323</v>
      </c>
      <c r="R3425" t="s">
        <v>8326</v>
      </c>
      <c r="S3425" s="15">
        <f t="shared" si="267"/>
        <v>41953.773090277777</v>
      </c>
      <c r="T3425" s="15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0" t="s">
        <v>8323</v>
      </c>
      <c r="R3426" t="s">
        <v>8326</v>
      </c>
      <c r="S3426" s="15">
        <f t="shared" si="267"/>
        <v>42210.439768518518</v>
      </c>
      <c r="T3426" s="15">
        <f t="shared" si="268"/>
        <v>42240.439768518518</v>
      </c>
      <c r="U3426">
        <f t="shared" si="269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0" t="s">
        <v>8323</v>
      </c>
      <c r="R3427" t="s">
        <v>8324</v>
      </c>
      <c r="S3427" s="15">
        <f t="shared" si="267"/>
        <v>42297.823113425926</v>
      </c>
      <c r="T3427" s="15">
        <f t="shared" si="268"/>
        <v>42327.864780092597</v>
      </c>
      <c r="U3427">
        <f t="shared" si="269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0" t="s">
        <v>8323</v>
      </c>
      <c r="R3428" t="s">
        <v>8324</v>
      </c>
      <c r="S3428" s="15">
        <f t="shared" si="267"/>
        <v>42207.795787037037</v>
      </c>
      <c r="T3428" s="15">
        <f t="shared" si="268"/>
        <v>42267.795787037037</v>
      </c>
      <c r="U3428">
        <f t="shared" si="269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0" t="s">
        <v>8323</v>
      </c>
      <c r="R3429" t="s">
        <v>8335</v>
      </c>
      <c r="S3429" s="15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0" t="s">
        <v>8323</v>
      </c>
      <c r="R3430" t="s">
        <v>8326</v>
      </c>
      <c r="S3430" s="15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0" t="s">
        <v>8323</v>
      </c>
      <c r="R3431" t="s">
        <v>8326</v>
      </c>
      <c r="S3431" s="15">
        <f t="shared" si="267"/>
        <v>42059.970729166671</v>
      </c>
      <c r="T3431" s="15">
        <f t="shared" si="268"/>
        <v>42089.929062499999</v>
      </c>
      <c r="U3431">
        <f t="shared" si="269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0" t="s">
        <v>8323</v>
      </c>
      <c r="R3432" t="s">
        <v>8335</v>
      </c>
      <c r="S3432" s="15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0" t="s">
        <v>8323</v>
      </c>
      <c r="R3433" t="s">
        <v>8326</v>
      </c>
      <c r="S3433" s="15">
        <f t="shared" si="267"/>
        <v>42317.826377314821</v>
      </c>
      <c r="T3433" s="15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0" t="s">
        <v>8323</v>
      </c>
      <c r="R3434" t="s">
        <v>8326</v>
      </c>
      <c r="S3434" s="15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0" t="s">
        <v>8323</v>
      </c>
      <c r="R3435" t="s">
        <v>8326</v>
      </c>
      <c r="S3435" s="15">
        <f t="shared" si="267"/>
        <v>42439.702314814815</v>
      </c>
      <c r="T3435" s="15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8323</v>
      </c>
      <c r="R3436" t="s">
        <v>8326</v>
      </c>
      <c r="S3436" s="15">
        <f t="shared" si="267"/>
        <v>42243.790393518517</v>
      </c>
      <c r="T3436" s="15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8323</v>
      </c>
      <c r="R3437" t="s">
        <v>8326</v>
      </c>
      <c r="S3437" s="15">
        <f t="shared" si="267"/>
        <v>42479.039212962962</v>
      </c>
      <c r="T3437" s="15">
        <f t="shared" si="268"/>
        <v>42509.039212962962</v>
      </c>
      <c r="U3437">
        <f t="shared" si="269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0" t="s">
        <v>8321</v>
      </c>
      <c r="R3438" t="s">
        <v>8339</v>
      </c>
      <c r="S3438" s="15">
        <f t="shared" si="267"/>
        <v>41513.107256944444</v>
      </c>
      <c r="T3438" s="15">
        <f t="shared" si="268"/>
        <v>41528.107256944444</v>
      </c>
      <c r="U3438">
        <f t="shared" si="269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0" t="s">
        <v>8323</v>
      </c>
      <c r="R3439" t="s">
        <v>8324</v>
      </c>
      <c r="S3439" s="15">
        <f t="shared" si="267"/>
        <v>42097.649224537032</v>
      </c>
      <c r="T3439" s="15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8323</v>
      </c>
      <c r="R3440" t="s">
        <v>8326</v>
      </c>
      <c r="S3440" s="15">
        <f t="shared" si="267"/>
        <v>41811.555462962962</v>
      </c>
      <c r="T3440" s="15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8323</v>
      </c>
      <c r="R3441" t="s">
        <v>8326</v>
      </c>
      <c r="S3441" s="15">
        <f t="shared" si="267"/>
        <v>41879.043530092589</v>
      </c>
      <c r="T3441" s="15">
        <f t="shared" si="268"/>
        <v>41909.043530092589</v>
      </c>
      <c r="U3441">
        <f t="shared" si="269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0" t="s">
        <v>8327</v>
      </c>
      <c r="R3442" t="s">
        <v>8330</v>
      </c>
      <c r="S3442" s="15">
        <f t="shared" si="267"/>
        <v>42286.861493055556</v>
      </c>
      <c r="T3442" s="15">
        <f t="shared" si="268"/>
        <v>42316.90315972222</v>
      </c>
      <c r="U3442">
        <f t="shared" si="269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0" t="s">
        <v>8323</v>
      </c>
      <c r="R3443" t="s">
        <v>8324</v>
      </c>
      <c r="S3443" s="15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0" t="s">
        <v>8311</v>
      </c>
      <c r="R3444" t="s">
        <v>8352</v>
      </c>
      <c r="S3444" s="15">
        <f t="shared" si="267"/>
        <v>41456.981215277774</v>
      </c>
      <c r="T3444" s="15">
        <f t="shared" si="268"/>
        <v>41486.981215277774</v>
      </c>
      <c r="U3444">
        <f t="shared" si="269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0" t="s">
        <v>8327</v>
      </c>
      <c r="R3445" t="s">
        <v>8350</v>
      </c>
      <c r="S3445" s="15">
        <f t="shared" si="267"/>
        <v>42429.84956018519</v>
      </c>
      <c r="T3445" s="15">
        <f t="shared" si="268"/>
        <v>42459.807893518519</v>
      </c>
      <c r="U3445">
        <f t="shared" si="269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0" t="s">
        <v>8316</v>
      </c>
      <c r="R3446" t="s">
        <v>8334</v>
      </c>
      <c r="S3446" s="15">
        <f t="shared" si="267"/>
        <v>41250.025902777779</v>
      </c>
      <c r="T3446" s="15">
        <f t="shared" si="268"/>
        <v>41280.025902777779</v>
      </c>
      <c r="U3446">
        <f t="shared" si="269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0" t="s">
        <v>8316</v>
      </c>
      <c r="R3447" t="s">
        <v>8344</v>
      </c>
      <c r="S3447" s="15">
        <f t="shared" si="267"/>
        <v>42496.264965277776</v>
      </c>
      <c r="T3447" s="15">
        <f t="shared" si="268"/>
        <v>42526.264965277776</v>
      </c>
      <c r="U3447">
        <f t="shared" si="269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8319</v>
      </c>
      <c r="R3448" t="s">
        <v>8345</v>
      </c>
      <c r="S3448" s="15">
        <f t="shared" si="267"/>
        <v>42382.130833333329</v>
      </c>
      <c r="T3448" s="15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0" t="s">
        <v>8323</v>
      </c>
      <c r="R3449" t="s">
        <v>8326</v>
      </c>
      <c r="S3449" s="15">
        <f t="shared" si="267"/>
        <v>41831.742962962962</v>
      </c>
      <c r="T3449" s="15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0" t="s">
        <v>8323</v>
      </c>
      <c r="R3450" t="s">
        <v>8326</v>
      </c>
      <c r="S3450" s="15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8323</v>
      </c>
      <c r="R3451" t="s">
        <v>8326</v>
      </c>
      <c r="S3451" s="15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0" t="s">
        <v>8323</v>
      </c>
      <c r="R3452" t="s">
        <v>8326</v>
      </c>
      <c r="S3452" s="15">
        <f t="shared" si="267"/>
        <v>41995.084074074075</v>
      </c>
      <c r="T3452" s="15">
        <f t="shared" si="268"/>
        <v>42024.802777777775</v>
      </c>
      <c r="U3452">
        <f t="shared" si="269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0" t="s">
        <v>8321</v>
      </c>
      <c r="R3453" t="s">
        <v>8325</v>
      </c>
      <c r="S3453" s="15">
        <f t="shared" si="267"/>
        <v>42202.594293981485</v>
      </c>
      <c r="T3453" s="15">
        <f t="shared" si="268"/>
        <v>42232.587974537033</v>
      </c>
      <c r="U3453">
        <f t="shared" si="269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0" t="s">
        <v>8308</v>
      </c>
      <c r="R3454" t="s">
        <v>8342</v>
      </c>
      <c r="S3454" s="15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8308</v>
      </c>
      <c r="R3455" t="s">
        <v>8342</v>
      </c>
      <c r="S3455" s="15">
        <f t="shared" si="267"/>
        <v>42545.705266203702</v>
      </c>
      <c r="T3455" s="15">
        <f t="shared" si="268"/>
        <v>42582.666666666672</v>
      </c>
      <c r="U3455">
        <f t="shared" si="269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0" t="s">
        <v>8327</v>
      </c>
      <c r="R3456" t="s">
        <v>8328</v>
      </c>
      <c r="S3456" s="15">
        <f t="shared" si="267"/>
        <v>40981.802615740737</v>
      </c>
      <c r="T3456" s="15">
        <f t="shared" si="268"/>
        <v>41041.104861111111</v>
      </c>
      <c r="U3456">
        <f t="shared" si="269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0" t="s">
        <v>8316</v>
      </c>
      <c r="R3457" t="s">
        <v>8344</v>
      </c>
      <c r="S3457" s="15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0" t="s">
        <v>8313</v>
      </c>
      <c r="R3458" t="s">
        <v>8355</v>
      </c>
      <c r="S3458" s="15">
        <f t="shared" si="267"/>
        <v>42170.996527777781</v>
      </c>
      <c r="T3458" s="15">
        <f t="shared" si="268"/>
        <v>42185.996527777781</v>
      </c>
      <c r="U3458">
        <f t="shared" si="269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0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0" t="s">
        <v>8323</v>
      </c>
      <c r="R3460" t="s">
        <v>8326</v>
      </c>
      <c r="S3460" s="15">
        <f t="shared" si="272"/>
        <v>41831.675034722226</v>
      </c>
      <c r="T3460" s="15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0" t="s">
        <v>8323</v>
      </c>
      <c r="R3461" t="s">
        <v>8326</v>
      </c>
      <c r="S3461" s="15">
        <f t="shared" si="272"/>
        <v>41929.266215277778</v>
      </c>
      <c r="T3461" s="15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0" t="s">
        <v>8323</v>
      </c>
      <c r="R3462" t="s">
        <v>8326</v>
      </c>
      <c r="S3462" s="15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0" t="s">
        <v>8323</v>
      </c>
      <c r="R3463" t="s">
        <v>8326</v>
      </c>
      <c r="S3463" s="15">
        <f t="shared" si="272"/>
        <v>42065.190694444449</v>
      </c>
      <c r="T3463" s="15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8323</v>
      </c>
      <c r="R3464" t="s">
        <v>8326</v>
      </c>
      <c r="S3464" s="15">
        <f t="shared" si="272"/>
        <v>42039.194988425923</v>
      </c>
      <c r="T3464" s="15">
        <f t="shared" si="273"/>
        <v>42099.153321759266</v>
      </c>
      <c r="U3464">
        <f t="shared" si="274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8316</v>
      </c>
      <c r="R3471" t="s">
        <v>8334</v>
      </c>
      <c r="S3471" s="15">
        <f t="shared" si="272"/>
        <v>40619.097210648149</v>
      </c>
      <c r="T3471" s="15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8323</v>
      </c>
      <c r="R3472" t="s">
        <v>8326</v>
      </c>
      <c r="S3472" s="15">
        <f t="shared" si="272"/>
        <v>42169.958506944444</v>
      </c>
      <c r="T3472" s="15">
        <f t="shared" si="273"/>
        <v>42199.958506944444</v>
      </c>
      <c r="U3472">
        <f t="shared" si="274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8346</v>
      </c>
      <c r="R3474" t="s">
        <v>8347</v>
      </c>
      <c r="S3474" s="15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0" t="s">
        <v>8311</v>
      </c>
      <c r="R3476" t="s">
        <v>8348</v>
      </c>
      <c r="S3476" s="15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8311</v>
      </c>
      <c r="R3477" t="s">
        <v>8348</v>
      </c>
      <c r="S3477" s="15">
        <f t="shared" si="272"/>
        <v>41838.536782407406</v>
      </c>
      <c r="T3477" s="15">
        <f t="shared" si="273"/>
        <v>41863.536782407406</v>
      </c>
      <c r="U3477">
        <f t="shared" si="274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0" t="s">
        <v>8311</v>
      </c>
      <c r="R3478" t="s">
        <v>8348</v>
      </c>
      <c r="S3478" s="15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0" t="s">
        <v>8311</v>
      </c>
      <c r="R3479" t="s">
        <v>8348</v>
      </c>
      <c r="S3479" s="15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0" t="s">
        <v>8313</v>
      </c>
      <c r="R3480" t="s">
        <v>8351</v>
      </c>
      <c r="S3480" s="15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0" t="s">
        <v>8313</v>
      </c>
      <c r="R3481" t="s">
        <v>8314</v>
      </c>
      <c r="S3481" s="15">
        <f t="shared" si="272"/>
        <v>41860.91002314815</v>
      </c>
      <c r="T3481" s="15">
        <f t="shared" si="273"/>
        <v>41872.91002314815</v>
      </c>
      <c r="U3481">
        <f t="shared" si="274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0" t="s">
        <v>8308</v>
      </c>
      <c r="R3482" t="s">
        <v>8342</v>
      </c>
      <c r="S3482" s="15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0" t="s">
        <v>8308</v>
      </c>
      <c r="R3483" t="s">
        <v>8315</v>
      </c>
      <c r="S3483" s="15">
        <f t="shared" si="272"/>
        <v>41880.827118055553</v>
      </c>
      <c r="T3483" s="15">
        <f t="shared" si="273"/>
        <v>41897.839583333334</v>
      </c>
      <c r="U3483">
        <f t="shared" si="274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0" t="s">
        <v>8323</v>
      </c>
      <c r="R3485" t="s">
        <v>8326</v>
      </c>
      <c r="S3485" s="15">
        <f t="shared" si="272"/>
        <v>41820.870821759258</v>
      </c>
      <c r="T3485" s="15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8323</v>
      </c>
      <c r="R3486" t="s">
        <v>8326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0" t="s">
        <v>8321</v>
      </c>
      <c r="R3495" t="s">
        <v>8339</v>
      </c>
      <c r="S3495" s="15">
        <f t="shared" si="272"/>
        <v>42649.742210648154</v>
      </c>
      <c r="T3495" s="15">
        <f t="shared" si="273"/>
        <v>42694.783877314811</v>
      </c>
      <c r="U3495">
        <f t="shared" si="274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0" t="s">
        <v>8308</v>
      </c>
      <c r="R3496" t="s">
        <v>8310</v>
      </c>
      <c r="S3496" s="15">
        <f t="shared" si="272"/>
        <v>41830.947013888886</v>
      </c>
      <c r="T3496" s="15">
        <f t="shared" si="273"/>
        <v>41860.947013888886</v>
      </c>
      <c r="U3496">
        <f t="shared" si="274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0" t="s">
        <v>8316</v>
      </c>
      <c r="R3497" t="s">
        <v>8334</v>
      </c>
      <c r="S3497" s="15">
        <f t="shared" si="272"/>
        <v>41718.5237037037</v>
      </c>
      <c r="T3497" s="15">
        <f t="shared" si="273"/>
        <v>41748.5237037037</v>
      </c>
      <c r="U3497">
        <f t="shared" si="274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8344</v>
      </c>
      <c r="S3498" s="15">
        <f t="shared" si="272"/>
        <v>41908.996527777781</v>
      </c>
      <c r="T3498" s="15">
        <f t="shared" si="273"/>
        <v>41969.038194444445</v>
      </c>
      <c r="U3498">
        <f t="shared" si="274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0" t="s">
        <v>8327</v>
      </c>
      <c r="R3499" t="s">
        <v>8330</v>
      </c>
      <c r="S3499" s="15">
        <f t="shared" si="272"/>
        <v>42064.217418981483</v>
      </c>
      <c r="T3499" s="15">
        <f t="shared" si="273"/>
        <v>42094.140277777777</v>
      </c>
      <c r="U3499">
        <f t="shared" si="274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0" t="s">
        <v>8323</v>
      </c>
      <c r="R3500" t="s">
        <v>8324</v>
      </c>
      <c r="S3500" s="15">
        <f t="shared" si="272"/>
        <v>42107.156319444446</v>
      </c>
      <c r="T3500" s="15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0" t="s">
        <v>8323</v>
      </c>
      <c r="R3501" t="s">
        <v>8326</v>
      </c>
      <c r="S3501" s="15">
        <f t="shared" si="272"/>
        <v>42402.947002314817</v>
      </c>
      <c r="T3501" s="15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8326</v>
      </c>
      <c r="S3502" s="15">
        <f t="shared" si="272"/>
        <v>41961.492488425924</v>
      </c>
      <c r="T3502" s="15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8323</v>
      </c>
      <c r="R3503" t="s">
        <v>8326</v>
      </c>
      <c r="S3503" s="15">
        <f t="shared" si="272"/>
        <v>42447.863553240735</v>
      </c>
      <c r="T3503" s="15">
        <f t="shared" si="273"/>
        <v>42477.863553240735</v>
      </c>
      <c r="U3503">
        <f t="shared" si="274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5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0" t="s">
        <v>8321</v>
      </c>
      <c r="R3505" t="s">
        <v>8337</v>
      </c>
      <c r="S3505" s="15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5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0" t="s">
        <v>8321</v>
      </c>
      <c r="R3507" t="s">
        <v>8325</v>
      </c>
      <c r="S3507" s="15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0" t="s">
        <v>8321</v>
      </c>
      <c r="R3508" t="s">
        <v>8339</v>
      </c>
      <c r="S3508" s="15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0" t="s">
        <v>8321</v>
      </c>
      <c r="R3509" t="s">
        <v>8339</v>
      </c>
      <c r="S3509" s="15">
        <f t="shared" si="272"/>
        <v>42447.896875000006</v>
      </c>
      <c r="T3509" s="15">
        <f t="shared" si="273"/>
        <v>42474.606944444444</v>
      </c>
      <c r="U3509">
        <f t="shared" si="274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0" t="s">
        <v>8321</v>
      </c>
      <c r="R3510" t="s">
        <v>8339</v>
      </c>
      <c r="S3510" s="15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0" t="s">
        <v>8308</v>
      </c>
      <c r="R3511" t="s">
        <v>8342</v>
      </c>
      <c r="S3511" s="15">
        <f t="shared" si="272"/>
        <v>42450.589143518519</v>
      </c>
      <c r="T3511" s="15">
        <f t="shared" si="273"/>
        <v>42510.589143518519</v>
      </c>
      <c r="U3511">
        <f t="shared" si="274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0" t="s">
        <v>8308</v>
      </c>
      <c r="R3512" t="s">
        <v>8342</v>
      </c>
      <c r="S3512" s="15">
        <f t="shared" si="272"/>
        <v>42049.716620370367</v>
      </c>
      <c r="T3512" s="15">
        <f t="shared" si="273"/>
        <v>42079.674953703703</v>
      </c>
      <c r="U3512">
        <f t="shared" si="274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5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0" t="s">
        <v>8308</v>
      </c>
      <c r="R3514" t="s">
        <v>8342</v>
      </c>
      <c r="S3514" s="15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0" t="s">
        <v>8311</v>
      </c>
      <c r="R3515" t="s">
        <v>8352</v>
      </c>
      <c r="S3515" s="15">
        <f t="shared" si="272"/>
        <v>42349.824097222227</v>
      </c>
      <c r="T3515" s="15">
        <f t="shared" si="273"/>
        <v>42399.824097222227</v>
      </c>
      <c r="U3515">
        <f t="shared" si="274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8327</v>
      </c>
      <c r="R3516" t="s">
        <v>8336</v>
      </c>
      <c r="S3516" s="15">
        <f t="shared" si="272"/>
        <v>42165.79833333334</v>
      </c>
      <c r="T3516" s="15">
        <f t="shared" si="273"/>
        <v>42195.79833333334</v>
      </c>
      <c r="U3516">
        <f t="shared" si="274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0" t="s">
        <v>8346</v>
      </c>
      <c r="R3517" t="s">
        <v>8347</v>
      </c>
      <c r="S3517" s="15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0" t="s">
        <v>8316</v>
      </c>
      <c r="R3518" t="s">
        <v>8334</v>
      </c>
      <c r="S3518" s="15">
        <f t="shared" si="272"/>
        <v>40802.964594907404</v>
      </c>
      <c r="T3518" s="15">
        <f t="shared" si="273"/>
        <v>40832.964594907404</v>
      </c>
      <c r="U3518">
        <f t="shared" si="274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0" t="s">
        <v>8316</v>
      </c>
      <c r="R3519" t="s">
        <v>8334</v>
      </c>
      <c r="S3519" s="15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0" t="s">
        <v>8316</v>
      </c>
      <c r="R3520" t="s">
        <v>8344</v>
      </c>
      <c r="S3520" s="15">
        <f t="shared" si="272"/>
        <v>42535.327476851846</v>
      </c>
      <c r="T3520" s="15">
        <f t="shared" si="273"/>
        <v>42565.327476851846</v>
      </c>
      <c r="U3520">
        <f t="shared" si="274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0" t="s">
        <v>8319</v>
      </c>
      <c r="R3521" t="s">
        <v>8345</v>
      </c>
      <c r="S3521" s="15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0" t="s">
        <v>8313</v>
      </c>
      <c r="R3522" t="s">
        <v>8355</v>
      </c>
      <c r="S3522" s="15">
        <f t="shared" si="272"/>
        <v>41935.509652777779</v>
      </c>
      <c r="T3522" s="15">
        <f t="shared" si="273"/>
        <v>41965.551319444443</v>
      </c>
      <c r="U3522">
        <f t="shared" si="274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0" t="s">
        <v>8311</v>
      </c>
      <c r="R3523" t="s">
        <v>8349</v>
      </c>
      <c r="S3523" s="15">
        <f t="shared" ref="S3523:S3586" si="277">(((J3523/60)/60)/24)+DATE(1970,1,1)</f>
        <v>42121.367002314815</v>
      </c>
      <c r="T3523" s="15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8327</v>
      </c>
      <c r="R3524" t="s">
        <v>8330</v>
      </c>
      <c r="S3524" s="15">
        <f t="shared" si="277"/>
        <v>41989.664409722223</v>
      </c>
      <c r="T3524" s="15">
        <f t="shared" si="278"/>
        <v>42019.664409722223</v>
      </c>
      <c r="U3524">
        <f t="shared" si="279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8316</v>
      </c>
      <c r="R3525" t="s">
        <v>8344</v>
      </c>
      <c r="S3525" s="15">
        <f t="shared" si="277"/>
        <v>41772.797280092593</v>
      </c>
      <c r="T3525" s="15">
        <f t="shared" si="278"/>
        <v>41802.797280092593</v>
      </c>
      <c r="U3525">
        <f t="shared" si="279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8316</v>
      </c>
      <c r="R3526" t="s">
        <v>8344</v>
      </c>
      <c r="S3526" s="15">
        <f t="shared" si="277"/>
        <v>42649.924907407403</v>
      </c>
      <c r="T3526" s="15">
        <f t="shared" si="278"/>
        <v>42679.924907407403</v>
      </c>
      <c r="U3526">
        <f t="shared" si="279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8318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0" t="s">
        <v>8316</v>
      </c>
      <c r="R3528" t="s">
        <v>8334</v>
      </c>
      <c r="S3528" s="15">
        <f t="shared" si="277"/>
        <v>41951.973229166666</v>
      </c>
      <c r="T3528" s="15">
        <f t="shared" si="278"/>
        <v>41981.973229166666</v>
      </c>
      <c r="U3528">
        <f t="shared" si="279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0" t="s">
        <v>8327</v>
      </c>
      <c r="R3529" t="s">
        <v>8329</v>
      </c>
      <c r="S3529" s="15">
        <f t="shared" si="277"/>
        <v>42109.826145833329</v>
      </c>
      <c r="T3529" s="15">
        <f t="shared" si="278"/>
        <v>42139.826145833329</v>
      </c>
      <c r="U3529">
        <f t="shared" si="279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0" t="s">
        <v>8308</v>
      </c>
      <c r="R3530" t="s">
        <v>8342</v>
      </c>
      <c r="S3530" s="15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0" t="s">
        <v>8308</v>
      </c>
      <c r="R3531" t="s">
        <v>8342</v>
      </c>
      <c r="S3531" s="15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0" t="s">
        <v>8319</v>
      </c>
      <c r="R3532" t="s">
        <v>8345</v>
      </c>
      <c r="S3532" s="15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0" t="s">
        <v>8319</v>
      </c>
      <c r="R3533" t="s">
        <v>8345</v>
      </c>
      <c r="S3533" s="15">
        <f t="shared" si="277"/>
        <v>42061.69594907407</v>
      </c>
      <c r="T3533" s="15">
        <f t="shared" si="278"/>
        <v>42121.654282407413</v>
      </c>
      <c r="U3533">
        <f t="shared" si="279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0" t="s">
        <v>8311</v>
      </c>
      <c r="R3534" t="s">
        <v>8356</v>
      </c>
      <c r="S3534" s="15">
        <f t="shared" si="277"/>
        <v>42573.65662037037</v>
      </c>
      <c r="T3534" s="15">
        <f t="shared" si="278"/>
        <v>42588.65662037037</v>
      </c>
      <c r="U3534">
        <f t="shared" si="279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0" t="s">
        <v>8311</v>
      </c>
      <c r="R3535" t="s">
        <v>8356</v>
      </c>
      <c r="S3535" s="15">
        <f t="shared" si="277"/>
        <v>42172.669027777782</v>
      </c>
      <c r="T3535" s="15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0" t="s">
        <v>8323</v>
      </c>
      <c r="R3536" t="s">
        <v>8326</v>
      </c>
      <c r="S3536" s="15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0" t="s">
        <v>8323</v>
      </c>
      <c r="R3537" t="s">
        <v>8326</v>
      </c>
      <c r="S3537" s="15">
        <f t="shared" si="277"/>
        <v>42261.632916666669</v>
      </c>
      <c r="T3537" s="15">
        <f t="shared" si="278"/>
        <v>42266.165972222225</v>
      </c>
      <c r="U3537">
        <f t="shared" si="279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0" t="s">
        <v>8323</v>
      </c>
      <c r="R3538" t="s">
        <v>8324</v>
      </c>
      <c r="S3538" s="15">
        <f t="shared" si="277"/>
        <v>41825.055231481485</v>
      </c>
      <c r="T3538" s="15">
        <f t="shared" si="278"/>
        <v>41850.055231481485</v>
      </c>
      <c r="U3538">
        <f t="shared" si="279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0" t="s">
        <v>8323</v>
      </c>
      <c r="R3539" t="s">
        <v>8324</v>
      </c>
      <c r="S3539" s="15">
        <f t="shared" si="277"/>
        <v>42745.031469907408</v>
      </c>
      <c r="T3539" s="15">
        <f t="shared" si="278"/>
        <v>42785.031469907408</v>
      </c>
      <c r="U3539">
        <f t="shared" si="279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15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0" t="s">
        <v>8323</v>
      </c>
      <c r="R3542" t="s">
        <v>8326</v>
      </c>
      <c r="S3542" s="15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0" t="s">
        <v>8323</v>
      </c>
      <c r="R3543" t="s">
        <v>8326</v>
      </c>
      <c r="S3543" s="15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8323</v>
      </c>
      <c r="R3544" t="s">
        <v>8326</v>
      </c>
      <c r="S3544" s="15">
        <f t="shared" si="277"/>
        <v>41831.697939814818</v>
      </c>
      <c r="T3544" s="15">
        <f t="shared" si="278"/>
        <v>41861.697939814818</v>
      </c>
      <c r="U3544">
        <f t="shared" si="279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0" t="s">
        <v>8323</v>
      </c>
      <c r="R3545" t="s">
        <v>8335</v>
      </c>
      <c r="S3545" s="15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0" t="s">
        <v>8323</v>
      </c>
      <c r="R3546" t="s">
        <v>8326</v>
      </c>
      <c r="S3546" s="15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0" t="s">
        <v>8323</v>
      </c>
      <c r="R3547" t="s">
        <v>8335</v>
      </c>
      <c r="S3547" s="15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8323</v>
      </c>
      <c r="R3548" t="s">
        <v>8335</v>
      </c>
      <c r="S3548" s="15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0" t="s">
        <v>8323</v>
      </c>
      <c r="R3549" t="s">
        <v>8326</v>
      </c>
      <c r="S3549" s="15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8323</v>
      </c>
      <c r="R3550" t="s">
        <v>8326</v>
      </c>
      <c r="S3550" s="15">
        <f t="shared" si="277"/>
        <v>42437.64534722222</v>
      </c>
      <c r="T3550" s="15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0" t="s">
        <v>8323</v>
      </c>
      <c r="R3551" t="s">
        <v>8326</v>
      </c>
      <c r="S3551" s="15">
        <f t="shared" si="277"/>
        <v>42217.670104166667</v>
      </c>
      <c r="T3551" s="15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8323</v>
      </c>
      <c r="R3552" t="s">
        <v>8326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8323</v>
      </c>
      <c r="R3553" t="s">
        <v>8326</v>
      </c>
      <c r="S3553" s="15">
        <f t="shared" si="277"/>
        <v>42058.603877314818</v>
      </c>
      <c r="T3553" s="15">
        <f t="shared" si="278"/>
        <v>42087.165972222225</v>
      </c>
      <c r="U3553">
        <f t="shared" si="279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0" t="s">
        <v>8321</v>
      </c>
      <c r="R3555" t="s">
        <v>8337</v>
      </c>
      <c r="S3555" s="15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0" t="s">
        <v>8308</v>
      </c>
      <c r="R3556" t="s">
        <v>8310</v>
      </c>
      <c r="S3556" s="15">
        <f t="shared" si="277"/>
        <v>41838.832152777781</v>
      </c>
      <c r="T3556" s="15">
        <f t="shared" si="278"/>
        <v>41868.832152777781</v>
      </c>
      <c r="U3556">
        <f t="shared" si="279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8308</v>
      </c>
      <c r="R3557" t="s">
        <v>8318</v>
      </c>
      <c r="S3557" s="15">
        <f t="shared" si="277"/>
        <v>41864.04886574074</v>
      </c>
      <c r="T3557" s="15">
        <f t="shared" si="278"/>
        <v>41884.04886574074</v>
      </c>
      <c r="U3557">
        <f t="shared" si="279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8319</v>
      </c>
      <c r="R3559" t="s">
        <v>8345</v>
      </c>
      <c r="S3559" s="15">
        <f t="shared" si="277"/>
        <v>41974.704745370371</v>
      </c>
      <c r="T3559" s="15">
        <f t="shared" si="278"/>
        <v>42004.704745370371</v>
      </c>
      <c r="U3559">
        <f t="shared" si="279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8311</v>
      </c>
      <c r="R3560" t="s">
        <v>8348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8323</v>
      </c>
      <c r="R3562" t="s">
        <v>8326</v>
      </c>
      <c r="S3562" s="15">
        <f t="shared" si="277"/>
        <v>42513.976319444439</v>
      </c>
      <c r="T3562" s="15">
        <f t="shared" si="278"/>
        <v>42559.976319444439</v>
      </c>
      <c r="U3562">
        <f t="shared" si="279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0" t="s">
        <v>8308</v>
      </c>
      <c r="R3564" t="s">
        <v>8342</v>
      </c>
      <c r="S3564" s="15">
        <f t="shared" si="277"/>
        <v>42525.656944444447</v>
      </c>
      <c r="T3564" s="15">
        <f t="shared" si="278"/>
        <v>42555.656944444447</v>
      </c>
      <c r="U3564">
        <f t="shared" si="279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0" t="s">
        <v>8308</v>
      </c>
      <c r="R3565" t="s">
        <v>8342</v>
      </c>
      <c r="S3565" s="15">
        <f t="shared" si="277"/>
        <v>42646.896898148145</v>
      </c>
      <c r="T3565" s="15">
        <f t="shared" si="278"/>
        <v>42676.896898148145</v>
      </c>
      <c r="U3565">
        <f t="shared" si="279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0" t="s">
        <v>8311</v>
      </c>
      <c r="R3567" t="s">
        <v>8348</v>
      </c>
      <c r="S3567" s="15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8313</v>
      </c>
      <c r="R3568" t="s">
        <v>8355</v>
      </c>
      <c r="S3568" s="15">
        <f t="shared" si="277"/>
        <v>41974.712245370371</v>
      </c>
      <c r="T3568" s="15">
        <f t="shared" si="278"/>
        <v>42004.712245370371</v>
      </c>
      <c r="U3568">
        <f t="shared" si="279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8316</v>
      </c>
      <c r="R3569" t="s">
        <v>8344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0" t="s">
        <v>8323</v>
      </c>
      <c r="R3570" t="s">
        <v>8326</v>
      </c>
      <c r="S3570" s="15">
        <f t="shared" si="277"/>
        <v>41982.904386574075</v>
      </c>
      <c r="T3570" s="15">
        <f t="shared" si="278"/>
        <v>42042.904386574075</v>
      </c>
      <c r="U3570">
        <f t="shared" si="279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0" t="s">
        <v>8321</v>
      </c>
      <c r="R3571" t="s">
        <v>8325</v>
      </c>
      <c r="S3571" s="15">
        <f t="shared" si="277"/>
        <v>41792.687442129631</v>
      </c>
      <c r="T3571" s="15">
        <f t="shared" si="278"/>
        <v>41822.687442129631</v>
      </c>
      <c r="U3571">
        <f t="shared" si="279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8339</v>
      </c>
      <c r="S3572" s="15">
        <f t="shared" si="277"/>
        <v>42423.985567129625</v>
      </c>
      <c r="T3572" s="15">
        <f t="shared" si="278"/>
        <v>42453.943900462968</v>
      </c>
      <c r="U3572">
        <f t="shared" si="279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0" t="s">
        <v>8321</v>
      </c>
      <c r="R3573" t="s">
        <v>8339</v>
      </c>
      <c r="S3573" s="15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0" t="s">
        <v>8308</v>
      </c>
      <c r="R3574" t="s">
        <v>8342</v>
      </c>
      <c r="S3574" s="15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0" t="s">
        <v>8311</v>
      </c>
      <c r="R3575" t="s">
        <v>8352</v>
      </c>
      <c r="S3575" s="15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0" t="s">
        <v>8316</v>
      </c>
      <c r="R3576" t="s">
        <v>8334</v>
      </c>
      <c r="S3576" s="15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0" t="s">
        <v>8316</v>
      </c>
      <c r="R3577" t="s">
        <v>8334</v>
      </c>
      <c r="S3577" s="15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0" t="s">
        <v>8316</v>
      </c>
      <c r="R3578" t="s">
        <v>8334</v>
      </c>
      <c r="S3578" s="15">
        <f t="shared" si="277"/>
        <v>41722.792407407411</v>
      </c>
      <c r="T3578" s="15">
        <f t="shared" si="278"/>
        <v>41735.792407407411</v>
      </c>
      <c r="U3578">
        <f t="shared" si="279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0" t="s">
        <v>8316</v>
      </c>
      <c r="R3579" t="s">
        <v>8344</v>
      </c>
      <c r="S3579" s="15">
        <f t="shared" si="277"/>
        <v>41975.347523148142</v>
      </c>
      <c r="T3579" s="15">
        <f t="shared" si="278"/>
        <v>42005.347523148142</v>
      </c>
      <c r="U3579">
        <f t="shared" si="279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0" t="s">
        <v>8319</v>
      </c>
      <c r="R3580" t="s">
        <v>8345</v>
      </c>
      <c r="S3580" s="15">
        <f t="shared" si="277"/>
        <v>41837.905694444446</v>
      </c>
      <c r="T3580" s="15">
        <f t="shared" si="278"/>
        <v>41867.905694444446</v>
      </c>
      <c r="U3580">
        <f t="shared" si="279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0" t="s">
        <v>8327</v>
      </c>
      <c r="R3581" t="s">
        <v>8354</v>
      </c>
      <c r="S3581" s="15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0" t="s">
        <v>8311</v>
      </c>
      <c r="R3582" t="s">
        <v>8352</v>
      </c>
      <c r="S3582" s="15">
        <f t="shared" si="277"/>
        <v>41136.85805555556</v>
      </c>
      <c r="T3582" s="15">
        <f t="shared" si="278"/>
        <v>41159.32708333333</v>
      </c>
      <c r="U3582">
        <f t="shared" si="279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5">
        <f t="shared" si="277"/>
        <v>42527.007326388892</v>
      </c>
      <c r="T3583" s="15">
        <f t="shared" si="278"/>
        <v>42587.007326388892</v>
      </c>
      <c r="U3583">
        <f t="shared" si="279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0" t="s">
        <v>8313</v>
      </c>
      <c r="R3584" t="s">
        <v>8351</v>
      </c>
      <c r="S3584" s="15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8327</v>
      </c>
      <c r="R3585" t="s">
        <v>8330</v>
      </c>
      <c r="S3585" s="15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t="s">
        <v>8345</v>
      </c>
      <c r="S3586" s="15">
        <f t="shared" si="277"/>
        <v>42019.737766203703</v>
      </c>
      <c r="T3586" s="15">
        <f t="shared" si="278"/>
        <v>42077.625</v>
      </c>
      <c r="U3586">
        <f t="shared" si="279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0" t="s">
        <v>8319</v>
      </c>
      <c r="R3587" t="s">
        <v>8345</v>
      </c>
      <c r="S3587" s="15">
        <f t="shared" ref="S3587:S3650" si="282">(((J3587/60)/60)/24)+DATE(1970,1,1)</f>
        <v>42027.856990740736</v>
      </c>
      <c r="T3587" s="15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8319</v>
      </c>
      <c r="R3588" t="s">
        <v>8345</v>
      </c>
      <c r="S3588" s="15">
        <f t="shared" si="282"/>
        <v>42019.76944444445</v>
      </c>
      <c r="T3588" s="15">
        <f t="shared" si="283"/>
        <v>42079.727777777778</v>
      </c>
      <c r="U3588">
        <f t="shared" si="284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8319</v>
      </c>
      <c r="R3589" t="s">
        <v>8345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8319</v>
      </c>
      <c r="R3590" t="s">
        <v>8345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0" t="s">
        <v>8323</v>
      </c>
      <c r="R3591" t="s">
        <v>8326</v>
      </c>
      <c r="S3591" s="15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15">
        <f t="shared" si="282"/>
        <v>41985.427361111113</v>
      </c>
      <c r="T3592" s="15">
        <f t="shared" si="283"/>
        <v>42015.427361111113</v>
      </c>
      <c r="U3592">
        <f t="shared" si="284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8324</v>
      </c>
      <c r="S3593" s="15">
        <f t="shared" si="282"/>
        <v>42060.04550925926</v>
      </c>
      <c r="T3593" s="15">
        <f t="shared" si="283"/>
        <v>42090.003842592589</v>
      </c>
      <c r="U3593">
        <f t="shared" si="284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8335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8323</v>
      </c>
      <c r="R3595" t="s">
        <v>8326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8323</v>
      </c>
      <c r="R3596" t="s">
        <v>8326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8323</v>
      </c>
      <c r="R3597" t="s">
        <v>8326</v>
      </c>
      <c r="S3597" s="15">
        <f t="shared" si="282"/>
        <v>42109.801712962959</v>
      </c>
      <c r="T3597" s="15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8323</v>
      </c>
      <c r="R3598" t="s">
        <v>8326</v>
      </c>
      <c r="S3598" s="15">
        <f t="shared" si="282"/>
        <v>41809.389930555553</v>
      </c>
      <c r="T3598" s="15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8323</v>
      </c>
      <c r="R3599" t="s">
        <v>8326</v>
      </c>
      <c r="S3599" s="15">
        <f t="shared" si="282"/>
        <v>41848.772928240738</v>
      </c>
      <c r="T3599" s="15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8323</v>
      </c>
      <c r="R3600" t="s">
        <v>8326</v>
      </c>
      <c r="S3600" s="15">
        <f t="shared" si="282"/>
        <v>42510.938900462963</v>
      </c>
      <c r="T3600" s="15">
        <f t="shared" si="283"/>
        <v>42540.938900462963</v>
      </c>
      <c r="U3600">
        <f t="shared" si="284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0" t="s">
        <v>8308</v>
      </c>
      <c r="R3601" t="s">
        <v>8342</v>
      </c>
      <c r="S3601" s="15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0" t="s">
        <v>8316</v>
      </c>
      <c r="R3603" t="s">
        <v>8344</v>
      </c>
      <c r="S3603" s="15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0" t="s">
        <v>8321</v>
      </c>
      <c r="R3605" t="s">
        <v>8325</v>
      </c>
      <c r="S3605" s="15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0" t="s">
        <v>8308</v>
      </c>
      <c r="R3607" t="s">
        <v>8310</v>
      </c>
      <c r="S3607" s="15">
        <f t="shared" si="282"/>
        <v>42615.753310185188</v>
      </c>
      <c r="T3607" s="15">
        <f t="shared" si="283"/>
        <v>42645.753310185188</v>
      </c>
      <c r="U3607">
        <f t="shared" si="284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0" t="s">
        <v>8311</v>
      </c>
      <c r="R3608" t="s">
        <v>8348</v>
      </c>
      <c r="S3608" s="15">
        <f t="shared" si="282"/>
        <v>42524.667662037042</v>
      </c>
      <c r="T3608" s="15">
        <f t="shared" si="283"/>
        <v>42549.667662037042</v>
      </c>
      <c r="U3608">
        <f t="shared" si="284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8313</v>
      </c>
      <c r="R3609" t="s">
        <v>8351</v>
      </c>
      <c r="S3609" s="15">
        <f t="shared" si="282"/>
        <v>42033.845543981486</v>
      </c>
      <c r="T3609" s="15">
        <f t="shared" si="283"/>
        <v>42063.845543981486</v>
      </c>
      <c r="U3609">
        <f t="shared" si="284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0" t="s">
        <v>8308</v>
      </c>
      <c r="R3610" t="s">
        <v>8342</v>
      </c>
      <c r="S3610" s="15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0" t="s">
        <v>8323</v>
      </c>
      <c r="R3611" t="s">
        <v>8324</v>
      </c>
      <c r="S3611" s="15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0" t="s">
        <v>8323</v>
      </c>
      <c r="R3612" t="s">
        <v>8335</v>
      </c>
      <c r="S3612" s="15">
        <f t="shared" si="282"/>
        <v>41849.887037037035</v>
      </c>
      <c r="T3612" s="15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0" t="s">
        <v>8323</v>
      </c>
      <c r="R3613" t="s">
        <v>8326</v>
      </c>
      <c r="S3613" s="15">
        <f t="shared" si="282"/>
        <v>42095.229166666672</v>
      </c>
      <c r="T3613" s="15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0" t="s">
        <v>8323</v>
      </c>
      <c r="R3614" t="s">
        <v>8326</v>
      </c>
      <c r="S3614" s="15">
        <f t="shared" si="282"/>
        <v>42107.864722222221</v>
      </c>
      <c r="T3614" s="15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0" t="s">
        <v>8323</v>
      </c>
      <c r="R3616" t="s">
        <v>8326</v>
      </c>
      <c r="S3616" s="15">
        <f t="shared" si="282"/>
        <v>42358.573182870372</v>
      </c>
      <c r="T3616" s="15">
        <f t="shared" si="283"/>
        <v>42377.273611111115</v>
      </c>
      <c r="U3616">
        <f t="shared" si="284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0" t="s">
        <v>8321</v>
      </c>
      <c r="R3617" t="s">
        <v>8339</v>
      </c>
      <c r="S3617" s="15">
        <f t="shared" si="282"/>
        <v>42130.335358796292</v>
      </c>
      <c r="T3617" s="15">
        <f t="shared" si="283"/>
        <v>42145.335358796292</v>
      </c>
      <c r="U3617">
        <f t="shared" si="284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0" t="s">
        <v>8308</v>
      </c>
      <c r="R3618" t="s">
        <v>8342</v>
      </c>
      <c r="S3618" s="15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0" t="s">
        <v>8311</v>
      </c>
      <c r="R3619" t="s">
        <v>8352</v>
      </c>
      <c r="S3619" s="15">
        <f t="shared" si="282"/>
        <v>41729.702314814815</v>
      </c>
      <c r="T3619" s="15">
        <f t="shared" si="283"/>
        <v>41759.702314814815</v>
      </c>
      <c r="U3619">
        <f t="shared" si="284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8311</v>
      </c>
      <c r="R3620" t="s">
        <v>8348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8313</v>
      </c>
      <c r="R3621" t="s">
        <v>8353</v>
      </c>
      <c r="S3621" s="15">
        <f t="shared" si="282"/>
        <v>42023.143414351856</v>
      </c>
      <c r="T3621" s="15">
        <f t="shared" si="283"/>
        <v>42053.143414351856</v>
      </c>
      <c r="U3621">
        <f t="shared" si="284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0" t="s">
        <v>8316</v>
      </c>
      <c r="R3622" t="s">
        <v>8334</v>
      </c>
      <c r="S3622" s="15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8316</v>
      </c>
      <c r="R3623" t="s">
        <v>8334</v>
      </c>
      <c r="S3623" s="15">
        <f t="shared" si="282"/>
        <v>41647.632256944446</v>
      </c>
      <c r="T3623" s="15">
        <f t="shared" si="283"/>
        <v>41667.632256944446</v>
      </c>
      <c r="U3623">
        <f t="shared" si="284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0" t="s">
        <v>8308</v>
      </c>
      <c r="R3624" t="s">
        <v>8342</v>
      </c>
      <c r="S3624" s="15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8319</v>
      </c>
      <c r="R3625" t="s">
        <v>8345</v>
      </c>
      <c r="S3625" s="15">
        <f t="shared" si="282"/>
        <v>42489.099687499998</v>
      </c>
      <c r="T3625" s="15">
        <f t="shared" si="283"/>
        <v>42549.099687499998</v>
      </c>
      <c r="U3625">
        <f t="shared" si="284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8319</v>
      </c>
      <c r="R3626" t="s">
        <v>8345</v>
      </c>
      <c r="S3626" s="15">
        <f t="shared" si="282"/>
        <v>42041.218715277777</v>
      </c>
      <c r="T3626" s="15">
        <f t="shared" si="283"/>
        <v>42071.218715277777</v>
      </c>
      <c r="U3626">
        <f t="shared" si="284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0" t="s">
        <v>8311</v>
      </c>
      <c r="R3627" t="s">
        <v>8356</v>
      </c>
      <c r="S3627" s="15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8326</v>
      </c>
      <c r="S3628" s="15">
        <f t="shared" si="282"/>
        <v>42444.877743055549</v>
      </c>
      <c r="T3628" s="15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0" t="s">
        <v>8323</v>
      </c>
      <c r="R3629" t="s">
        <v>8326</v>
      </c>
      <c r="S3629" s="15">
        <f t="shared" si="282"/>
        <v>41828.922905092593</v>
      </c>
      <c r="T3629" s="15">
        <f t="shared" si="283"/>
        <v>41888.922905092593</v>
      </c>
      <c r="U3629">
        <f t="shared" si="284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0" t="s">
        <v>8323</v>
      </c>
      <c r="R3630" t="s">
        <v>8324</v>
      </c>
      <c r="S3630" s="15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0" t="s">
        <v>8323</v>
      </c>
      <c r="R3631" t="s">
        <v>8324</v>
      </c>
      <c r="S3631" s="15">
        <f t="shared" si="282"/>
        <v>42658.690532407403</v>
      </c>
      <c r="T3631" s="15">
        <f t="shared" si="283"/>
        <v>42673.073611111111</v>
      </c>
      <c r="U3631">
        <f t="shared" si="284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8323</v>
      </c>
      <c r="R3632" t="s">
        <v>8335</v>
      </c>
      <c r="S3632" s="15">
        <f t="shared" si="282"/>
        <v>42437.094490740739</v>
      </c>
      <c r="T3632" s="15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8323</v>
      </c>
      <c r="R3633" t="s">
        <v>8326</v>
      </c>
      <c r="S3633" s="15">
        <f t="shared" si="282"/>
        <v>42391.772997685184</v>
      </c>
      <c r="T3633" s="15">
        <f t="shared" si="283"/>
        <v>42416.772997685184</v>
      </c>
      <c r="U3633">
        <f t="shared" si="284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8321</v>
      </c>
      <c r="R3634" t="s">
        <v>8337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8321</v>
      </c>
      <c r="R3635" t="s">
        <v>8325</v>
      </c>
      <c r="S3635" s="15">
        <f t="shared" si="282"/>
        <v>42534.180717592593</v>
      </c>
      <c r="T3635" s="15">
        <f t="shared" si="283"/>
        <v>42594.180717592593</v>
      </c>
      <c r="U3635">
        <f t="shared" si="284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8321</v>
      </c>
      <c r="R3636" t="s">
        <v>8325</v>
      </c>
      <c r="S3636" s="15">
        <f t="shared" si="282"/>
        <v>42416.881018518514</v>
      </c>
      <c r="T3636" s="15">
        <f t="shared" si="283"/>
        <v>42476.839351851857</v>
      </c>
      <c r="U3636">
        <f t="shared" si="284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8321</v>
      </c>
      <c r="R3637" t="s">
        <v>8325</v>
      </c>
      <c r="S3637" s="15">
        <f t="shared" si="282"/>
        <v>42009.64061342593</v>
      </c>
      <c r="T3637" s="15">
        <f t="shared" si="283"/>
        <v>42069.64061342593</v>
      </c>
      <c r="U3637">
        <f t="shared" si="284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8321</v>
      </c>
      <c r="R3638" t="s">
        <v>8339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8321</v>
      </c>
      <c r="R3639" t="s">
        <v>8339</v>
      </c>
      <c r="S3639" s="15">
        <f t="shared" si="282"/>
        <v>42753.329039351855</v>
      </c>
      <c r="T3639" s="15">
        <f t="shared" si="283"/>
        <v>42783.329039351855</v>
      </c>
      <c r="U3639">
        <f t="shared" si="284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8321</v>
      </c>
      <c r="R3640" t="s">
        <v>8339</v>
      </c>
      <c r="S3640" s="15">
        <f t="shared" si="282"/>
        <v>41620.93141203704</v>
      </c>
      <c r="T3640" s="15">
        <f t="shared" si="283"/>
        <v>41680.93141203704</v>
      </c>
      <c r="U3640">
        <f t="shared" si="284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5">
        <f t="shared" si="282"/>
        <v>42009.817199074074</v>
      </c>
      <c r="T3641" s="15">
        <f t="shared" si="283"/>
        <v>42039.817199074074</v>
      </c>
      <c r="U3641">
        <f t="shared" si="284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8308</v>
      </c>
      <c r="R3642" t="s">
        <v>8342</v>
      </c>
      <c r="S3642" s="15">
        <f t="shared" si="282"/>
        <v>42433.737453703703</v>
      </c>
      <c r="T3642" s="15">
        <f t="shared" si="283"/>
        <v>42493.695787037039</v>
      </c>
      <c r="U3642">
        <f t="shared" si="284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8342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8308</v>
      </c>
      <c r="R3644" t="s">
        <v>8342</v>
      </c>
      <c r="S3644" s="15">
        <f t="shared" si="282"/>
        <v>42535.68440972222</v>
      </c>
      <c r="T3644" s="15">
        <f t="shared" si="283"/>
        <v>42565.68440972222</v>
      </c>
      <c r="U3644">
        <f t="shared" si="284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8308</v>
      </c>
      <c r="R3645" t="s">
        <v>8342</v>
      </c>
      <c r="S3645" s="15">
        <f t="shared" si="282"/>
        <v>42031.471666666665</v>
      </c>
      <c r="T3645" s="15">
        <f t="shared" si="283"/>
        <v>42091.43</v>
      </c>
      <c r="U3645">
        <f t="shared" si="284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8308</v>
      </c>
      <c r="R3646" t="s">
        <v>8342</v>
      </c>
      <c r="S3646" s="15">
        <f t="shared" si="282"/>
        <v>42605.908182870371</v>
      </c>
      <c r="T3646" s="15">
        <f t="shared" si="283"/>
        <v>42635.908182870371</v>
      </c>
      <c r="U3646">
        <f t="shared" si="284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8342</v>
      </c>
      <c r="S3647" s="15">
        <f t="shared" si="282"/>
        <v>42052.93850694444</v>
      </c>
      <c r="T3647" s="15">
        <f t="shared" si="283"/>
        <v>42082.896840277783</v>
      </c>
      <c r="U3647">
        <f t="shared" si="284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8308</v>
      </c>
      <c r="R3648" t="s">
        <v>8342</v>
      </c>
      <c r="S3648" s="15">
        <f t="shared" si="282"/>
        <v>42178.614571759259</v>
      </c>
      <c r="T3648" s="15">
        <f t="shared" si="283"/>
        <v>42193.614571759259</v>
      </c>
      <c r="U3648">
        <f t="shared" si="284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8308</v>
      </c>
      <c r="R3649" t="s">
        <v>8342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0" t="s">
        <v>8308</v>
      </c>
      <c r="R3650" t="s">
        <v>8342</v>
      </c>
      <c r="S3650" s="15">
        <f t="shared" si="282"/>
        <v>42031.928576388891</v>
      </c>
      <c r="T3650" s="15">
        <f t="shared" si="283"/>
        <v>42061.928576388891</v>
      </c>
      <c r="U3650">
        <f t="shared" si="284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0" t="s">
        <v>8308</v>
      </c>
      <c r="R3651" t="s">
        <v>8342</v>
      </c>
      <c r="S3651" s="15">
        <f t="shared" ref="S3651:S3714" si="287">(((J3651/60)/60)/24)+DATE(1970,1,1)</f>
        <v>41865.583275462966</v>
      </c>
      <c r="T3651" s="15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8308</v>
      </c>
      <c r="R3652" t="s">
        <v>8310</v>
      </c>
      <c r="S3652" s="15">
        <f t="shared" si="287"/>
        <v>42639.805601851855</v>
      </c>
      <c r="T3652" s="15">
        <f t="shared" si="288"/>
        <v>42669.805601851855</v>
      </c>
      <c r="U3652">
        <f t="shared" si="289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8308</v>
      </c>
      <c r="R3653" t="s">
        <v>8310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8346</v>
      </c>
      <c r="R3654" t="s">
        <v>8347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8316</v>
      </c>
      <c r="R3655" t="s">
        <v>8334</v>
      </c>
      <c r="S3655" s="15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8316</v>
      </c>
      <c r="R3656" t="s">
        <v>8344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8316</v>
      </c>
      <c r="R3657" t="s">
        <v>8344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8310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8311</v>
      </c>
      <c r="R3659" t="s">
        <v>8348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8311</v>
      </c>
      <c r="R3660" t="s">
        <v>8348</v>
      </c>
      <c r="S3660" s="15">
        <f t="shared" si="287"/>
        <v>42708.25309027778</v>
      </c>
      <c r="T3660" s="15">
        <f t="shared" si="288"/>
        <v>42738.25309027778</v>
      </c>
      <c r="U3660">
        <f t="shared" si="289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8348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8311</v>
      </c>
      <c r="R3662" t="s">
        <v>8348</v>
      </c>
      <c r="S3662" s="15">
        <f t="shared" si="287"/>
        <v>42390.171261574069</v>
      </c>
      <c r="T3662" s="15">
        <f t="shared" si="288"/>
        <v>42420.171261574069</v>
      </c>
      <c r="U3662">
        <f t="shared" si="289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8352</v>
      </c>
      <c r="S3663" s="15">
        <f t="shared" si="287"/>
        <v>41444.64261574074</v>
      </c>
      <c r="T3663" s="15">
        <f t="shared" si="288"/>
        <v>41486.821527777778</v>
      </c>
      <c r="U3663">
        <f t="shared" si="289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8313</v>
      </c>
      <c r="R3664" t="s">
        <v>8355</v>
      </c>
      <c r="S3664" s="15">
        <f t="shared" si="287"/>
        <v>42031.884652777779</v>
      </c>
      <c r="T3664" s="15">
        <f t="shared" si="288"/>
        <v>42065.886111111111</v>
      </c>
      <c r="U3664">
        <f t="shared" si="289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8313</v>
      </c>
      <c r="R3665" t="s">
        <v>8351</v>
      </c>
      <c r="S3665" s="15">
        <f t="shared" si="287"/>
        <v>41956.950983796298</v>
      </c>
      <c r="T3665" s="15">
        <f t="shared" si="288"/>
        <v>41986.950983796298</v>
      </c>
      <c r="U3665">
        <f t="shared" si="289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8313</v>
      </c>
      <c r="R3666" t="s">
        <v>8351</v>
      </c>
      <c r="S3666" s="15">
        <f t="shared" si="287"/>
        <v>42151.667337962965</v>
      </c>
      <c r="T3666" s="15">
        <f t="shared" si="288"/>
        <v>42211.667337962965</v>
      </c>
      <c r="U3666">
        <f t="shared" si="289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8327</v>
      </c>
      <c r="R3667" t="s">
        <v>8330</v>
      </c>
      <c r="S3667" s="15">
        <f t="shared" si="287"/>
        <v>42063.869791666672</v>
      </c>
      <c r="T3667" s="15">
        <f t="shared" si="288"/>
        <v>42093.828125</v>
      </c>
      <c r="U3667">
        <f t="shared" si="289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8327</v>
      </c>
      <c r="R3668" t="s">
        <v>8330</v>
      </c>
      <c r="S3668" s="15">
        <f t="shared" si="287"/>
        <v>42425.960983796293</v>
      </c>
      <c r="T3668" s="15">
        <f t="shared" si="288"/>
        <v>42463.006944444445</v>
      </c>
      <c r="U3668">
        <f t="shared" si="289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8327</v>
      </c>
      <c r="R3669" t="s">
        <v>8330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8327</v>
      </c>
      <c r="R3670" t="s">
        <v>8330</v>
      </c>
      <c r="S3670" s="15">
        <f t="shared" si="287"/>
        <v>42102.036527777775</v>
      </c>
      <c r="T3670" s="15">
        <f t="shared" si="288"/>
        <v>42132.036527777775</v>
      </c>
      <c r="U3670">
        <f t="shared" si="289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8327</v>
      </c>
      <c r="R3671" t="s">
        <v>8330</v>
      </c>
      <c r="S3671" s="15">
        <f t="shared" si="287"/>
        <v>42435.874212962968</v>
      </c>
      <c r="T3671" s="15">
        <f t="shared" si="288"/>
        <v>42494.832546296297</v>
      </c>
      <c r="U3671">
        <f t="shared" si="289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8313</v>
      </c>
      <c r="R3672" t="s">
        <v>8353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8316</v>
      </c>
      <c r="R3673" t="s">
        <v>8334</v>
      </c>
      <c r="S3673" s="15">
        <f t="shared" si="287"/>
        <v>42397.679513888885</v>
      </c>
      <c r="T3673" s="15">
        <f t="shared" si="288"/>
        <v>42411.679513888885</v>
      </c>
      <c r="U3673">
        <f t="shared" si="289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8319</v>
      </c>
      <c r="R3675" t="s">
        <v>8345</v>
      </c>
      <c r="S3675" s="15">
        <f t="shared" si="287"/>
        <v>42026.687453703707</v>
      </c>
      <c r="T3675" s="15">
        <f t="shared" si="288"/>
        <v>42056.687453703707</v>
      </c>
      <c r="U3675">
        <f t="shared" si="289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8319</v>
      </c>
      <c r="R3676" t="s">
        <v>8345</v>
      </c>
      <c r="S3676" s="15">
        <f t="shared" si="287"/>
        <v>42044.724953703699</v>
      </c>
      <c r="T3676" s="15">
        <f t="shared" si="288"/>
        <v>42074.683287037042</v>
      </c>
      <c r="U3676">
        <f t="shared" si="289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8319</v>
      </c>
      <c r="R3677" t="s">
        <v>8345</v>
      </c>
      <c r="S3677" s="15">
        <f t="shared" si="287"/>
        <v>42502.913761574076</v>
      </c>
      <c r="T3677" s="15">
        <f t="shared" si="288"/>
        <v>42517.919444444444</v>
      </c>
      <c r="U3677">
        <f t="shared" si="289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8319</v>
      </c>
      <c r="R3678" t="s">
        <v>8345</v>
      </c>
      <c r="S3678" s="15">
        <f t="shared" si="287"/>
        <v>42412.318668981476</v>
      </c>
      <c r="T3678" s="15">
        <f t="shared" si="288"/>
        <v>42452.277002314819</v>
      </c>
      <c r="U3678">
        <f t="shared" si="289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8319</v>
      </c>
      <c r="R3679" t="s">
        <v>8345</v>
      </c>
      <c r="S3679" s="15">
        <f t="shared" si="287"/>
        <v>42045.784155092595</v>
      </c>
      <c r="T3679" s="15">
        <f t="shared" si="288"/>
        <v>42075.742488425924</v>
      </c>
      <c r="U3679">
        <f t="shared" si="289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5">
        <f t="shared" si="287"/>
        <v>42642.988819444443</v>
      </c>
      <c r="T3680" s="15">
        <f t="shared" si="288"/>
        <v>42672.988819444443</v>
      </c>
      <c r="U3680">
        <f t="shared" si="289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8319</v>
      </c>
      <c r="R3681" t="s">
        <v>8345</v>
      </c>
      <c r="S3681" s="15">
        <f t="shared" si="287"/>
        <v>41828.967916666668</v>
      </c>
      <c r="T3681" s="15">
        <f t="shared" si="288"/>
        <v>41858.967916666668</v>
      </c>
      <c r="U3681">
        <f t="shared" si="289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8319</v>
      </c>
      <c r="R3682" t="s">
        <v>8345</v>
      </c>
      <c r="S3682" s="15">
        <f t="shared" si="287"/>
        <v>42551.961689814809</v>
      </c>
      <c r="T3682" s="15">
        <f t="shared" si="288"/>
        <v>42581.961689814809</v>
      </c>
      <c r="U3682">
        <f t="shared" si="289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8319</v>
      </c>
      <c r="R3683" t="s">
        <v>8345</v>
      </c>
      <c r="S3683" s="15">
        <f t="shared" si="287"/>
        <v>41878.140497685185</v>
      </c>
      <c r="T3683" s="15">
        <f t="shared" si="288"/>
        <v>41908.140497685185</v>
      </c>
      <c r="U3683">
        <f t="shared" si="289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8311</v>
      </c>
      <c r="R3684" t="s">
        <v>8356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8323</v>
      </c>
      <c r="R3685" t="s">
        <v>8326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8326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8323</v>
      </c>
      <c r="R3687" t="s">
        <v>8324</v>
      </c>
      <c r="S3687" s="15">
        <f t="shared" si="287"/>
        <v>42034.960127314815</v>
      </c>
      <c r="T3687" s="15">
        <f t="shared" si="288"/>
        <v>42064.960127314815</v>
      </c>
      <c r="U3687">
        <f t="shared" si="289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8323</v>
      </c>
      <c r="R3688" t="s">
        <v>8324</v>
      </c>
      <c r="S3688" s="15">
        <f t="shared" si="287"/>
        <v>41953.95821759259</v>
      </c>
      <c r="T3688" s="15">
        <f t="shared" si="288"/>
        <v>42013.95821759259</v>
      </c>
      <c r="U3688">
        <f t="shared" si="289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8323</v>
      </c>
      <c r="R3689" t="s">
        <v>8324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8335</v>
      </c>
      <c r="S3690" s="15">
        <f t="shared" si="287"/>
        <v>42460.320613425924</v>
      </c>
      <c r="T3690" s="15">
        <f t="shared" si="288"/>
        <v>42490.231944444444</v>
      </c>
      <c r="U3690">
        <f t="shared" si="289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8335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8323</v>
      </c>
      <c r="R3692" t="s">
        <v>8335</v>
      </c>
      <c r="S3692" s="15">
        <f t="shared" si="287"/>
        <v>42590.677152777775</v>
      </c>
      <c r="T3692" s="15">
        <f t="shared" si="288"/>
        <v>42650.632638888885</v>
      </c>
      <c r="U3692">
        <f t="shared" si="289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8323</v>
      </c>
      <c r="R3693" t="s">
        <v>8335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8335</v>
      </c>
      <c r="S3694" s="15">
        <f t="shared" si="287"/>
        <v>42689.029583333337</v>
      </c>
      <c r="T3694" s="15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8323</v>
      </c>
      <c r="R3695" t="s">
        <v>8326</v>
      </c>
      <c r="S3695" s="15">
        <f t="shared" si="287"/>
        <v>42041.743090277778</v>
      </c>
      <c r="T3695" s="15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8323</v>
      </c>
      <c r="R3696" t="s">
        <v>8326</v>
      </c>
      <c r="S3696" s="15">
        <f t="shared" si="287"/>
        <v>41789.893599537041</v>
      </c>
      <c r="T3696" s="15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8323</v>
      </c>
      <c r="R3697" t="s">
        <v>8326</v>
      </c>
      <c r="S3697" s="15">
        <f t="shared" si="287"/>
        <v>42611.261064814811</v>
      </c>
      <c r="T3697" s="15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8323</v>
      </c>
      <c r="R3698" t="s">
        <v>8326</v>
      </c>
      <c r="S3698" s="15">
        <f t="shared" si="287"/>
        <v>42059.270023148143</v>
      </c>
      <c r="T3698" s="15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8326</v>
      </c>
      <c r="S3699" s="15">
        <f t="shared" si="287"/>
        <v>42415.168564814812</v>
      </c>
      <c r="T3699" s="15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8326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8323</v>
      </c>
      <c r="R3701" t="s">
        <v>8326</v>
      </c>
      <c r="S3701" s="15">
        <f t="shared" si="287"/>
        <v>41890.16269675926</v>
      </c>
      <c r="T3701" s="15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8323</v>
      </c>
      <c r="R3702" t="s">
        <v>8326</v>
      </c>
      <c r="S3702" s="15">
        <f t="shared" si="287"/>
        <v>42174.780821759254</v>
      </c>
      <c r="T3702" s="15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8323</v>
      </c>
      <c r="R3703" t="s">
        <v>8326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8323</v>
      </c>
      <c r="R3704" t="s">
        <v>8326</v>
      </c>
      <c r="S3704" s="15">
        <f t="shared" si="287"/>
        <v>41905.636469907404</v>
      </c>
      <c r="T3704" s="15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0" t="s">
        <v>8321</v>
      </c>
      <c r="R3707" t="s">
        <v>8337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0" t="s">
        <v>8321</v>
      </c>
      <c r="R3708" t="s">
        <v>8337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0" t="s">
        <v>8321</v>
      </c>
      <c r="R3709" t="s">
        <v>8337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0" t="s">
        <v>8321</v>
      </c>
      <c r="R3710" t="s">
        <v>8337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0" t="s">
        <v>8321</v>
      </c>
      <c r="R3711" t="s">
        <v>8337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0" t="s">
        <v>8321</v>
      </c>
      <c r="R3712" t="s">
        <v>8337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0" t="s">
        <v>8321</v>
      </c>
      <c r="R3713" t="s">
        <v>8337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0" t="s">
        <v>8321</v>
      </c>
      <c r="R3714" t="s">
        <v>8337</v>
      </c>
      <c r="S3714" s="15">
        <f t="shared" si="287"/>
        <v>42239.573993055557</v>
      </c>
      <c r="T3714" s="15">
        <f t="shared" si="288"/>
        <v>42289.573993055557</v>
      </c>
      <c r="U3714">
        <f t="shared" si="289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0" t="s">
        <v>8321</v>
      </c>
      <c r="R3715" t="s">
        <v>8337</v>
      </c>
      <c r="S3715" s="15">
        <f t="shared" ref="S3715:S3778" si="292">(((J3715/60)/60)/24)+DATE(1970,1,1)</f>
        <v>42053.198287037041</v>
      </c>
      <c r="T3715" s="15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0" t="s">
        <v>8321</v>
      </c>
      <c r="R3716" t="s">
        <v>8337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0" t="s">
        <v>8321</v>
      </c>
      <c r="R3717" t="s">
        <v>8337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0" t="s">
        <v>8321</v>
      </c>
      <c r="R3718" t="s">
        <v>8337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t="s">
        <v>8325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0" t="s">
        <v>8321</v>
      </c>
      <c r="R3720" t="s">
        <v>8325</v>
      </c>
      <c r="S3720" s="15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0" t="s">
        <v>8321</v>
      </c>
      <c r="R3721" t="s">
        <v>8325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0" t="s">
        <v>8321</v>
      </c>
      <c r="R3722" t="s">
        <v>8325</v>
      </c>
      <c r="S3722" s="15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0" t="s">
        <v>8321</v>
      </c>
      <c r="R3723" t="s">
        <v>8325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0" t="s">
        <v>8321</v>
      </c>
      <c r="R3724" t="s">
        <v>8325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8321</v>
      </c>
      <c r="R3725" t="s">
        <v>8325</v>
      </c>
      <c r="S3725" s="15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0" t="s">
        <v>8321</v>
      </c>
      <c r="R3726" t="s">
        <v>8325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0" t="s">
        <v>8321</v>
      </c>
      <c r="R3727" t="s">
        <v>8325</v>
      </c>
      <c r="S3727" s="15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8325</v>
      </c>
      <c r="S3728" s="15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0" t="s">
        <v>8321</v>
      </c>
      <c r="R3729" t="s">
        <v>8325</v>
      </c>
      <c r="S3729" s="15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0" t="s">
        <v>8321</v>
      </c>
      <c r="R3730" t="s">
        <v>8325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0" t="s">
        <v>8321</v>
      </c>
      <c r="R3731" t="s">
        <v>8325</v>
      </c>
      <c r="S3731" s="15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0" t="s">
        <v>8321</v>
      </c>
      <c r="R3732" t="s">
        <v>8325</v>
      </c>
      <c r="S3732" s="15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8321</v>
      </c>
      <c r="R3733" t="s">
        <v>8325</v>
      </c>
      <c r="S3733" s="15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0" t="s">
        <v>8321</v>
      </c>
      <c r="R3734" t="s">
        <v>8325</v>
      </c>
      <c r="S3734" s="15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0" t="s">
        <v>8321</v>
      </c>
      <c r="R3735" t="s">
        <v>8325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0" t="s">
        <v>8321</v>
      </c>
      <c r="R3736" t="s">
        <v>8325</v>
      </c>
      <c r="S3736" s="15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0" t="s">
        <v>8321</v>
      </c>
      <c r="R3737" t="s">
        <v>8325</v>
      </c>
      <c r="S3737" s="15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0" t="s">
        <v>8321</v>
      </c>
      <c r="R3738" t="s">
        <v>8325</v>
      </c>
      <c r="S3738" s="15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0" t="s">
        <v>8321</v>
      </c>
      <c r="R3739" t="s">
        <v>8325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0" t="s">
        <v>8321</v>
      </c>
      <c r="R3740" t="s">
        <v>8325</v>
      </c>
      <c r="S3740" s="15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0" t="s">
        <v>8321</v>
      </c>
      <c r="R3741" t="s">
        <v>8325</v>
      </c>
      <c r="S3741" s="15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0" t="s">
        <v>8321</v>
      </c>
      <c r="R3742" t="s">
        <v>8325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0" t="s">
        <v>8321</v>
      </c>
      <c r="R3743" t="s">
        <v>8325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0" t="s">
        <v>8321</v>
      </c>
      <c r="R3744" t="s">
        <v>8325</v>
      </c>
      <c r="S3744" s="15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0" t="s">
        <v>8321</v>
      </c>
      <c r="R3745" t="s">
        <v>8325</v>
      </c>
      <c r="S3745" s="15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0" t="s">
        <v>8321</v>
      </c>
      <c r="R3746" t="s">
        <v>8325</v>
      </c>
      <c r="S3746" s="15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0" t="s">
        <v>8321</v>
      </c>
      <c r="R3747" t="s">
        <v>8325</v>
      </c>
      <c r="S3747" s="15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0" t="s">
        <v>8321</v>
      </c>
      <c r="R3748" t="s">
        <v>8325</v>
      </c>
      <c r="S3748" s="15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0" t="s">
        <v>8321</v>
      </c>
      <c r="R3749" t="s">
        <v>8339</v>
      </c>
      <c r="S3749" s="15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0" t="s">
        <v>8321</v>
      </c>
      <c r="R3750" t="s">
        <v>8339</v>
      </c>
      <c r="S3750" s="15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0" t="s">
        <v>8321</v>
      </c>
      <c r="R3751" t="s">
        <v>8339</v>
      </c>
      <c r="S3751" s="15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0" t="s">
        <v>8321</v>
      </c>
      <c r="R3752" t="s">
        <v>8339</v>
      </c>
      <c r="S3752" s="15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0" t="s">
        <v>8321</v>
      </c>
      <c r="R3753" t="s">
        <v>8339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0" t="s">
        <v>8321</v>
      </c>
      <c r="R3754" t="s">
        <v>8339</v>
      </c>
      <c r="S3754" s="15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0" t="s">
        <v>8321</v>
      </c>
      <c r="R3755" t="s">
        <v>8339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0" t="s">
        <v>8321</v>
      </c>
      <c r="R3756" t="s">
        <v>8339</v>
      </c>
      <c r="S3756" s="15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0" t="s">
        <v>8321</v>
      </c>
      <c r="R3757" t="s">
        <v>8339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0" t="s">
        <v>8321</v>
      </c>
      <c r="R3758" t="s">
        <v>8339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0" t="s">
        <v>8321</v>
      </c>
      <c r="R3759" t="s">
        <v>8339</v>
      </c>
      <c r="S3759" s="15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0" t="s">
        <v>8321</v>
      </c>
      <c r="R3760" t="s">
        <v>8339</v>
      </c>
      <c r="S3760" s="15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0" t="s">
        <v>8321</v>
      </c>
      <c r="R3761" t="s">
        <v>8339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0" t="s">
        <v>8321</v>
      </c>
      <c r="R3762" t="s">
        <v>8339</v>
      </c>
      <c r="S3762" s="15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0" t="s">
        <v>8321</v>
      </c>
      <c r="R3763" t="s">
        <v>8339</v>
      </c>
      <c r="S3763" s="15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8321</v>
      </c>
      <c r="R3764" t="s">
        <v>8339</v>
      </c>
      <c r="S3764" s="15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0" t="s">
        <v>8321</v>
      </c>
      <c r="R3765" t="s">
        <v>8339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0" t="s">
        <v>8321</v>
      </c>
      <c r="R3766" t="s">
        <v>8339</v>
      </c>
      <c r="S3766" s="15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0" t="s">
        <v>8321</v>
      </c>
      <c r="R3767" t="s">
        <v>8339</v>
      </c>
      <c r="S3767" s="15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0" t="s">
        <v>8321</v>
      </c>
      <c r="R3768" t="s">
        <v>8339</v>
      </c>
      <c r="S3768" s="15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0" t="s">
        <v>8321</v>
      </c>
      <c r="R3769" t="s">
        <v>8339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0" t="s">
        <v>8321</v>
      </c>
      <c r="R3770" t="s">
        <v>8339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0" t="s">
        <v>8321</v>
      </c>
      <c r="R3771" t="s">
        <v>8339</v>
      </c>
      <c r="S3771" s="15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0" t="s">
        <v>8321</v>
      </c>
      <c r="R3772" t="s">
        <v>8339</v>
      </c>
      <c r="S3772" s="15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0" t="s">
        <v>8321</v>
      </c>
      <c r="R3773" t="s">
        <v>8339</v>
      </c>
      <c r="S3773" s="15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0" t="s">
        <v>8321</v>
      </c>
      <c r="R3774" t="s">
        <v>8339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0" t="s">
        <v>8321</v>
      </c>
      <c r="R3775" t="s">
        <v>8339</v>
      </c>
      <c r="S3775" s="15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0" t="s">
        <v>8308</v>
      </c>
      <c r="R3776" t="s">
        <v>8342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0" t="s">
        <v>8308</v>
      </c>
      <c r="R3777" t="s">
        <v>8342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0" t="s">
        <v>8308</v>
      </c>
      <c r="R3778" t="s">
        <v>8342</v>
      </c>
      <c r="S3778" s="15">
        <f t="shared" si="292"/>
        <v>42503.353506944448</v>
      </c>
      <c r="T3778" s="15">
        <f t="shared" si="293"/>
        <v>42533.353506944448</v>
      </c>
      <c r="U3778">
        <f t="shared" si="294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0" t="s">
        <v>8308</v>
      </c>
      <c r="R3779" t="s">
        <v>8342</v>
      </c>
      <c r="S3779" s="15">
        <f t="shared" ref="S3779:S3842" si="297">(((J3779/60)/60)/24)+DATE(1970,1,1)</f>
        <v>42057.883159722223</v>
      </c>
      <c r="T3779" s="15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0" t="s">
        <v>8308</v>
      </c>
      <c r="R3780" t="s">
        <v>8342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0" t="s">
        <v>8308</v>
      </c>
      <c r="R3781" t="s">
        <v>8342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8342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8308</v>
      </c>
      <c r="R3783" t="s">
        <v>8342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8308</v>
      </c>
      <c r="R3784" t="s">
        <v>8342</v>
      </c>
      <c r="S3784" s="15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8308</v>
      </c>
      <c r="R3785" t="s">
        <v>8342</v>
      </c>
      <c r="S3785" s="15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8342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0" t="s">
        <v>8308</v>
      </c>
      <c r="R3787" t="s">
        <v>8342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0" t="s">
        <v>8308</v>
      </c>
      <c r="R3788" t="s">
        <v>8342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0" t="s">
        <v>8308</v>
      </c>
      <c r="R3789" t="s">
        <v>8342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0" t="s">
        <v>8308</v>
      </c>
      <c r="R3790" t="s">
        <v>8342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0" t="s">
        <v>8308</v>
      </c>
      <c r="R3791" t="s">
        <v>8342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8342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0" t="s">
        <v>8308</v>
      </c>
      <c r="R3793" t="s">
        <v>8342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8342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0" t="s">
        <v>8308</v>
      </c>
      <c r="R3795" t="s">
        <v>8342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0" t="s">
        <v>8308</v>
      </c>
      <c r="R3796" t="s">
        <v>8342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8308</v>
      </c>
      <c r="R3797" t="s">
        <v>8342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8342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8308</v>
      </c>
      <c r="R3799" t="s">
        <v>8342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8308</v>
      </c>
      <c r="R3800" t="s">
        <v>8342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0" t="s">
        <v>8308</v>
      </c>
      <c r="R3801" t="s">
        <v>8342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0" t="s">
        <v>8308</v>
      </c>
      <c r="R3802" t="s">
        <v>8342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0" t="s">
        <v>8308</v>
      </c>
      <c r="R3803" t="s">
        <v>8310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8310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0" t="s">
        <v>8308</v>
      </c>
      <c r="R3805" t="s">
        <v>8310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0" t="s">
        <v>8311</v>
      </c>
      <c r="R3806" t="s">
        <v>8352</v>
      </c>
      <c r="S3806" s="15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0" t="s">
        <v>8311</v>
      </c>
      <c r="R3807" t="s">
        <v>8352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0" t="s">
        <v>8311</v>
      </c>
      <c r="R3808" t="s">
        <v>8352</v>
      </c>
      <c r="S3808" s="15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0" t="s">
        <v>8311</v>
      </c>
      <c r="R3809" t="s">
        <v>8352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0" t="s">
        <v>8311</v>
      </c>
      <c r="R3810" t="s">
        <v>8352</v>
      </c>
      <c r="S3810" s="15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0" t="s">
        <v>8311</v>
      </c>
      <c r="R3811" t="s">
        <v>8352</v>
      </c>
      <c r="S3811" s="15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0" t="s">
        <v>8327</v>
      </c>
      <c r="R3812" t="s">
        <v>8350</v>
      </c>
      <c r="S3812" s="15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0" t="s">
        <v>8327</v>
      </c>
      <c r="R3813" t="s">
        <v>8328</v>
      </c>
      <c r="S3813" s="15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0" t="s">
        <v>8327</v>
      </c>
      <c r="R3814" t="s">
        <v>8328</v>
      </c>
      <c r="S3814" s="15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0" t="s">
        <v>8327</v>
      </c>
      <c r="R3815" t="s">
        <v>8350</v>
      </c>
      <c r="S3815" s="15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0" t="s">
        <v>8327</v>
      </c>
      <c r="R3816" t="s">
        <v>8350</v>
      </c>
      <c r="S3816" s="15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0" t="s">
        <v>8327</v>
      </c>
      <c r="R3817" t="s">
        <v>8350</v>
      </c>
      <c r="S3817" s="15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0" t="s">
        <v>8327</v>
      </c>
      <c r="R3818" t="s">
        <v>8350</v>
      </c>
      <c r="S3818" s="15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0" t="s">
        <v>8327</v>
      </c>
      <c r="R3819" t="s">
        <v>8350</v>
      </c>
      <c r="S3819" s="15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0" t="s">
        <v>8327</v>
      </c>
      <c r="R3820" t="s">
        <v>8350</v>
      </c>
      <c r="S3820" s="15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0" t="s">
        <v>8327</v>
      </c>
      <c r="R3821" t="s">
        <v>8350</v>
      </c>
      <c r="S3821" s="15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0" t="s">
        <v>8327</v>
      </c>
      <c r="R3822" t="s">
        <v>8350</v>
      </c>
      <c r="S3822" s="15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0" t="s">
        <v>8327</v>
      </c>
      <c r="R3823" t="s">
        <v>8350</v>
      </c>
      <c r="S3823" s="15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0" t="s">
        <v>8327</v>
      </c>
      <c r="R3824" t="s">
        <v>8350</v>
      </c>
      <c r="S3824" s="15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0" t="s">
        <v>8327</v>
      </c>
      <c r="R3825" t="s">
        <v>8350</v>
      </c>
      <c r="S3825" s="15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0" t="s">
        <v>8327</v>
      </c>
      <c r="R3826" t="s">
        <v>8350</v>
      </c>
      <c r="S3826" s="15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0" t="s">
        <v>8308</v>
      </c>
      <c r="R3827" t="s">
        <v>8310</v>
      </c>
      <c r="S3827" s="15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0" t="s">
        <v>8308</v>
      </c>
      <c r="R3828" t="s">
        <v>8310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0" t="s">
        <v>8346</v>
      </c>
      <c r="R3829" t="s">
        <v>8347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0" t="s">
        <v>8346</v>
      </c>
      <c r="R3830" t="s">
        <v>8347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0" t="s">
        <v>8346</v>
      </c>
      <c r="R3831" t="s">
        <v>8347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0" t="s">
        <v>8346</v>
      </c>
      <c r="R3832" t="s">
        <v>8347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0" t="s">
        <v>8346</v>
      </c>
      <c r="R3833" t="s">
        <v>8347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0" t="s">
        <v>8346</v>
      </c>
      <c r="R3834" t="s">
        <v>8347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0" t="s">
        <v>8346</v>
      </c>
      <c r="R3835" t="s">
        <v>8347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0" t="s">
        <v>8346</v>
      </c>
      <c r="R3836" t="s">
        <v>8347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0" t="s">
        <v>8346</v>
      </c>
      <c r="R3837" t="s">
        <v>8347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0" t="s">
        <v>8346</v>
      </c>
      <c r="R3838" t="s">
        <v>8347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0" t="s">
        <v>8346</v>
      </c>
      <c r="R3839" t="s">
        <v>8347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0" t="s">
        <v>8346</v>
      </c>
      <c r="R3840" t="s">
        <v>8347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0" t="s">
        <v>8346</v>
      </c>
      <c r="R3841" t="s">
        <v>8347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0" t="s">
        <v>8346</v>
      </c>
      <c r="R3842" t="s">
        <v>8347</v>
      </c>
      <c r="S3842" s="15">
        <f t="shared" si="297"/>
        <v>42583.030810185184</v>
      </c>
      <c r="T3842" s="15">
        <f t="shared" si="298"/>
        <v>42613.030810185184</v>
      </c>
      <c r="U3842">
        <f t="shared" si="299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8316</v>
      </c>
      <c r="R3843" t="s">
        <v>8334</v>
      </c>
      <c r="S3843" s="15">
        <f t="shared" ref="S3843:S3906" si="302">(((J3843/60)/60)/24)+DATE(1970,1,1)</f>
        <v>42295.753391203703</v>
      </c>
      <c r="T3843" s="15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0" t="s">
        <v>8316</v>
      </c>
      <c r="R3844" t="s">
        <v>8334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0" t="s">
        <v>8316</v>
      </c>
      <c r="R3845" t="s">
        <v>8334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0" t="s">
        <v>8316</v>
      </c>
      <c r="R3846" t="s">
        <v>8334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0" t="s">
        <v>8316</v>
      </c>
      <c r="R3847" t="s">
        <v>8334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0" t="s">
        <v>8316</v>
      </c>
      <c r="R3848" t="s">
        <v>8334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0" t="s">
        <v>8316</v>
      </c>
      <c r="R3849" t="s">
        <v>8344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0" t="s">
        <v>8316</v>
      </c>
      <c r="R3850" t="s">
        <v>8344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0" t="s">
        <v>8316</v>
      </c>
      <c r="R3851" t="s">
        <v>8344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0" t="s">
        <v>8316</v>
      </c>
      <c r="R3852" t="s">
        <v>8344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0" t="s">
        <v>8316</v>
      </c>
      <c r="R3853" t="s">
        <v>8344</v>
      </c>
      <c r="S3853" s="15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0" t="s">
        <v>8319</v>
      </c>
      <c r="R3854" t="s">
        <v>8345</v>
      </c>
      <c r="S3854" s="15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0" t="s">
        <v>8319</v>
      </c>
      <c r="R3855" t="s">
        <v>8345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0" t="s">
        <v>8319</v>
      </c>
      <c r="R3856" t="s">
        <v>8345</v>
      </c>
      <c r="S3856" s="15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0" t="s">
        <v>8319</v>
      </c>
      <c r="R3857" t="s">
        <v>8345</v>
      </c>
      <c r="S3857" s="15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0" t="s">
        <v>8319</v>
      </c>
      <c r="R3858" t="s">
        <v>8345</v>
      </c>
      <c r="S3858" s="15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0" t="s">
        <v>8319</v>
      </c>
      <c r="R3859" t="s">
        <v>8345</v>
      </c>
      <c r="S3859" s="15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0" t="s">
        <v>8319</v>
      </c>
      <c r="R3860" t="s">
        <v>8345</v>
      </c>
      <c r="S3860" s="15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0" t="s">
        <v>8319</v>
      </c>
      <c r="R3861" t="s">
        <v>8345</v>
      </c>
      <c r="S3861" s="15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0" t="s">
        <v>8319</v>
      </c>
      <c r="R3862" t="s">
        <v>8345</v>
      </c>
      <c r="S3862" s="15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8319</v>
      </c>
      <c r="R3863" t="s">
        <v>8345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0" t="s">
        <v>8327</v>
      </c>
      <c r="R3864" t="s">
        <v>8354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0" t="s">
        <v>8327</v>
      </c>
      <c r="R3865" t="s">
        <v>8354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0" t="s">
        <v>8327</v>
      </c>
      <c r="R3866" t="s">
        <v>8354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0" t="s">
        <v>8327</v>
      </c>
      <c r="R3867" t="s">
        <v>8354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0" t="s">
        <v>8327</v>
      </c>
      <c r="R3868" t="s">
        <v>8354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0" t="s">
        <v>8327</v>
      </c>
      <c r="R3869" t="s">
        <v>8354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0" t="s">
        <v>8327</v>
      </c>
      <c r="R3870" t="s">
        <v>8354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0" t="s">
        <v>8308</v>
      </c>
      <c r="R3871" t="s">
        <v>8310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0" t="s">
        <v>8308</v>
      </c>
      <c r="R3872" t="s">
        <v>8310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0" t="s">
        <v>8308</v>
      </c>
      <c r="R3873" t="s">
        <v>8310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0" t="s">
        <v>8311</v>
      </c>
      <c r="R3874" t="s">
        <v>8348</v>
      </c>
      <c r="S3874" s="15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0" t="s">
        <v>8311</v>
      </c>
      <c r="R3875" t="s">
        <v>8348</v>
      </c>
      <c r="S3875" s="15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0" t="s">
        <v>8311</v>
      </c>
      <c r="R3876" t="s">
        <v>8348</v>
      </c>
      <c r="S3876" s="15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0" t="s">
        <v>8311</v>
      </c>
      <c r="R3877" t="s">
        <v>8348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0" t="s">
        <v>8311</v>
      </c>
      <c r="R3878" t="s">
        <v>8348</v>
      </c>
      <c r="S3878" s="15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0" t="s">
        <v>8311</v>
      </c>
      <c r="R3879" t="s">
        <v>8348</v>
      </c>
      <c r="S3879" s="15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0" t="s">
        <v>8311</v>
      </c>
      <c r="R3880" t="s">
        <v>8348</v>
      </c>
      <c r="S3880" s="15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0" t="s">
        <v>8311</v>
      </c>
      <c r="R3881" t="s">
        <v>8348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0" t="s">
        <v>8311</v>
      </c>
      <c r="R3882" t="s">
        <v>8348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0" t="s">
        <v>8311</v>
      </c>
      <c r="R3883" t="s">
        <v>8348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0" t="s">
        <v>8311</v>
      </c>
      <c r="R3884" t="s">
        <v>8348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0" t="s">
        <v>8311</v>
      </c>
      <c r="R3885" t="s">
        <v>8348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0" t="s">
        <v>8311</v>
      </c>
      <c r="R3886" t="s">
        <v>8348</v>
      </c>
      <c r="S3886" s="15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0" t="s">
        <v>8311</v>
      </c>
      <c r="R3887" t="s">
        <v>8348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0" t="s">
        <v>8311</v>
      </c>
      <c r="R3888" t="s">
        <v>8348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0" t="s">
        <v>8311</v>
      </c>
      <c r="R3889" t="s">
        <v>8348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0" t="s">
        <v>8311</v>
      </c>
      <c r="R3890" t="s">
        <v>8348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0" t="s">
        <v>8311</v>
      </c>
      <c r="R3891" t="s">
        <v>8348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0" t="s">
        <v>8311</v>
      </c>
      <c r="R3892" t="s">
        <v>8348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0" t="s">
        <v>8311</v>
      </c>
      <c r="R3893" t="s">
        <v>8352</v>
      </c>
      <c r="S3893" s="15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0" t="s">
        <v>8311</v>
      </c>
      <c r="R3894" t="s">
        <v>8352</v>
      </c>
      <c r="S3894" s="15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0" t="s">
        <v>8311</v>
      </c>
      <c r="R3895" t="s">
        <v>8352</v>
      </c>
      <c r="S3895" s="15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0" t="s">
        <v>8311</v>
      </c>
      <c r="R3896" t="s">
        <v>8352</v>
      </c>
      <c r="S3896" s="15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0" t="s">
        <v>8311</v>
      </c>
      <c r="R3897" t="s">
        <v>8352</v>
      </c>
      <c r="S3897" s="15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0" t="s">
        <v>8311</v>
      </c>
      <c r="R3898" t="s">
        <v>8352</v>
      </c>
      <c r="S3898" s="15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0" t="s">
        <v>8313</v>
      </c>
      <c r="R3899" t="s">
        <v>8355</v>
      </c>
      <c r="S3899" s="15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0" t="s">
        <v>8313</v>
      </c>
      <c r="R3900" t="s">
        <v>8355</v>
      </c>
      <c r="S3900" s="15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0" t="s">
        <v>8313</v>
      </c>
      <c r="R3901" t="s">
        <v>8355</v>
      </c>
      <c r="S3901" s="15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0" t="s">
        <v>8313</v>
      </c>
      <c r="R3902" t="s">
        <v>8355</v>
      </c>
      <c r="S3902" s="15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0" t="s">
        <v>8313</v>
      </c>
      <c r="R3903" t="s">
        <v>8355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0" t="s">
        <v>8313</v>
      </c>
      <c r="R3904" t="s">
        <v>8355</v>
      </c>
      <c r="S3904" s="15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0" t="s">
        <v>8311</v>
      </c>
      <c r="R3905" t="s">
        <v>8349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0" t="s">
        <v>8311</v>
      </c>
      <c r="R3906" t="s">
        <v>8349</v>
      </c>
      <c r="S3906" s="15">
        <f t="shared" si="302"/>
        <v>41389.679560185185</v>
      </c>
      <c r="T3906" s="15">
        <f t="shared" si="303"/>
        <v>41419.679560185185</v>
      </c>
      <c r="U3906">
        <f t="shared" si="304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0" t="s">
        <v>8311</v>
      </c>
      <c r="R3907" t="s">
        <v>8349</v>
      </c>
      <c r="S3907" s="15">
        <f t="shared" ref="S3907:S3970" si="307">(((J3907/60)/60)/24)+DATE(1970,1,1)</f>
        <v>40990.050069444449</v>
      </c>
      <c r="T3907" s="15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0" t="s">
        <v>8313</v>
      </c>
      <c r="R3908" t="s">
        <v>8351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0" t="s">
        <v>8313</v>
      </c>
      <c r="R3909" t="s">
        <v>8351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0" t="s">
        <v>8313</v>
      </c>
      <c r="R3910" t="s">
        <v>8351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0" t="s">
        <v>8313</v>
      </c>
      <c r="R3911" t="s">
        <v>8351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0" t="s">
        <v>8313</v>
      </c>
      <c r="R3912" t="s">
        <v>8351</v>
      </c>
      <c r="S3912" s="15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0" t="s">
        <v>8313</v>
      </c>
      <c r="R3913" t="s">
        <v>8351</v>
      </c>
      <c r="S3913" s="15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0" t="s">
        <v>8313</v>
      </c>
      <c r="R3914" t="s">
        <v>8351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0" t="s">
        <v>8327</v>
      </c>
      <c r="R3915" t="s">
        <v>8330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0" t="s">
        <v>8327</v>
      </c>
      <c r="R3916" t="s">
        <v>8330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0" t="s">
        <v>8327</v>
      </c>
      <c r="R3917" t="s">
        <v>8330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0" t="s">
        <v>8327</v>
      </c>
      <c r="R3918" t="s">
        <v>8330</v>
      </c>
      <c r="S3918" s="15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0" t="s">
        <v>8327</v>
      </c>
      <c r="R3919" t="s">
        <v>8330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0" t="s">
        <v>8327</v>
      </c>
      <c r="R3920" t="s">
        <v>8330</v>
      </c>
      <c r="S3920" s="15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0" t="s">
        <v>8327</v>
      </c>
      <c r="R3921" t="s">
        <v>8330</v>
      </c>
      <c r="S3921" s="15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0" t="s">
        <v>8327</v>
      </c>
      <c r="R3922" t="s">
        <v>8330</v>
      </c>
      <c r="S3922" s="15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0" t="s">
        <v>8327</v>
      </c>
      <c r="R3923" t="s">
        <v>8330</v>
      </c>
      <c r="S3923" s="15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0" t="s">
        <v>8327</v>
      </c>
      <c r="R3924" t="s">
        <v>8330</v>
      </c>
      <c r="S3924" s="15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0" t="s">
        <v>8327</v>
      </c>
      <c r="R3925" t="s">
        <v>8330</v>
      </c>
      <c r="S3925" s="15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0" t="s">
        <v>8327</v>
      </c>
      <c r="R3926" t="s">
        <v>8330</v>
      </c>
      <c r="S3926" s="15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8327</v>
      </c>
      <c r="R3927" t="s">
        <v>8330</v>
      </c>
      <c r="S3927" s="15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0" t="s">
        <v>8327</v>
      </c>
      <c r="R3928" t="s">
        <v>8330</v>
      </c>
      <c r="S3928" s="15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0" t="s">
        <v>8313</v>
      </c>
      <c r="R3929" t="s">
        <v>8314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0" t="s">
        <v>8313</v>
      </c>
      <c r="R3930" t="s">
        <v>8314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0" t="s">
        <v>8313</v>
      </c>
      <c r="R3931" t="s">
        <v>8314</v>
      </c>
      <c r="S3931" s="15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0" t="s">
        <v>8313</v>
      </c>
      <c r="R3932" t="s">
        <v>8314</v>
      </c>
      <c r="S3932" s="15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8344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0" t="s">
        <v>8316</v>
      </c>
      <c r="R3934" t="s">
        <v>8344</v>
      </c>
      <c r="S3934" s="15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0" t="s">
        <v>8316</v>
      </c>
      <c r="R3935" t="s">
        <v>8344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0" t="s">
        <v>8316</v>
      </c>
      <c r="R3936" t="s">
        <v>8344</v>
      </c>
      <c r="S3936" s="15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0" t="s">
        <v>8316</v>
      </c>
      <c r="R3937" t="s">
        <v>8344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0" t="s">
        <v>8313</v>
      </c>
      <c r="R3938" t="s">
        <v>8353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0" t="s">
        <v>8313</v>
      </c>
      <c r="R3939" t="s">
        <v>8353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0" t="s">
        <v>8313</v>
      </c>
      <c r="R3940" t="s">
        <v>8353</v>
      </c>
      <c r="S3940" s="15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0" t="s">
        <v>8313</v>
      </c>
      <c r="R3941" t="s">
        <v>8353</v>
      </c>
      <c r="S3941" s="15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0" t="s">
        <v>8313</v>
      </c>
      <c r="R3942" t="s">
        <v>8353</v>
      </c>
      <c r="S3942" s="15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0" t="s">
        <v>8316</v>
      </c>
      <c r="R3943" t="s">
        <v>8334</v>
      </c>
      <c r="S3943" s="15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8334</v>
      </c>
      <c r="S3944" s="15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8308</v>
      </c>
      <c r="R3945" t="s">
        <v>8342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8342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8308</v>
      </c>
      <c r="R3947" t="s">
        <v>8342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0" t="s">
        <v>8308</v>
      </c>
      <c r="R3948" t="s">
        <v>8342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0" t="s">
        <v>8308</v>
      </c>
      <c r="R3949" t="s">
        <v>8342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8342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0" t="s">
        <v>8308</v>
      </c>
      <c r="R3951" t="s">
        <v>8342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0" t="s">
        <v>8308</v>
      </c>
      <c r="R3952" t="s">
        <v>8342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0" t="s">
        <v>8308</v>
      </c>
      <c r="R3953" t="s">
        <v>8342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0" t="s">
        <v>8308</v>
      </c>
      <c r="R3954" t="s">
        <v>8342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8342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0" t="s">
        <v>8308</v>
      </c>
      <c r="R3956" t="s">
        <v>8342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8308</v>
      </c>
      <c r="R3957" t="s">
        <v>8342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0" t="s">
        <v>8308</v>
      </c>
      <c r="R3958" t="s">
        <v>8342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0" t="s">
        <v>8308</v>
      </c>
      <c r="R3959" t="s">
        <v>8342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0" t="s">
        <v>8308</v>
      </c>
      <c r="R3960" t="s">
        <v>8342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0" t="s">
        <v>8308</v>
      </c>
      <c r="R3961" t="s">
        <v>8342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0" t="s">
        <v>8308</v>
      </c>
      <c r="R3962" t="s">
        <v>8342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0" t="s">
        <v>8308</v>
      </c>
      <c r="R3963" t="s">
        <v>8342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0" t="s">
        <v>8308</v>
      </c>
      <c r="R3964" t="s">
        <v>8342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0" t="s">
        <v>8308</v>
      </c>
      <c r="R3965" t="s">
        <v>8342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8308</v>
      </c>
      <c r="R3966" t="s">
        <v>8342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0" t="s">
        <v>8308</v>
      </c>
      <c r="R3967" t="s">
        <v>8342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0" t="s">
        <v>8308</v>
      </c>
      <c r="R3968" t="s">
        <v>8342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0" t="s">
        <v>8308</v>
      </c>
      <c r="R3969" t="s">
        <v>8342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0" t="s">
        <v>8308</v>
      </c>
      <c r="R3970" t="s">
        <v>8342</v>
      </c>
      <c r="S3970" s="15">
        <f t="shared" si="307"/>
        <v>42157.916481481487</v>
      </c>
      <c r="T3970" s="15">
        <f t="shared" si="308"/>
        <v>42187.916481481487</v>
      </c>
      <c r="U3970">
        <f t="shared" si="309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0" t="s">
        <v>8308</v>
      </c>
      <c r="R3971" t="s">
        <v>8342</v>
      </c>
      <c r="S3971" s="15">
        <f t="shared" ref="S3971:S4034" si="312">(((J3971/60)/60)/24)+DATE(1970,1,1)</f>
        <v>41956.853078703702</v>
      </c>
      <c r="T3971" s="15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0" t="s">
        <v>8308</v>
      </c>
      <c r="R3972" t="s">
        <v>8342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0" t="s">
        <v>8319</v>
      </c>
      <c r="R3973" t="s">
        <v>8345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0" t="s">
        <v>8319</v>
      </c>
      <c r="R3974" t="s">
        <v>8345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0" t="s">
        <v>8319</v>
      </c>
      <c r="R3975" t="s">
        <v>8345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0" t="s">
        <v>8319</v>
      </c>
      <c r="R3976" t="s">
        <v>8345</v>
      </c>
      <c r="S3976" s="15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0" t="s">
        <v>8319</v>
      </c>
      <c r="R3977" t="s">
        <v>8345</v>
      </c>
      <c r="S3977" s="15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0" t="s">
        <v>8319</v>
      </c>
      <c r="R3978" t="s">
        <v>8345</v>
      </c>
      <c r="S3978" s="15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0" t="s">
        <v>8319</v>
      </c>
      <c r="R3979" t="s">
        <v>8345</v>
      </c>
      <c r="S3979" s="15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0" t="s">
        <v>8319</v>
      </c>
      <c r="R3980" t="s">
        <v>8345</v>
      </c>
      <c r="S3980" s="15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0" t="s">
        <v>8319</v>
      </c>
      <c r="R3981" t="s">
        <v>8345</v>
      </c>
      <c r="S3981" s="15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0" t="s">
        <v>8319</v>
      </c>
      <c r="R3982" t="s">
        <v>8357</v>
      </c>
      <c r="S3982" s="15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0" t="s">
        <v>8319</v>
      </c>
      <c r="R3983" t="s">
        <v>8357</v>
      </c>
      <c r="S3983" s="15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0" t="s">
        <v>8319</v>
      </c>
      <c r="R3984" t="s">
        <v>8357</v>
      </c>
      <c r="S3984" s="15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0" t="s">
        <v>8319</v>
      </c>
      <c r="R3985" t="s">
        <v>8357</v>
      </c>
      <c r="S3985" s="15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0" t="s">
        <v>8319</v>
      </c>
      <c r="R3986" t="s">
        <v>8357</v>
      </c>
      <c r="S3986" s="15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0" t="s">
        <v>8319</v>
      </c>
      <c r="R3987" t="s">
        <v>8357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0" t="s">
        <v>8319</v>
      </c>
      <c r="R3988" t="s">
        <v>8357</v>
      </c>
      <c r="S3988" s="15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0" t="s">
        <v>8319</v>
      </c>
      <c r="R3989" t="s">
        <v>8357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0" t="s">
        <v>8319</v>
      </c>
      <c r="R3990" t="s">
        <v>8357</v>
      </c>
      <c r="S3990" s="15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0" t="s">
        <v>8319</v>
      </c>
      <c r="R3991" t="s">
        <v>8357</v>
      </c>
      <c r="S3991" s="15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0" t="s">
        <v>8319</v>
      </c>
      <c r="R3992" t="s">
        <v>8357</v>
      </c>
      <c r="S3992" s="15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0" t="s">
        <v>8319</v>
      </c>
      <c r="R3993" t="s">
        <v>8345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0" t="s">
        <v>8319</v>
      </c>
      <c r="R3994" t="s">
        <v>8345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8319</v>
      </c>
      <c r="R3995" t="s">
        <v>8345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8319</v>
      </c>
      <c r="R3996" t="s">
        <v>8345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0" t="s">
        <v>8319</v>
      </c>
      <c r="R3997" t="s">
        <v>8345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0" t="s">
        <v>8319</v>
      </c>
      <c r="R3998" t="s">
        <v>8345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0" t="s">
        <v>8319</v>
      </c>
      <c r="R3999" t="s">
        <v>8345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0" t="s">
        <v>8319</v>
      </c>
      <c r="R4000" t="s">
        <v>8345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0" t="s">
        <v>8319</v>
      </c>
      <c r="R4001" t="s">
        <v>8345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0" t="s">
        <v>8319</v>
      </c>
      <c r="R4002" t="s">
        <v>8345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0" t="s">
        <v>8319</v>
      </c>
      <c r="R4003" t="s">
        <v>8345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0" t="s">
        <v>8319</v>
      </c>
      <c r="R4004" t="s">
        <v>8345</v>
      </c>
      <c r="S4004" s="15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0" t="s">
        <v>8319</v>
      </c>
      <c r="R4005" t="s">
        <v>8345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0" t="s">
        <v>8319</v>
      </c>
      <c r="R4006" t="s">
        <v>8345</v>
      </c>
      <c r="S4006" s="15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0" t="s">
        <v>8308</v>
      </c>
      <c r="R4007" t="s">
        <v>8315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0" t="s">
        <v>8319</v>
      </c>
      <c r="R4008" t="s">
        <v>8345</v>
      </c>
      <c r="S4008" s="15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0" t="s">
        <v>8319</v>
      </c>
      <c r="R4009" t="s">
        <v>8345</v>
      </c>
      <c r="S4009" s="15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0" t="s">
        <v>8319</v>
      </c>
      <c r="R4010" t="s">
        <v>8345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0" t="s">
        <v>8311</v>
      </c>
      <c r="R4011" t="s">
        <v>8356</v>
      </c>
      <c r="S4011" s="15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0" t="s">
        <v>8311</v>
      </c>
      <c r="R4012" t="s">
        <v>8356</v>
      </c>
      <c r="S4012" s="15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0" t="s">
        <v>8311</v>
      </c>
      <c r="R4013" t="s">
        <v>8356</v>
      </c>
      <c r="S4013" s="15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0" t="s">
        <v>8311</v>
      </c>
      <c r="R4014" t="s">
        <v>8356</v>
      </c>
      <c r="S4014" s="15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0" t="s">
        <v>8311</v>
      </c>
      <c r="R4015" t="s">
        <v>8356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0" t="s">
        <v>8311</v>
      </c>
      <c r="R4016" t="s">
        <v>8356</v>
      </c>
      <c r="S4016" s="15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0" t="s">
        <v>8311</v>
      </c>
      <c r="R4017" t="s">
        <v>8356</v>
      </c>
      <c r="S4017" s="15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0" t="s">
        <v>8311</v>
      </c>
      <c r="R4018" t="s">
        <v>8356</v>
      </c>
      <c r="S4018" s="15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0" t="s">
        <v>8311</v>
      </c>
      <c r="R4019" t="s">
        <v>8356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0" t="s">
        <v>8323</v>
      </c>
      <c r="R4020" t="s">
        <v>8326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0" t="s">
        <v>8323</v>
      </c>
      <c r="R4021" t="s">
        <v>8326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8323</v>
      </c>
      <c r="R4022" t="s">
        <v>8326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0" t="s">
        <v>8323</v>
      </c>
      <c r="R4023" t="s">
        <v>8326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0" t="s">
        <v>8323</v>
      </c>
      <c r="R4024" t="s">
        <v>8326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8323</v>
      </c>
      <c r="R4025" t="s">
        <v>8326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0" t="s">
        <v>8323</v>
      </c>
      <c r="R4026" t="s">
        <v>8326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0" t="s">
        <v>8323</v>
      </c>
      <c r="R4027" t="s">
        <v>8326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8323</v>
      </c>
      <c r="R4028" t="s">
        <v>8326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8323</v>
      </c>
      <c r="R4029" t="s">
        <v>8326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8323</v>
      </c>
      <c r="R4030" t="s">
        <v>8326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8323</v>
      </c>
      <c r="R4031" t="s">
        <v>8326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0" t="s">
        <v>8323</v>
      </c>
      <c r="R4032" t="s">
        <v>8326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8323</v>
      </c>
      <c r="R4033" t="s">
        <v>8326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0" t="s">
        <v>8323</v>
      </c>
      <c r="R4034" t="s">
        <v>8324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0" t="s">
        <v>8323</v>
      </c>
      <c r="R4035" t="s">
        <v>8324</v>
      </c>
      <c r="S4035" s="15">
        <f t="shared" ref="S4035:S4098" si="317">(((J4035/60)/60)/24)+DATE(1970,1,1)</f>
        <v>42118.139583333337</v>
      </c>
      <c r="T4035" s="15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0" t="s">
        <v>8323</v>
      </c>
      <c r="R4036" t="s">
        <v>8324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0" t="s">
        <v>8323</v>
      </c>
      <c r="R4037" t="s">
        <v>8324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0" t="s">
        <v>8323</v>
      </c>
      <c r="R4038" t="s">
        <v>8324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0" t="s">
        <v>8323</v>
      </c>
      <c r="R4039" t="s">
        <v>8324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0" t="s">
        <v>8323</v>
      </c>
      <c r="R4040" t="s">
        <v>8324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0" t="s">
        <v>8323</v>
      </c>
      <c r="R4041" t="s">
        <v>8324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0" t="s">
        <v>8323</v>
      </c>
      <c r="R4042" t="s">
        <v>8324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0" t="s">
        <v>8323</v>
      </c>
      <c r="R4043" t="s">
        <v>8324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0" t="s">
        <v>8323</v>
      </c>
      <c r="R4044" t="s">
        <v>8324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0" t="s">
        <v>8323</v>
      </c>
      <c r="R4045" t="s">
        <v>8324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0" t="s">
        <v>8323</v>
      </c>
      <c r="R4046" t="s">
        <v>8324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0" t="s">
        <v>8323</v>
      </c>
      <c r="R4047" t="s">
        <v>8324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0" t="s">
        <v>8323</v>
      </c>
      <c r="R4048" t="s">
        <v>8324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8323</v>
      </c>
      <c r="R4049" t="s">
        <v>8326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0" t="s">
        <v>8323</v>
      </c>
      <c r="R4050" t="s">
        <v>8326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0" t="s">
        <v>8323</v>
      </c>
      <c r="R4051" t="s">
        <v>8326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0" t="s">
        <v>8323</v>
      </c>
      <c r="R4052" t="s">
        <v>8335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0" t="s">
        <v>8323</v>
      </c>
      <c r="R4053" t="s">
        <v>8335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0" t="s">
        <v>8323</v>
      </c>
      <c r="R4054" t="s">
        <v>8335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0" t="s">
        <v>8323</v>
      </c>
      <c r="R4055" t="s">
        <v>8335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0" t="s">
        <v>8323</v>
      </c>
      <c r="R4056" t="s">
        <v>8335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0" t="s">
        <v>8323</v>
      </c>
      <c r="R4057" t="s">
        <v>8335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0" t="s">
        <v>8323</v>
      </c>
      <c r="R4058" t="s">
        <v>8335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0" t="s">
        <v>8323</v>
      </c>
      <c r="R4059" t="s">
        <v>8335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8323</v>
      </c>
      <c r="R4060" t="s">
        <v>8326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8323</v>
      </c>
      <c r="R4061" t="s">
        <v>8326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0" t="s">
        <v>8323</v>
      </c>
      <c r="R4062" t="s">
        <v>8326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8323</v>
      </c>
      <c r="R4063" t="s">
        <v>8326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0" t="s">
        <v>8323</v>
      </c>
      <c r="R4064" t="s">
        <v>8335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0" t="s">
        <v>8323</v>
      </c>
      <c r="R4065" t="s">
        <v>8335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0" t="s">
        <v>8323</v>
      </c>
      <c r="R4066" t="s">
        <v>8335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0" t="s">
        <v>8323</v>
      </c>
      <c r="R4067" t="s">
        <v>8335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8323</v>
      </c>
      <c r="R4068" t="s">
        <v>8326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0" t="s">
        <v>8323</v>
      </c>
      <c r="R4069" t="s">
        <v>8335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0" t="s">
        <v>8323</v>
      </c>
      <c r="R4070" t="s">
        <v>8335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0" t="s">
        <v>8323</v>
      </c>
      <c r="R4071" t="s">
        <v>8335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0" t="s">
        <v>8323</v>
      </c>
      <c r="R4072" t="s">
        <v>8335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0" t="s">
        <v>8323</v>
      </c>
      <c r="R4073" t="s">
        <v>8335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0" t="s">
        <v>8323</v>
      </c>
      <c r="R4074" t="s">
        <v>8335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0" t="s">
        <v>8323</v>
      </c>
      <c r="R4075" t="s">
        <v>8335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0" t="s">
        <v>8323</v>
      </c>
      <c r="R4076" t="s">
        <v>8335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0" t="s">
        <v>8323</v>
      </c>
      <c r="R4077" t="s">
        <v>8335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0" t="s">
        <v>8323</v>
      </c>
      <c r="R4078" t="s">
        <v>8335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8323</v>
      </c>
      <c r="R4079" t="s">
        <v>8326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8323</v>
      </c>
      <c r="R4080" t="s">
        <v>8326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0" t="s">
        <v>8323</v>
      </c>
      <c r="R4081" t="s">
        <v>8326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8323</v>
      </c>
      <c r="R4082" t="s">
        <v>8326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8323</v>
      </c>
      <c r="R4083" t="s">
        <v>8326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0" t="s">
        <v>8323</v>
      </c>
      <c r="R4084" t="s">
        <v>8326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8323</v>
      </c>
      <c r="R4085" t="s">
        <v>8326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8323</v>
      </c>
      <c r="R4086" t="s">
        <v>8326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8323</v>
      </c>
      <c r="R4087" t="s">
        <v>8326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8323</v>
      </c>
      <c r="R4088" t="s">
        <v>8326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8323</v>
      </c>
      <c r="R4089" t="s">
        <v>8326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0" t="s">
        <v>8323</v>
      </c>
      <c r="R4090" t="s">
        <v>8326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8323</v>
      </c>
      <c r="R4091" t="s">
        <v>8326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0" t="s">
        <v>8323</v>
      </c>
      <c r="R4092" t="s">
        <v>8326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0" t="s">
        <v>8323</v>
      </c>
      <c r="R4093" t="s">
        <v>8326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8323</v>
      </c>
      <c r="R4094" t="s">
        <v>8326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8323</v>
      </c>
      <c r="R4095" t="s">
        <v>8326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8323</v>
      </c>
      <c r="R4096" t="s">
        <v>8326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8323</v>
      </c>
      <c r="R4097" t="s">
        <v>8326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0" t="s">
        <v>8323</v>
      </c>
      <c r="R4098" t="s">
        <v>8326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8323</v>
      </c>
      <c r="R4099" t="s">
        <v>8326</v>
      </c>
      <c r="S4099" s="15">
        <f t="shared" ref="S4099:S4115" si="322">(((J4099/60)/60)/24)+DATE(1970,1,1)</f>
        <v>42282.655543981484</v>
      </c>
      <c r="T4099" s="15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8323</v>
      </c>
      <c r="R4100" t="s">
        <v>8326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8323</v>
      </c>
      <c r="R4101" t="s">
        <v>8326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8323</v>
      </c>
      <c r="R4102" t="s">
        <v>8326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8323</v>
      </c>
      <c r="R4103" t="s">
        <v>8326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8323</v>
      </c>
      <c r="R4104" t="s">
        <v>8326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8323</v>
      </c>
      <c r="R4105" t="s">
        <v>8326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0" t="s">
        <v>8323</v>
      </c>
      <c r="R4106" t="s">
        <v>8326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8323</v>
      </c>
      <c r="R4107" t="s">
        <v>8326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8323</v>
      </c>
      <c r="R4108" t="s">
        <v>8326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8323</v>
      </c>
      <c r="R4109" t="s">
        <v>8326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8323</v>
      </c>
      <c r="R4110" t="s">
        <v>8326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8323</v>
      </c>
      <c r="R4111" t="s">
        <v>8326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8323</v>
      </c>
      <c r="R4112" t="s">
        <v>8326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8323</v>
      </c>
      <c r="R4113" t="s">
        <v>8326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0" t="s">
        <v>8323</v>
      </c>
      <c r="R4114" t="s">
        <v>8326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8323</v>
      </c>
      <c r="R4115" t="s">
        <v>8326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11" priority="3" operator="containsText" text="failed">
      <formula>NOT(ISERROR(SEARCH("failed",F1)))</formula>
    </cfRule>
    <cfRule type="cellIs" dxfId="10" priority="4" operator="equal">
      <formula>"canceled"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 P1 R1:U1">
    <cfRule type="colorScale" priority="2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658B1-7BA6-9640-BB58-8C600F1D3A12}">
  <dimension ref="D1:L18"/>
  <sheetViews>
    <sheetView topLeftCell="A2" workbookViewId="0">
      <selection activeCell="N4" sqref="N4:W16"/>
    </sheetView>
  </sheetViews>
  <sheetFormatPr baseColWidth="10" defaultRowHeight="15" x14ac:dyDescent="0.2"/>
  <cols>
    <col min="4" max="4" width="15.6640625" bestFit="1" customWidth="1"/>
    <col min="5" max="5" width="14.83203125" bestFit="1" customWidth="1"/>
    <col min="6" max="6" width="5.5" bestFit="1" customWidth="1"/>
    <col min="7" max="7" width="8.1640625" bestFit="1" customWidth="1"/>
    <col min="8" max="9" width="10" bestFit="1" customWidth="1"/>
  </cols>
  <sheetData>
    <row r="1" spans="4:8" x14ac:dyDescent="0.2">
      <c r="D1" s="11" t="s">
        <v>8358</v>
      </c>
      <c r="E1" t="s">
        <v>8323</v>
      </c>
    </row>
    <row r="2" spans="4:8" x14ac:dyDescent="0.2">
      <c r="D2" s="11" t="s">
        <v>8379</v>
      </c>
      <c r="E2" t="s">
        <v>8364</v>
      </c>
    </row>
    <row r="4" spans="4:8" x14ac:dyDescent="0.2">
      <c r="D4" s="11" t="s">
        <v>8363</v>
      </c>
      <c r="E4" s="11" t="s">
        <v>8360</v>
      </c>
    </row>
    <row r="5" spans="4:8" x14ac:dyDescent="0.2">
      <c r="D5" s="11" t="s">
        <v>8362</v>
      </c>
      <c r="E5" t="s">
        <v>8218</v>
      </c>
      <c r="F5" t="s">
        <v>8220</v>
      </c>
      <c r="G5" t="s">
        <v>8219</v>
      </c>
      <c r="H5" t="s">
        <v>8361</v>
      </c>
    </row>
    <row r="6" spans="4:8" x14ac:dyDescent="0.2">
      <c r="D6" s="16" t="s">
        <v>8373</v>
      </c>
      <c r="E6" s="13">
        <v>56</v>
      </c>
      <c r="F6" s="13">
        <v>33</v>
      </c>
      <c r="G6" s="13">
        <v>7</v>
      </c>
      <c r="H6" s="13">
        <v>96</v>
      </c>
    </row>
    <row r="7" spans="4:8" x14ac:dyDescent="0.2">
      <c r="D7" s="16" t="s">
        <v>8374</v>
      </c>
      <c r="E7" s="13">
        <v>71</v>
      </c>
      <c r="F7" s="13">
        <v>39</v>
      </c>
      <c r="G7" s="13">
        <v>3</v>
      </c>
      <c r="H7" s="13">
        <v>113</v>
      </c>
    </row>
    <row r="8" spans="4:8" x14ac:dyDescent="0.2">
      <c r="D8" s="16" t="s">
        <v>8375</v>
      </c>
      <c r="E8" s="13">
        <v>56</v>
      </c>
      <c r="F8" s="13">
        <v>33</v>
      </c>
      <c r="G8" s="13">
        <v>3</v>
      </c>
      <c r="H8" s="13">
        <v>92</v>
      </c>
    </row>
    <row r="9" spans="4:8" x14ac:dyDescent="0.2">
      <c r="D9" s="16" t="s">
        <v>8376</v>
      </c>
      <c r="E9" s="13">
        <v>71</v>
      </c>
      <c r="F9" s="13">
        <v>40</v>
      </c>
      <c r="G9" s="13">
        <v>2</v>
      </c>
      <c r="H9" s="13">
        <v>113</v>
      </c>
    </row>
    <row r="10" spans="4:8" x14ac:dyDescent="0.2">
      <c r="D10" s="16" t="s">
        <v>8367</v>
      </c>
      <c r="E10" s="13">
        <v>111</v>
      </c>
      <c r="F10" s="13">
        <v>52</v>
      </c>
      <c r="G10" s="13">
        <v>3</v>
      </c>
      <c r="H10" s="13">
        <v>166</v>
      </c>
    </row>
    <row r="11" spans="4:8" x14ac:dyDescent="0.2">
      <c r="D11" s="16" t="s">
        <v>8377</v>
      </c>
      <c r="E11" s="13">
        <v>100</v>
      </c>
      <c r="F11" s="13">
        <v>49</v>
      </c>
      <c r="G11" s="13">
        <v>4</v>
      </c>
      <c r="H11" s="13">
        <v>153</v>
      </c>
    </row>
    <row r="12" spans="4:8" x14ac:dyDescent="0.2">
      <c r="D12" s="16" t="s">
        <v>8368</v>
      </c>
      <c r="E12" s="13">
        <v>87</v>
      </c>
      <c r="F12" s="13">
        <v>50</v>
      </c>
      <c r="G12" s="13">
        <v>1</v>
      </c>
      <c r="H12" s="13">
        <v>138</v>
      </c>
    </row>
    <row r="13" spans="4:8" x14ac:dyDescent="0.2">
      <c r="D13" s="16" t="s">
        <v>8369</v>
      </c>
      <c r="E13" s="13">
        <v>72</v>
      </c>
      <c r="F13" s="13">
        <v>47</v>
      </c>
      <c r="G13" s="13">
        <v>4</v>
      </c>
      <c r="H13" s="13">
        <v>123</v>
      </c>
    </row>
    <row r="14" spans="4:8" x14ac:dyDescent="0.2">
      <c r="D14" s="16" t="s">
        <v>8370</v>
      </c>
      <c r="E14" s="13">
        <v>59</v>
      </c>
      <c r="F14" s="13">
        <v>34</v>
      </c>
      <c r="G14" s="13">
        <v>4</v>
      </c>
      <c r="H14" s="13">
        <v>97</v>
      </c>
    </row>
    <row r="15" spans="4:8" x14ac:dyDescent="0.2">
      <c r="D15" s="16" t="s">
        <v>8371</v>
      </c>
      <c r="E15" s="13">
        <v>65</v>
      </c>
      <c r="F15" s="13">
        <v>50</v>
      </c>
      <c r="G15" s="13"/>
      <c r="H15" s="13">
        <v>115</v>
      </c>
    </row>
    <row r="16" spans="4:8" x14ac:dyDescent="0.2">
      <c r="D16" s="16" t="s">
        <v>8372</v>
      </c>
      <c r="E16" s="13">
        <v>54</v>
      </c>
      <c r="F16" s="13">
        <v>31</v>
      </c>
      <c r="G16" s="13">
        <v>3</v>
      </c>
      <c r="H16" s="13">
        <v>88</v>
      </c>
    </row>
    <row r="17" spans="4:12" x14ac:dyDescent="0.2">
      <c r="D17" s="16" t="s">
        <v>8378</v>
      </c>
      <c r="E17" s="13">
        <v>37</v>
      </c>
      <c r="F17" s="13">
        <v>35</v>
      </c>
      <c r="G17" s="13">
        <v>3</v>
      </c>
      <c r="H17" s="13">
        <v>75</v>
      </c>
      <c r="J17" s="33"/>
      <c r="K17" s="33"/>
      <c r="L17" s="33"/>
    </row>
    <row r="18" spans="4:12" x14ac:dyDescent="0.2">
      <c r="D18" s="16" t="s">
        <v>8361</v>
      </c>
      <c r="E18" s="13">
        <v>839</v>
      </c>
      <c r="F18" s="13">
        <v>493</v>
      </c>
      <c r="G18" s="13">
        <v>37</v>
      </c>
      <c r="H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F7863-4A68-9640-B6F2-A6C59B25EAB0}">
  <dimension ref="A1:H15"/>
  <sheetViews>
    <sheetView workbookViewId="0">
      <selection activeCell="F10" sqref="A10:F11"/>
    </sheetView>
  </sheetViews>
  <sheetFormatPr baseColWidth="10" defaultRowHeight="15" x14ac:dyDescent="0.2"/>
  <cols>
    <col min="1" max="8" width="22" customWidth="1"/>
  </cols>
  <sheetData>
    <row r="1" spans="1:8" ht="16" x14ac:dyDescent="0.2">
      <c r="A1" s="28" t="s">
        <v>8382</v>
      </c>
      <c r="B1" s="28" t="s">
        <v>8398</v>
      </c>
      <c r="C1" s="28" t="s">
        <v>8399</v>
      </c>
      <c r="D1" s="28" t="s">
        <v>8400</v>
      </c>
      <c r="E1" s="28" t="s">
        <v>8401</v>
      </c>
      <c r="F1" s="28" t="s">
        <v>8402</v>
      </c>
      <c r="G1" s="28" t="s">
        <v>8403</v>
      </c>
      <c r="H1" s="28" t="s">
        <v>8404</v>
      </c>
    </row>
    <row r="2" spans="1:8" x14ac:dyDescent="0.2">
      <c r="A2" s="29" t="s">
        <v>8405</v>
      </c>
      <c r="B2" s="29">
        <f>COUNTIFS(Kickstarter!$F:$F,"successful",Kickstarter!$D:$D,"&lt;1000",Kickstarter!$R:$R,"plays")</f>
        <v>141</v>
      </c>
      <c r="C2" s="29">
        <f>COUNTIFS(Kickstarter!$F:$F,"failed",Kickstarter!$D:$D,"&lt;1000",Kickstarter!$R:$R,"plays")</f>
        <v>45</v>
      </c>
      <c r="D2" s="29">
        <f>COUNTIFS(Kickstarter!$F:$F,"canceled",Kickstarter!$D:$D,"&lt;1000",Kickstarter!$R:$R,"plays")</f>
        <v>0</v>
      </c>
      <c r="E2" s="30">
        <f>SUM(B2:D2)</f>
        <v>186</v>
      </c>
      <c r="F2" s="31">
        <f t="shared" ref="F2:H13" si="0">IFERROR(B2/$E2, 0)</f>
        <v>0.75806451612903225</v>
      </c>
      <c r="G2" s="31">
        <f t="shared" si="0"/>
        <v>0.24193548387096775</v>
      </c>
      <c r="H2" s="31">
        <f t="shared" si="0"/>
        <v>0</v>
      </c>
    </row>
    <row r="3" spans="1:8" x14ac:dyDescent="0.2">
      <c r="A3" s="29" t="s">
        <v>8406</v>
      </c>
      <c r="B3" s="29">
        <f>COUNTIFS(Kickstarter!$F:$F,"successful",Kickstarter!$D:$D,"&gt;=1000",Kickstarter!$D:$D,"&lt;5000",Kickstarter!$R:$R,"plays")</f>
        <v>388</v>
      </c>
      <c r="C3" s="29">
        <f>COUNTIFS(Kickstarter!$F:$F,"failed",Kickstarter!$D:$D,"&gt;=1000",Kickstarter!$D:$D,"&lt;5000",Kickstarter!$R:$R,"plays")</f>
        <v>146</v>
      </c>
      <c r="D3" s="29">
        <f>COUNTIFS(Kickstarter!$F:$F,"canceled",Kickstarter!$D:$D,"&gt;=1000",Kickstarter!$D:$D,"&lt;5000",Kickstarter!$R:$R,"plays")</f>
        <v>0</v>
      </c>
      <c r="E3" s="30">
        <f t="shared" ref="E3:E13" si="1">SUM(B3:D3)</f>
        <v>534</v>
      </c>
      <c r="F3" s="31">
        <f t="shared" si="0"/>
        <v>0.72659176029962547</v>
      </c>
      <c r="G3" s="31">
        <f t="shared" si="0"/>
        <v>0.27340823970037453</v>
      </c>
      <c r="H3" s="31">
        <f t="shared" si="0"/>
        <v>0</v>
      </c>
    </row>
    <row r="4" spans="1:8" x14ac:dyDescent="0.2">
      <c r="A4" s="29" t="s">
        <v>8407</v>
      </c>
      <c r="B4" s="29">
        <f>COUNTIFS(Kickstarter!$F:$F,"successful",Kickstarter!$D:$D,"&gt;=5000",Kickstarter!$D:$D,"&lt;10000",Kickstarter!$R:$R,"plays")</f>
        <v>93</v>
      </c>
      <c r="C4" s="29">
        <f>COUNTIFS(Kickstarter!$F:$F,"failed",Kickstarter!$D:$D,"&gt;=5000",Kickstarter!$D:$D,"&lt;10000",Kickstarter!$R:$R,"plays")</f>
        <v>76</v>
      </c>
      <c r="D4" s="29">
        <f>COUNTIFS(Kickstarter!$F:$F,"canceled",Kickstarter!$D:$D,"&gt;=5000",Kickstarter!$D:$D,"&lt;10000",Kickstarter!$R:$R,"plays")</f>
        <v>0</v>
      </c>
      <c r="E4" s="30">
        <f t="shared" si="1"/>
        <v>169</v>
      </c>
      <c r="F4" s="31">
        <f t="shared" si="0"/>
        <v>0.55029585798816572</v>
      </c>
      <c r="G4" s="31">
        <f t="shared" si="0"/>
        <v>0.44970414201183434</v>
      </c>
      <c r="H4" s="31">
        <f t="shared" si="0"/>
        <v>0</v>
      </c>
    </row>
    <row r="5" spans="1:8" x14ac:dyDescent="0.2">
      <c r="A5" s="29" t="s">
        <v>8408</v>
      </c>
      <c r="B5" s="29">
        <f>COUNTIFS(Kickstarter!$F:$F,"successful",Kickstarter!$D:$D,"&gt;=10000",Kickstarter!$D:$D,"&lt;15000",Kickstarter!$R:$R,"plays")</f>
        <v>39</v>
      </c>
      <c r="C5" s="29">
        <f>COUNTIFS(Kickstarter!$F:$F,"failed",Kickstarter!$D:$D,"&gt;=10000",Kickstarter!$D:$D,"&lt;15000",Kickstarter!$R:$R,"plays")</f>
        <v>33</v>
      </c>
      <c r="D5" s="29">
        <f>COUNTIFS(Kickstarter!$F:$F,"canceled",Kickstarter!$D:$D,"&gt;=10000",Kickstarter!$D:$D,"&lt;15000",Kickstarter!$R:$R,"plays")</f>
        <v>0</v>
      </c>
      <c r="E5" s="30">
        <f t="shared" si="1"/>
        <v>72</v>
      </c>
      <c r="F5" s="31">
        <f t="shared" si="0"/>
        <v>0.54166666666666663</v>
      </c>
      <c r="G5" s="31">
        <f t="shared" si="0"/>
        <v>0.45833333333333331</v>
      </c>
      <c r="H5" s="31">
        <f t="shared" si="0"/>
        <v>0</v>
      </c>
    </row>
    <row r="6" spans="1:8" x14ac:dyDescent="0.2">
      <c r="A6" s="29" t="s">
        <v>8409</v>
      </c>
      <c r="B6" s="29">
        <f>COUNTIFS(Kickstarter!$F:$F,"successful",Kickstarter!$D:$D,"&gt;=15000",Kickstarter!$D:$D,"&lt;20000",Kickstarter!$R:$R,"plays")</f>
        <v>12</v>
      </c>
      <c r="C6" s="29">
        <f>COUNTIFS(Kickstarter!$F:$F,"failed",Kickstarter!$D:$D,"&gt;=15000",Kickstarter!$D:$D,"&lt;20000",Kickstarter!$R:$R,"plays")</f>
        <v>12</v>
      </c>
      <c r="D6" s="29">
        <f>COUNTIFS(Kickstarter!$F:$F,"canceled",Kickstarter!$D:$D,"&gt;=15000",Kickstarter!$D:$D,"&lt;20000",Kickstarter!$R:$R,"plays")</f>
        <v>0</v>
      </c>
      <c r="E6" s="30">
        <f t="shared" si="1"/>
        <v>24</v>
      </c>
      <c r="F6" s="31">
        <f t="shared" si="0"/>
        <v>0.5</v>
      </c>
      <c r="G6" s="31">
        <f t="shared" si="0"/>
        <v>0.5</v>
      </c>
      <c r="H6" s="31">
        <f t="shared" si="0"/>
        <v>0</v>
      </c>
    </row>
    <row r="7" spans="1:8" x14ac:dyDescent="0.2">
      <c r="A7" s="29" t="s">
        <v>8414</v>
      </c>
      <c r="B7" s="29">
        <f>COUNTIFS(Kickstarter!$F:$F,"successful",Kickstarter!$D:$D,"&gt;=20000",Kickstarter!$D:$D,"&lt;25000",Kickstarter!$R:$R,"plays")</f>
        <v>9</v>
      </c>
      <c r="C7" s="29">
        <f>COUNTIFS(Kickstarter!$F:$F,"failed",Kickstarter!$D:$D,"&gt;=20000",Kickstarter!$D:$D,"&lt;25000",Kickstarter!$R:$R,"plays")</f>
        <v>11</v>
      </c>
      <c r="D7" s="29">
        <f>COUNTIFS(Kickstarter!$F:$F,"canceled",Kickstarter!$D:$D,"&gt;=20000",Kickstarter!$D:$D,"&lt;25000",Kickstarter!$R:$R,"plays")</f>
        <v>0</v>
      </c>
      <c r="E7" s="30">
        <f t="shared" si="1"/>
        <v>20</v>
      </c>
      <c r="F7" s="31">
        <f t="shared" si="0"/>
        <v>0.45</v>
      </c>
      <c r="G7" s="31">
        <f t="shared" si="0"/>
        <v>0.55000000000000004</v>
      </c>
      <c r="H7" s="31">
        <f t="shared" si="0"/>
        <v>0</v>
      </c>
    </row>
    <row r="8" spans="1:8" x14ac:dyDescent="0.2">
      <c r="A8" s="29" t="s">
        <v>8410</v>
      </c>
      <c r="B8" s="29">
        <f>COUNTIFS(Kickstarter!$F:$F,"successful",Kickstarter!$D:$D,"&gt;=25000",Kickstarter!$D:$D,"&lt;30000",Kickstarter!$R:$R,"plays")</f>
        <v>1</v>
      </c>
      <c r="C8" s="29">
        <f>COUNTIFS(Kickstarter!$F:$F,"failed",Kickstarter!$D:$D,"&gt;=25000",Kickstarter!$D:$D,"&lt;30000",Kickstarter!$R:$R,"plays")</f>
        <v>4</v>
      </c>
      <c r="D8" s="29">
        <f>COUNTIFS(Kickstarter!$F:$F,"canceled",Kickstarter!$D:$D,"&gt;=25000",Kickstarter!$D:$D,"&lt;30000",Kickstarter!$R:$R,"plays")</f>
        <v>0</v>
      </c>
      <c r="E8" s="30">
        <f t="shared" si="1"/>
        <v>5</v>
      </c>
      <c r="F8" s="31">
        <f t="shared" si="0"/>
        <v>0.2</v>
      </c>
      <c r="G8" s="31">
        <f t="shared" si="0"/>
        <v>0.8</v>
      </c>
      <c r="H8" s="31">
        <f t="shared" si="0"/>
        <v>0</v>
      </c>
    </row>
    <row r="9" spans="1:8" x14ac:dyDescent="0.2">
      <c r="A9" s="29" t="s">
        <v>8415</v>
      </c>
      <c r="B9" s="29">
        <f>COUNTIFS(Kickstarter!$F:$F,"successful",Kickstarter!$D:$D,"&gt;=30000",Kickstarter!$D:$D,"&lt;35000",Kickstarter!$R:$R,"plays")</f>
        <v>3</v>
      </c>
      <c r="C9" s="29">
        <f>COUNTIFS(Kickstarter!$F:$F,"failed",Kickstarter!$D:$D,"&gt;=30000",Kickstarter!$D:$D,"&lt;35000",Kickstarter!$R:$R,"plays")</f>
        <v>8</v>
      </c>
      <c r="D9" s="29">
        <f>COUNTIFS(Kickstarter!$F:$F,"canceled",Kickstarter!$D:$D,"&gt;=30000",Kickstarter!$D:$D,"&lt;35000",Kickstarter!$R:$R,"plays")</f>
        <v>0</v>
      </c>
      <c r="E9" s="30">
        <f t="shared" si="1"/>
        <v>11</v>
      </c>
      <c r="F9" s="31">
        <f t="shared" si="0"/>
        <v>0.27272727272727271</v>
      </c>
      <c r="G9" s="31">
        <f t="shared" si="0"/>
        <v>0.72727272727272729</v>
      </c>
      <c r="H9" s="31">
        <f t="shared" si="0"/>
        <v>0</v>
      </c>
    </row>
    <row r="10" spans="1:8" x14ac:dyDescent="0.2">
      <c r="A10" s="29" t="s">
        <v>8411</v>
      </c>
      <c r="B10" s="29">
        <f>COUNTIFS(Kickstarter!$F:$F,"successful",Kickstarter!$D:$D,"&gt;=35000",Kickstarter!$D:$D,"&lt;40000",Kickstarter!$R:$R,"plays")</f>
        <v>4</v>
      </c>
      <c r="C10" s="29">
        <f>COUNTIFS(Kickstarter!$F:$F,"failed",Kickstarter!$D:$D,"&gt;=35000",Kickstarter!$D:$D,"&lt;40000",Kickstarter!$R:$R,"plays")</f>
        <v>2</v>
      </c>
      <c r="D10" s="29">
        <f>COUNTIFS(Kickstarter!$F:$F,"canceled",Kickstarter!$D:$D,"&gt;=35000",Kickstarter!$D:$D,"&lt;40000",Kickstarter!$R:$R,"plays")</f>
        <v>0</v>
      </c>
      <c r="E10" s="30">
        <f t="shared" si="1"/>
        <v>6</v>
      </c>
      <c r="F10" s="31">
        <f t="shared" si="0"/>
        <v>0.66666666666666663</v>
      </c>
      <c r="G10" s="31">
        <f t="shared" si="0"/>
        <v>0.33333333333333331</v>
      </c>
      <c r="H10" s="31">
        <f t="shared" si="0"/>
        <v>0</v>
      </c>
    </row>
    <row r="11" spans="1:8" x14ac:dyDescent="0.2">
      <c r="A11" s="29" t="s">
        <v>8416</v>
      </c>
      <c r="B11" s="29">
        <f>COUNTIFS(Kickstarter!$F:$F,"successful",Kickstarter!$D:$D,"&gt;=40000",Kickstarter!$D:$D,"&lt;45000",Kickstarter!$R:$R,"plays")</f>
        <v>2</v>
      </c>
      <c r="C11" s="29">
        <f>COUNTIFS(Kickstarter!$F:$F,"failed",Kickstarter!$D:$D,"&gt;=40000",Kickstarter!$D:$D,"&lt;45000",Kickstarter!$R:$R,"plays")</f>
        <v>1</v>
      </c>
      <c r="D11" s="29">
        <f>COUNTIFS(Kickstarter!$F:$F,"canceled",Kickstarter!$D:$D,"&gt;=40000",Kickstarter!$D:$D,"&lt;45000",Kickstarter!$R:$R,"plays")</f>
        <v>0</v>
      </c>
      <c r="E11" s="30">
        <f t="shared" si="1"/>
        <v>3</v>
      </c>
      <c r="F11" s="31">
        <f>IFERROR(B11/$E11, 0)</f>
        <v>0.66666666666666663</v>
      </c>
      <c r="G11" s="31">
        <f>IFERROR(C11/$E11, 0)</f>
        <v>0.33333333333333331</v>
      </c>
      <c r="H11" s="31">
        <f>IFERROR(D11/$E11, 0)</f>
        <v>0</v>
      </c>
    </row>
    <row r="12" spans="1:8" x14ac:dyDescent="0.2">
      <c r="A12" s="29" t="s">
        <v>8412</v>
      </c>
      <c r="B12" s="29">
        <f>COUNTIFS(Kickstarter!$F:$F,"successful",Kickstarter!$D:$D,"&gt;=45000",Kickstarter!$D:$D,"&lt;50000",Kickstarter!$R:$R,"plays")</f>
        <v>0</v>
      </c>
      <c r="C12" s="29">
        <f>COUNTIFS(Kickstarter!$F:$F,"failed",Kickstarter!$D:$D,"&gt;=45000",Kickstarter!$D:$D,"&lt;50000",Kickstarter!$R:$R,"plays")</f>
        <v>1</v>
      </c>
      <c r="D12" s="29">
        <f>COUNTIFS(Kickstarter!$F:$F,"canceled",Kickstarter!$D:$D,"&gt;=45000",Kickstarter!$D:$D,"&lt;50000",Kickstarter!$R:$R,"plays")</f>
        <v>0</v>
      </c>
      <c r="E12" s="30">
        <f t="shared" si="1"/>
        <v>1</v>
      </c>
      <c r="F12" s="31">
        <f t="shared" si="0"/>
        <v>0</v>
      </c>
      <c r="G12" s="31">
        <f t="shared" si="0"/>
        <v>1</v>
      </c>
      <c r="H12" s="31">
        <f t="shared" si="0"/>
        <v>0</v>
      </c>
    </row>
    <row r="13" spans="1:8" x14ac:dyDescent="0.2">
      <c r="A13" s="29" t="s">
        <v>8413</v>
      </c>
      <c r="B13" s="29">
        <f>COUNTIFS(Kickstarter!$F:$F,"successful",Kickstarter!$D:$D,"&gt;=50000",Kickstarter!$R:$R,"plays")</f>
        <v>2</v>
      </c>
      <c r="C13" s="29">
        <f>COUNTIFS(Kickstarter!$F:$F,"failed",Kickstarter!$D:$D,"&gt;=50000",Kickstarter!$R:$R,"plays")</f>
        <v>14</v>
      </c>
      <c r="D13" s="29">
        <f>COUNTIFS(Kickstarter!$F:$F,"canceled",Kickstarter!$D:$D,"&gt;=50000",Kickstarter!$R:$R,"plays")</f>
        <v>0</v>
      </c>
      <c r="E13" s="30">
        <f t="shared" si="1"/>
        <v>16</v>
      </c>
      <c r="F13" s="31">
        <f t="shared" si="0"/>
        <v>0.125</v>
      </c>
      <c r="G13" s="31">
        <f t="shared" si="0"/>
        <v>0.875</v>
      </c>
      <c r="H13" s="31">
        <f t="shared" si="0"/>
        <v>0</v>
      </c>
    </row>
    <row r="15" spans="1:8" x14ac:dyDescent="0.2">
      <c r="E15" s="32">
        <f>SUM(E2:E13)</f>
        <v>1047</v>
      </c>
    </row>
  </sheetData>
  <phoneticPr fontId="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9721B-044B-CD45-958D-EC3B6C7E3F9D}">
  <sheetPr codeName="Sheet1"/>
  <dimension ref="A1:F6"/>
  <sheetViews>
    <sheetView workbookViewId="0">
      <selection activeCell="I41" sqref="I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E8E47-E736-774F-BCAE-193625B372E2}">
  <dimension ref="A1:E7"/>
  <sheetViews>
    <sheetView workbookViewId="0">
      <selection activeCell="P1" sqref="P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8D5EC-A183-9D4B-B144-4EBD061C124B}">
  <dimension ref="A1:F18"/>
  <sheetViews>
    <sheetView workbookViewId="0">
      <selection activeCell="O33" sqref="O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8323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13333-A508-3C40-A1F3-1AEAE0F28DA1}">
  <dimension ref="A1:D6"/>
  <sheetViews>
    <sheetView workbookViewId="0">
      <selection activeCell="C5" sqref="C5"/>
    </sheetView>
  </sheetViews>
  <sheetFormatPr baseColWidth="10" defaultRowHeight="15" x14ac:dyDescent="0.2"/>
  <cols>
    <col min="1" max="1" width="32.6640625" customWidth="1"/>
    <col min="2" max="2" width="109" bestFit="1" customWidth="1"/>
  </cols>
  <sheetData>
    <row r="1" spans="1:4" x14ac:dyDescent="0.2">
      <c r="A1" s="17" t="s">
        <v>8380</v>
      </c>
      <c r="B1" s="17" t="s">
        <v>8381</v>
      </c>
      <c r="C1" s="17" t="s">
        <v>8382</v>
      </c>
      <c r="D1" s="17" t="s">
        <v>8383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91BAB-2D36-E840-8169-7F64E64D1553}">
  <dimension ref="A1:T413"/>
  <sheetViews>
    <sheetView topLeftCell="B1" workbookViewId="0">
      <selection activeCell="I2" sqref="I2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.664062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s="24" customFormat="1" ht="16" x14ac:dyDescent="0.2">
      <c r="A1" s="18" t="s">
        <v>0</v>
      </c>
      <c r="B1" s="19" t="s">
        <v>1</v>
      </c>
      <c r="C1" s="19" t="s">
        <v>4110</v>
      </c>
      <c r="D1" s="20" t="s">
        <v>8216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23" t="s">
        <v>8365</v>
      </c>
      <c r="T1" s="18" t="s">
        <v>8366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5">
        <v>41730.276747685188</v>
      </c>
      <c r="T2" s="15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5">
        <v>41940.69158564815</v>
      </c>
      <c r="T3" s="15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5">
        <v>42020.700567129628</v>
      </c>
      <c r="T4" s="15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5">
        <v>41887.292187500003</v>
      </c>
      <c r="T5" s="15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5">
        <v>42480.078715277778</v>
      </c>
      <c r="T6" s="15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5">
        <v>42252.474351851852</v>
      </c>
      <c r="T7" s="15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5">
        <v>42219.665173611109</v>
      </c>
      <c r="T8" s="15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5">
        <v>42445.19430555556</v>
      </c>
      <c r="T9" s="15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5">
        <v>41884.617314814815</v>
      </c>
      <c r="T10" s="15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5">
        <v>42697.850844907407</v>
      </c>
      <c r="T11" s="15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5">
        <v>41834.586574074077</v>
      </c>
      <c r="T12" s="15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5">
        <v>41918.742175925923</v>
      </c>
      <c r="T13" s="15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5">
        <v>42614.760937500003</v>
      </c>
      <c r="T14" s="15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5">
        <v>41909.969386574077</v>
      </c>
      <c r="T15" s="15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5">
        <v>42461.747199074074</v>
      </c>
      <c r="T16" s="15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5">
        <v>42135.60020833333</v>
      </c>
      <c r="T17" s="15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5">
        <v>41933.291643518518</v>
      </c>
      <c r="T18" s="15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5">
        <v>42602.576712962968</v>
      </c>
      <c r="T19" s="15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5">
        <v>42702.917048611111</v>
      </c>
      <c r="T20" s="15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5">
        <v>42050.983182870375</v>
      </c>
      <c r="T21" s="15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5">
        <v>41835.666354166664</v>
      </c>
      <c r="T22" s="15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5">
        <v>42290.61855324074</v>
      </c>
      <c r="T23" s="15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5">
        <v>42400.704537037032</v>
      </c>
      <c r="T24" s="15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5">
        <v>42696.624444444446</v>
      </c>
      <c r="T25" s="15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5">
        <v>42265.022824074069</v>
      </c>
      <c r="T26" s="15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5">
        <v>42522.347812499997</v>
      </c>
      <c r="T27" s="15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5">
        <v>42284.500104166669</v>
      </c>
      <c r="T28" s="15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5">
        <v>42292.701053240744</v>
      </c>
      <c r="T29" s="15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5">
        <v>42769.574999999997</v>
      </c>
      <c r="T30" s="15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5">
        <v>42172.757638888885</v>
      </c>
      <c r="T31" s="15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5">
        <v>42567.840069444443</v>
      </c>
      <c r="T32" s="15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5">
        <v>42772.833379629628</v>
      </c>
      <c r="T33" s="15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5">
        <v>42473.794710648144</v>
      </c>
      <c r="T34" s="15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5">
        <v>41775.753761574073</v>
      </c>
      <c r="T35" s="15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5">
        <v>42144.573807870373</v>
      </c>
      <c r="T36" s="15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5">
        <v>42158.065694444449</v>
      </c>
      <c r="T37" s="15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5">
        <v>41871.755694444444</v>
      </c>
      <c r="T38" s="15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5">
        <v>41964.315532407403</v>
      </c>
      <c r="T39" s="15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5">
        <v>41802.574282407404</v>
      </c>
      <c r="T40" s="15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5">
        <v>42473.007037037038</v>
      </c>
      <c r="T41" s="15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5">
        <v>42605.765381944439</v>
      </c>
      <c r="T42" s="15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5">
        <v>42068.888391203705</v>
      </c>
      <c r="T43" s="15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5">
        <v>41850.400937500002</v>
      </c>
      <c r="T44" s="15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5">
        <v>41826.871238425927</v>
      </c>
      <c r="T45" s="15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5">
        <v>42134.172071759262</v>
      </c>
      <c r="T46" s="15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5">
        <v>42494.563449074078</v>
      </c>
      <c r="T47" s="15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5">
        <v>42233.738564814819</v>
      </c>
      <c r="T48" s="15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5">
        <v>41778.637245370373</v>
      </c>
      <c r="T49" s="15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5">
        <v>42230.472222222219</v>
      </c>
      <c r="T50" s="15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5">
        <v>42037.938206018516</v>
      </c>
      <c r="T51" s="15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5">
        <v>42157.470185185186</v>
      </c>
      <c r="T52" s="15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5">
        <v>42250.598217592589</v>
      </c>
      <c r="T53" s="15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5">
        <v>41800.380428240744</v>
      </c>
      <c r="T54" s="15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5">
        <v>42491.92288194444</v>
      </c>
      <c r="T55" s="15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5">
        <v>41878.878379629627</v>
      </c>
      <c r="T56" s="15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5">
        <v>41932.311099537037</v>
      </c>
      <c r="T57" s="15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5">
        <v>42118.556331018524</v>
      </c>
      <c r="T58" s="15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5">
        <v>42239.957962962959</v>
      </c>
      <c r="T59" s="15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5">
        <v>41880.76357638889</v>
      </c>
      <c r="T60" s="15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5">
        <v>42561.783877314811</v>
      </c>
      <c r="T61" s="15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5">
        <v>42037.791238425925</v>
      </c>
      <c r="T62" s="15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5">
        <v>42753.205625000002</v>
      </c>
      <c r="T63" s="15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5">
        <v>40633.154363425929</v>
      </c>
      <c r="T64" s="15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5">
        <v>42626.7503125</v>
      </c>
      <c r="T65" s="15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5">
        <v>41834.953865740739</v>
      </c>
      <c r="T66" s="15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5">
        <v>41791.492777777778</v>
      </c>
      <c r="T67" s="15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5">
        <v>41893.324884259258</v>
      </c>
      <c r="T68" s="15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5">
        <v>41776.063136574077</v>
      </c>
      <c r="T69" s="15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5">
        <v>42341.818379629629</v>
      </c>
      <c r="T70" s="15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5">
        <v>42549.665717592594</v>
      </c>
      <c r="T71" s="15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5">
        <v>41591.737974537034</v>
      </c>
      <c r="T72" s="15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5">
        <v>42262.096782407403</v>
      </c>
      <c r="T73" s="15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5">
        <v>42576.697569444441</v>
      </c>
      <c r="T74" s="15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5">
        <v>42041.714178240742</v>
      </c>
      <c r="T75" s="15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5">
        <v>41941.683865740742</v>
      </c>
      <c r="T76" s="15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5">
        <v>42059.701319444444</v>
      </c>
      <c r="T77" s="15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5">
        <v>40970.875671296293</v>
      </c>
      <c r="T78" s="15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5">
        <v>42136.536134259266</v>
      </c>
      <c r="T79" s="15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5">
        <v>41851.771354166667</v>
      </c>
      <c r="T80" s="15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5">
        <v>42243.6252662037</v>
      </c>
      <c r="T81" s="15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5">
        <v>41982.887280092589</v>
      </c>
      <c r="T82" s="15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5">
        <v>42323.70930555556</v>
      </c>
      <c r="T83" s="15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5">
        <v>41920.787534722222</v>
      </c>
      <c r="T84" s="15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5">
        <v>40883.949317129627</v>
      </c>
      <c r="T85" s="15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5">
        <v>42167.023206018523</v>
      </c>
      <c r="T86" s="15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5">
        <v>42431.102534722217</v>
      </c>
      <c r="T87" s="15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5">
        <v>42253.928530092591</v>
      </c>
      <c r="T88" s="15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5">
        <v>41808.669571759259</v>
      </c>
      <c r="T89" s="15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5">
        <v>42154.873124999998</v>
      </c>
      <c r="T90" s="15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5">
        <v>42018.676898148144</v>
      </c>
      <c r="T91" s="15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5">
        <v>41926.942685185182</v>
      </c>
      <c r="T92" s="15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5">
        <v>42062.296412037031</v>
      </c>
      <c r="T93" s="15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5">
        <v>42219.019733796296</v>
      </c>
      <c r="T94" s="15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5">
        <v>42238.13282407407</v>
      </c>
      <c r="T95" s="15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5">
        <v>42292.087592592594</v>
      </c>
      <c r="T96" s="15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5">
        <v>42060.683935185181</v>
      </c>
      <c r="T97" s="15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5">
        <v>41809.860300925924</v>
      </c>
      <c r="T98" s="15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5">
        <v>42196.028703703705</v>
      </c>
      <c r="T100" s="15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5">
        <v>41829.599791666667</v>
      </c>
      <c r="T108" s="15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5">
        <v>41753.593275462961</v>
      </c>
      <c r="T119" s="15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5">
        <v>42558.189432870371</v>
      </c>
      <c r="T122" s="15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5">
        <v>41993.824340277773</v>
      </c>
      <c r="T131" s="15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 s="15">
        <v>41964.716319444444</v>
      </c>
      <c r="T160" s="15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5">
        <v>42619.935694444444</v>
      </c>
      <c r="T201" s="15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5">
        <v>41792.542986111112</v>
      </c>
      <c r="T227" s="15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5">
        <v>42462.140868055561</v>
      </c>
      <c r="T229" s="15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5">
        <v>42284.516064814816</v>
      </c>
      <c r="T233" s="15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5">
        <v>42493.219236111108</v>
      </c>
      <c r="T241" s="15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5">
        <v>41856.010069444441</v>
      </c>
      <c r="T257" s="15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5">
        <v>42494.683634259258</v>
      </c>
      <c r="T260" s="15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5">
        <v>42053.916921296302</v>
      </c>
      <c r="T267" s="15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5">
        <v>41477.930914351848</v>
      </c>
      <c r="T271" s="15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 s="15">
        <v>42171.317442129628</v>
      </c>
      <c r="T275" s="15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5">
        <v>42128.736608796295</v>
      </c>
      <c r="T284" s="15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5">
        <v>42195.749745370369</v>
      </c>
      <c r="T286" s="15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5">
        <v>42503.559467592597</v>
      </c>
      <c r="T289" s="15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5">
        <v>41953.8675</v>
      </c>
      <c r="T297" s="15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5">
        <v>42017.88045138889</v>
      </c>
      <c r="T307" s="15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5">
        <v>41894.91375</v>
      </c>
      <c r="T311" s="15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5">
        <v>41891.96503472222</v>
      </c>
      <c r="T336" s="15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5">
        <v>42572.61681712963</v>
      </c>
      <c r="T351" s="15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5">
        <v>42220.79487268519</v>
      </c>
      <c r="T370" s="15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5">
        <v>42643.632858796293</v>
      </c>
      <c r="T382" s="15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5">
        <v>42179.898472222223</v>
      </c>
      <c r="T399" s="15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5">
        <v>42689.214988425927</v>
      </c>
      <c r="T402" s="15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5">
        <v>41921.279976851853</v>
      </c>
      <c r="T406" s="15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:F413">
    <cfRule type="containsText" dxfId="7" priority="2" operator="containsText" text="failed">
      <formula>NOT(ISERROR(SEARCH("failed",F1)))</formula>
    </cfRule>
    <cfRule type="cellIs" dxfId="6" priority="3" operator="equal">
      <formula>"canceled"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F51A8-4667-CA42-863E-DC4B293DAD06}">
  <dimension ref="A1:T251"/>
  <sheetViews>
    <sheetView workbookViewId="0">
      <selection activeCell="T1" sqref="A1:T1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.664062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8216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23" t="s">
        <v>8365</v>
      </c>
      <c r="T1" s="18" t="s">
        <v>8366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5">
        <v>41990.584108796291</v>
      </c>
      <c r="T2" s="15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5">
        <v>41779.657870370371</v>
      </c>
      <c r="T3" s="15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5">
        <v>42618.827013888891</v>
      </c>
      <c r="T4" s="15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5">
        <v>41766.617291666669</v>
      </c>
      <c r="T5" s="15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5">
        <v>42469.68414351852</v>
      </c>
      <c r="T6" s="15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5">
        <v>41747.86986111111</v>
      </c>
      <c r="T7" s="15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5">
        <v>41903.882951388885</v>
      </c>
      <c r="T8" s="15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5">
        <v>42053.049375000002</v>
      </c>
      <c r="T9" s="15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5">
        <v>41830.234166666669</v>
      </c>
      <c r="T10" s="15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5">
        <v>42235.117476851854</v>
      </c>
      <c r="T11" s="15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5">
        <v>41939.8122337963</v>
      </c>
      <c r="T12" s="15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5">
        <v>41804.937083333331</v>
      </c>
      <c r="T13" s="15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5">
        <v>42192.905694444446</v>
      </c>
      <c r="T14" s="15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5">
        <v>42171.758611111116</v>
      </c>
      <c r="T15" s="15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5">
        <v>42144.231527777782</v>
      </c>
      <c r="T16" s="15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5">
        <v>42534.631481481483</v>
      </c>
      <c r="T17" s="15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5">
        <v>42103.016585648147</v>
      </c>
      <c r="T18" s="15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5">
        <v>41786.959745370368</v>
      </c>
      <c r="T19" s="15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5">
        <v>42265.817002314812</v>
      </c>
      <c r="T20" s="15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5">
        <v>42354.131643518514</v>
      </c>
      <c r="T21" s="15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5">
        <v>42370.90320601852</v>
      </c>
      <c r="T22" s="15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5">
        <v>42205.171018518522</v>
      </c>
      <c r="T23" s="15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5">
        <v>42103.884930555556</v>
      </c>
      <c r="T24" s="15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5">
        <v>42279.778564814813</v>
      </c>
      <c r="T25" s="15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5">
        <v>41921.770439814813</v>
      </c>
      <c r="T26" s="15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5">
        <v>42159.224432870367</v>
      </c>
      <c r="T27" s="15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5">
        <v>42278.629710648151</v>
      </c>
      <c r="T28" s="15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5">
        <v>42695.7105787037</v>
      </c>
      <c r="T29" s="15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5">
        <v>42543.788564814815</v>
      </c>
      <c r="T30" s="15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5">
        <v>42508.179965277777</v>
      </c>
      <c r="T31" s="15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5">
        <v>41842.828680555554</v>
      </c>
      <c r="T32" s="15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5">
        <v>41850.863252314812</v>
      </c>
      <c r="T33" s="15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5">
        <v>41865.878657407404</v>
      </c>
      <c r="T34" s="15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5">
        <v>42538.968310185184</v>
      </c>
      <c r="T35" s="15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5">
        <v>41766.072500000002</v>
      </c>
      <c r="T36" s="15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5">
        <v>41833.660995370366</v>
      </c>
      <c r="T37" s="15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5">
        <v>42308.211215277777</v>
      </c>
      <c r="T38" s="15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5">
        <v>42002.817488425921</v>
      </c>
      <c r="T39" s="15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5">
        <v>41780.785729166666</v>
      </c>
      <c r="T40" s="15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5">
        <v>42248.627013888887</v>
      </c>
      <c r="T41" s="15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5">
        <v>42534.933321759265</v>
      </c>
      <c r="T42" s="15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5">
        <v>42353.761759259258</v>
      </c>
      <c r="T43" s="15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5">
        <v>41746.189409722225</v>
      </c>
      <c r="T44" s="15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5">
        <v>41890.086805555555</v>
      </c>
      <c r="T45" s="15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5">
        <v>42061.963263888887</v>
      </c>
      <c r="T46" s="15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5">
        <v>42142.768819444449</v>
      </c>
      <c r="T47" s="15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5">
        <v>42265.683182870373</v>
      </c>
      <c r="T48" s="15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5">
        <v>42672.955138888887</v>
      </c>
      <c r="T49" s="15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5">
        <v>41816.950370370374</v>
      </c>
      <c r="T50" s="15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5">
        <v>42399.707407407404</v>
      </c>
      <c r="T51" s="15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5">
        <v>42701.908807870372</v>
      </c>
      <c r="T52" s="15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5">
        <v>42606.056863425925</v>
      </c>
      <c r="T53" s="15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5">
        <v>41983.752847222218</v>
      </c>
      <c r="T54" s="15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5">
        <v>41830.858344907407</v>
      </c>
      <c r="T55" s="15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5">
        <v>42199.648912037039</v>
      </c>
      <c r="T56" s="15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5">
        <v>41765.938657407409</v>
      </c>
      <c r="T57" s="15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5">
        <v>42258.646504629629</v>
      </c>
      <c r="T58" s="15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5">
        <v>42233.671747685185</v>
      </c>
      <c r="T59" s="15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5">
        <v>42289.94049768518</v>
      </c>
      <c r="T60" s="15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5">
        <v>42452.815659722226</v>
      </c>
      <c r="T61" s="15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5">
        <v>42679.958472222221</v>
      </c>
      <c r="T62" s="15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5">
        <v>42531.195277777777</v>
      </c>
      <c r="T63" s="15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5">
        <v>41869.714166666665</v>
      </c>
      <c r="T64" s="15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5">
        <v>41950.26694444444</v>
      </c>
      <c r="T65" s="15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5">
        <v>42523.739212962959</v>
      </c>
      <c r="T66" s="15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5">
        <v>41974.738576388889</v>
      </c>
      <c r="T67" s="15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5">
        <v>41904.650578703702</v>
      </c>
      <c r="T68" s="15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5">
        <v>42601.827141203699</v>
      </c>
      <c r="T69" s="15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5">
        <v>41795.598923611113</v>
      </c>
      <c r="T70" s="15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5">
        <v>42245.234340277777</v>
      </c>
      <c r="T71" s="15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5">
        <v>42089.901574074072</v>
      </c>
      <c r="T72" s="15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5">
        <v>42306.848854166667</v>
      </c>
      <c r="T73" s="15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5">
        <v>42293.809212962966</v>
      </c>
      <c r="T74" s="15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5">
        <v>42770.290590277778</v>
      </c>
      <c r="T75" s="15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5">
        <v>42374.655081018514</v>
      </c>
      <c r="T76" s="15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5">
        <v>42151.905717592599</v>
      </c>
      <c r="T77" s="15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5">
        <v>42041.205000000002</v>
      </c>
      <c r="T78" s="15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5">
        <v>41833.089756944442</v>
      </c>
      <c r="T79" s="15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5">
        <v>42041.581307870365</v>
      </c>
      <c r="T80" s="15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5">
        <v>42278.664965277778</v>
      </c>
      <c r="T81" s="15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5">
        <v>41858.007071759261</v>
      </c>
      <c r="T82" s="15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5">
        <v>41869.798726851855</v>
      </c>
      <c r="T83" s="15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5">
        <v>42370.007766203707</v>
      </c>
      <c r="T84" s="15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5">
        <v>42305.670914351853</v>
      </c>
      <c r="T85" s="15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5">
        <v>41880.788842592592</v>
      </c>
      <c r="T86" s="15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5">
        <v>42414.235879629632</v>
      </c>
      <c r="T87" s="15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5">
        <v>42415.883425925931</v>
      </c>
      <c r="T88" s="15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5">
        <v>42722.84474537037</v>
      </c>
      <c r="T89" s="15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5">
        <v>42480.800648148142</v>
      </c>
      <c r="T90" s="15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5">
        <v>42499.731701388882</v>
      </c>
      <c r="T91" s="15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5">
        <v>41829.73715277778</v>
      </c>
      <c r="T92" s="15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5">
        <v>42056.1324537037</v>
      </c>
      <c r="T93" s="15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5">
        <v>42461.596273148149</v>
      </c>
      <c r="T94" s="15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5">
        <v>42509.814108796301</v>
      </c>
      <c r="T95" s="15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5">
        <v>42122.732499999998</v>
      </c>
      <c r="T96" s="15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5">
        <v>42074.219699074078</v>
      </c>
      <c r="T97" s="15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5">
        <v>42768.97084490741</v>
      </c>
      <c r="T98" s="15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5">
        <v>42031.666898148149</v>
      </c>
      <c r="T112" s="15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 s="15">
        <v>41858.214629629627</v>
      </c>
      <c r="T129" s="15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 s="15">
        <v>41914.590011574073</v>
      </c>
      <c r="T130" s="15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5">
        <v>42209.67288194444</v>
      </c>
      <c r="T159" s="15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 s="15">
        <v>41811.555462962962</v>
      </c>
      <c r="T172" s="15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 s="15">
        <v>41831.742962962962</v>
      </c>
      <c r="T174" s="15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 s="15">
        <v>41831.697939814818</v>
      </c>
      <c r="T186" s="15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5">
        <v>42510.938900462963</v>
      </c>
      <c r="T197" s="15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5">
        <v>41789.893599537041</v>
      </c>
      <c r="T206" s="15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5">
        <v>42415.168564814812</v>
      </c>
      <c r="T209" s="15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5">
        <v>41922.535185185188</v>
      </c>
      <c r="T220" s="15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5">
        <v>42103.024398148147</v>
      </c>
      <c r="T223" s="15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5">
        <v>42534.866875</v>
      </c>
      <c r="T236" s="15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5">
        <v>42511.698101851856</v>
      </c>
      <c r="T247" s="15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5">
        <v>42730.903726851851</v>
      </c>
      <c r="T251" s="15">
        <v>42760.903726851851</v>
      </c>
    </row>
  </sheetData>
  <conditionalFormatting sqref="F1:F251">
    <cfRule type="containsText" dxfId="3" priority="2" operator="containsText" text="failed">
      <formula>NOT(ISERROR(SEARCH("failed",F1)))</formula>
    </cfRule>
    <cfRule type="cellIs" dxfId="2" priority="3" operator="equal">
      <formula>"canceled"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3C8AA-0D0D-0C4F-BEC6-10EFDC83DDC0}">
  <dimension ref="A1:C14"/>
  <sheetViews>
    <sheetView workbookViewId="0">
      <selection activeCell="G14" sqref="G14"/>
    </sheetView>
  </sheetViews>
  <sheetFormatPr baseColWidth="10" defaultRowHeight="15" x14ac:dyDescent="0.2"/>
  <cols>
    <col min="1" max="1" width="31.33203125" customWidth="1"/>
    <col min="2" max="3" width="16.1640625" customWidth="1"/>
  </cols>
  <sheetData>
    <row r="1" spans="1:3" ht="16" x14ac:dyDescent="0.2">
      <c r="A1" s="25"/>
      <c r="B1" s="26" t="s">
        <v>8384</v>
      </c>
      <c r="C1" s="26" t="s">
        <v>8385</v>
      </c>
    </row>
    <row r="2" spans="1:3" ht="16" x14ac:dyDescent="0.2">
      <c r="A2" s="25" t="s">
        <v>8386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ht="16" x14ac:dyDescent="0.2">
      <c r="A3" s="25" t="s">
        <v>8387</v>
      </c>
      <c r="B3" s="27">
        <f>MEDIAN('Successful US Kickstarters'!D:D)</f>
        <v>3000</v>
      </c>
      <c r="C3" s="27">
        <f>MEDIAN('Failed US Kickstarters'!D:D)</f>
        <v>5000</v>
      </c>
    </row>
    <row r="4" spans="1:3" ht="16" x14ac:dyDescent="0.2">
      <c r="A4" s="25" t="s">
        <v>8390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ht="16" x14ac:dyDescent="0.2">
      <c r="A5" s="25" t="s">
        <v>8391</v>
      </c>
      <c r="B5" s="27">
        <f>_xlfn.QUARTILE.EXC('Successful US Kickstarters'!D:D, 3)</f>
        <v>5000</v>
      </c>
      <c r="C5" s="27">
        <f>_xlfn.QUARTILE.EXC('Failed US Kickstarters'!D:D, 3)</f>
        <v>10000</v>
      </c>
    </row>
    <row r="6" spans="1:3" ht="16" x14ac:dyDescent="0.2">
      <c r="A6" s="25" t="s">
        <v>8392</v>
      </c>
      <c r="B6" s="27">
        <f>_xlfn.QUARTILE.EXC('Successful US Kickstarters'!D:D, 1)</f>
        <v>1500</v>
      </c>
      <c r="C6" s="27">
        <f>_xlfn.QUARTILE.EXC('Failed US Kickstarters'!D:D, 1)</f>
        <v>2000</v>
      </c>
    </row>
    <row r="7" spans="1:3" ht="16" x14ac:dyDescent="0.2">
      <c r="A7" s="25" t="s">
        <v>8393</v>
      </c>
      <c r="B7" s="27">
        <f>B5-B6</f>
        <v>3500</v>
      </c>
      <c r="C7" s="27">
        <f>C5-C6</f>
        <v>8000</v>
      </c>
    </row>
    <row r="8" spans="1:3" ht="16" x14ac:dyDescent="0.2">
      <c r="A8" s="25"/>
      <c r="B8" s="27"/>
      <c r="C8" s="27"/>
    </row>
    <row r="9" spans="1:3" ht="16" x14ac:dyDescent="0.2">
      <c r="A9" s="25" t="s">
        <v>8388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ht="16" x14ac:dyDescent="0.2">
      <c r="A10" s="25" t="s">
        <v>8389</v>
      </c>
      <c r="B10" s="27">
        <f>MEDIAN('Successful US Kickstarters'!E:E)</f>
        <v>3167.5</v>
      </c>
      <c r="C10" s="27">
        <f>MEDIAN('Failed US Kickstarters'!E:E)</f>
        <v>103</v>
      </c>
    </row>
    <row r="11" spans="1:3" ht="16" x14ac:dyDescent="0.2">
      <c r="A11" s="25" t="s">
        <v>8397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ht="16" x14ac:dyDescent="0.2">
      <c r="A12" s="25" t="s">
        <v>8394</v>
      </c>
      <c r="B12" s="27">
        <f>_xlfn.QUARTILE.EXC('Successful US Kickstarters'!E:E, 3)</f>
        <v>5699</v>
      </c>
      <c r="C12" s="27">
        <f>_xlfn.QUARTILE.EXC('Failed US Kickstarters'!E:E, 3)</f>
        <v>501</v>
      </c>
    </row>
    <row r="13" spans="1:3" ht="16" x14ac:dyDescent="0.2">
      <c r="A13" s="25" t="s">
        <v>8395</v>
      </c>
      <c r="B13" s="27">
        <f>_xlfn.QUARTILE.EXC('Successful US Kickstarters'!E:E, 1)</f>
        <v>1716.5074999999999</v>
      </c>
      <c r="C13" s="27">
        <f>_xlfn.QUARTILE.EXC('Failed US Kickstarters'!E:E, 1)</f>
        <v>9.25</v>
      </c>
    </row>
    <row r="14" spans="1:3" ht="16" x14ac:dyDescent="0.2">
      <c r="A14" s="25" t="s">
        <v>8396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2022-06-27T06:06:30Z</dcterms:modified>
</cp:coreProperties>
</file>