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ELISAs/"/>
    </mc:Choice>
  </mc:AlternateContent>
  <xr:revisionPtr revIDLastSave="115" documentId="8_{5ABBE3D3-7BFC-476F-BE64-96A676EE1152}" xr6:coauthVersionLast="47" xr6:coauthVersionMax="47" xr10:uidLastSave="{DCDEA4E3-5815-49A0-8EBA-6E61617B16F0}"/>
  <bookViews>
    <workbookView xWindow="-120" yWindow="-120" windowWidth="29040" windowHeight="15840" activeTab="1" xr2:uid="{8C54BBE6-F77F-4E24-AAA9-5884BF66CF97}"/>
  </bookViews>
  <sheets>
    <sheet name="End point" sheetId="1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" l="1"/>
  <c r="T5" i="3"/>
  <c r="T6" i="3"/>
  <c r="T7" i="3"/>
  <c r="T8" i="3"/>
  <c r="T9" i="3"/>
  <c r="T10" i="3"/>
  <c r="T3" i="3"/>
  <c r="G20" i="3"/>
  <c r="H20" i="3" s="1"/>
  <c r="G19" i="3"/>
  <c r="G18" i="3"/>
  <c r="G17" i="3"/>
  <c r="G16" i="3"/>
  <c r="G15" i="3"/>
  <c r="G14" i="3"/>
  <c r="G13" i="3"/>
  <c r="H17" i="3" l="1"/>
  <c r="U10" i="3"/>
  <c r="V10" i="3" s="1"/>
  <c r="U9" i="3"/>
  <c r="V9" i="3" s="1"/>
  <c r="U8" i="3"/>
  <c r="V8" i="3" s="1"/>
  <c r="U7" i="3"/>
  <c r="V7" i="3" s="1"/>
  <c r="U5" i="3"/>
  <c r="V5" i="3" s="1"/>
  <c r="U4" i="3"/>
  <c r="V4" i="3" s="1"/>
  <c r="X6" i="3" s="1"/>
  <c r="U3" i="3"/>
  <c r="V3" i="3" s="1"/>
  <c r="U6" i="3"/>
  <c r="V6" i="3" s="1"/>
  <c r="H13" i="3"/>
  <c r="H15" i="3"/>
  <c r="H18" i="3"/>
  <c r="H14" i="3"/>
  <c r="H19" i="3"/>
  <c r="H16" i="3"/>
  <c r="X7" i="3" l="1"/>
</calcChain>
</file>

<file path=xl/sharedStrings.xml><?xml version="1.0" encoding="utf-8"?>
<sst xmlns="http://schemas.openxmlformats.org/spreadsheetml/2006/main" count="41" uniqueCount="37">
  <si>
    <t>User: USER</t>
  </si>
  <si>
    <t>Path: C:\Program Files (x86)\BMG\Omega\User\Data\</t>
  </si>
  <si>
    <t>Test ID: 1590</t>
  </si>
  <si>
    <t>Test Name: ELISA 450 AB</t>
  </si>
  <si>
    <t>Date: 21/09/2022</t>
  </si>
  <si>
    <t>Time: 17:27:47</t>
  </si>
  <si>
    <t>Absorbance</t>
  </si>
  <si>
    <t>Absorbance values are displayed as OD</t>
  </si>
  <si>
    <t>Raw Data (450)</t>
  </si>
  <si>
    <t>A</t>
  </si>
  <si>
    <t>B</t>
  </si>
  <si>
    <t>C</t>
  </si>
  <si>
    <t>D</t>
  </si>
  <si>
    <t>E</t>
  </si>
  <si>
    <t>F</t>
  </si>
  <si>
    <t>G</t>
  </si>
  <si>
    <t>H</t>
  </si>
  <si>
    <t>c</t>
  </si>
  <si>
    <t>b</t>
  </si>
  <si>
    <t>a</t>
  </si>
  <si>
    <t>avg - blank</t>
  </si>
  <si>
    <t>Avg</t>
  </si>
  <si>
    <t>STD</t>
  </si>
  <si>
    <t>LP3</t>
  </si>
  <si>
    <t>y = ax*x +bx+c</t>
  </si>
  <si>
    <t>LC1</t>
  </si>
  <si>
    <t>Sample ID</t>
  </si>
  <si>
    <t>C1 D7</t>
  </si>
  <si>
    <t>LPS2</t>
  </si>
  <si>
    <t>C1 D7 Dilution</t>
  </si>
  <si>
    <t>LC1 Dilution</t>
  </si>
  <si>
    <t>LP3 Dilution</t>
  </si>
  <si>
    <t>LPS2 Dilution</t>
  </si>
  <si>
    <t>pg/mL CK-18</t>
  </si>
  <si>
    <t>Avg-blank</t>
  </si>
  <si>
    <t>Average CK- 18 pg/ml</t>
  </si>
  <si>
    <t>Dilute by 1:4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</si>
</sst>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pg/mL CK-18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Sheet1!$H$13:$H$20</c:f>
              <c:numCache>
                <c:formatCode>General</c:formatCode>
                <c:ptCount val="8"/>
                <c:pt idx="0">
                  <c:v>2.3624999999999998</c:v>
                </c:pt>
                <c:pt idx="1">
                  <c:v>1.4664999999999997</c:v>
                </c:pt>
                <c:pt idx="2">
                  <c:v>0.6399999999999999</c:v>
                </c:pt>
                <c:pt idx="3">
                  <c:v>0.50600000000000001</c:v>
                </c:pt>
                <c:pt idx="4">
                  <c:v>0.23199999999999998</c:v>
                </c:pt>
                <c:pt idx="5">
                  <c:v>0.34099999999999997</c:v>
                </c:pt>
                <c:pt idx="6">
                  <c:v>0.41649999999999987</c:v>
                </c:pt>
                <c:pt idx="7">
                  <c:v>0</c:v>
                </c:pt>
              </c:numCache>
            </c:numRef>
          </c:xVal>
          <c:yVal>
            <c:numRef>
              <c:f>Sheet1!$I$13:$I$20</c:f>
              <c:numCache>
                <c:formatCode>General</c:formatCode>
                <c:ptCount val="8"/>
                <c:pt idx="0">
                  <c:v>3000</c:v>
                </c:pt>
                <c:pt idx="1">
                  <c:v>1500</c:v>
                </c:pt>
                <c:pt idx="2">
                  <c:v>750</c:v>
                </c:pt>
                <c:pt idx="3">
                  <c:v>375</c:v>
                </c:pt>
                <c:pt idx="4">
                  <c:v>187.5</c:v>
                </c:pt>
                <c:pt idx="5">
                  <c:v>93.8</c:v>
                </c:pt>
                <c:pt idx="6">
                  <c:v>46.9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B-467D-8B89-77B6BD53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5296"/>
        <c:axId val="606804880"/>
      </c:scatterChart>
      <c:valAx>
        <c:axId val="606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80"/>
        <c:crosses val="autoZero"/>
        <c:crossBetween val="midCat"/>
      </c:valAx>
      <c:valAx>
        <c:axId val="606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CK-18 (pg/mL)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Sheet1!$Q$3:$Q$10</c:f>
              <c:strCache>
                <c:ptCount val="8"/>
                <c:pt idx="0">
                  <c:v>C1 D7</c:v>
                </c:pt>
                <c:pt idx="1">
                  <c:v>LC1</c:v>
                </c:pt>
                <c:pt idx="2">
                  <c:v>LP3</c:v>
                </c:pt>
                <c:pt idx="3">
                  <c:v>LPS2</c:v>
                </c:pt>
                <c:pt idx="4">
                  <c:v>C1 D7 Dilution</c:v>
                </c:pt>
                <c:pt idx="5">
                  <c:v>LC1 Dilution</c:v>
                </c:pt>
                <c:pt idx="6">
                  <c:v>LP3 Dilution</c:v>
                </c:pt>
                <c:pt idx="7">
                  <c:v>LPS2 Dilution</c:v>
                </c:pt>
              </c:strCache>
            </c:strRef>
          </c:cat>
          <c:val>
            <c:numRef>
              <c:f>Sheet1!$V$3:$V$10</c:f>
              <c:numCache>
                <c:formatCode>General</c:formatCode>
                <c:ptCount val="8"/>
                <c:pt idx="0">
                  <c:v>3530.5268226799999</c:v>
                </c:pt>
                <c:pt idx="1">
                  <c:v>3464.2046596700002</c:v>
                </c:pt>
                <c:pt idx="2">
                  <c:v>3530.5268226799999</c:v>
                </c:pt>
                <c:pt idx="3">
                  <c:v>1410.0562864699998</c:v>
                </c:pt>
                <c:pt idx="4">
                  <c:v>3431.7341106800009</c:v>
                </c:pt>
                <c:pt idx="5">
                  <c:v>2536.6954070000006</c:v>
                </c:pt>
                <c:pt idx="6">
                  <c:v>3427.8070585199994</c:v>
                </c:pt>
                <c:pt idx="7">
                  <c:v>260.70438503000003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E-4E0A-9739-496B5B00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036111"/>
        <c:axId val="664053167"/>
      </c:barChart>
      <c:catAx>
        <c:axId val="66403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53167"/>
        <c:crosses val="autoZero"/>
        <c:auto val="1"/>
        <c:lblAlgn val="ctr"/>
        <c:lblOffset val="100"/>
        <c:noMultiLvlLbl val="0"/>
      </c:catAx>
      <c:valAx>
        <c:axId val="6640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3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21</xdr:row>
      <xdr:rowOff>28575</xdr:rowOff>
    </xdr:from>
    <xdr:to>
      <xdr:col>13</xdr:col>
      <xdr:colOff>47625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75715-6587-4CF9-9B60-92A339CE0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476249</xdr:colOff>
      <xdr:row>12</xdr:row>
      <xdr:rowOff>80961</xdr:rowOff>
    </xdr:from>
    <xdr:to>
      <xdr:col>22</xdr:col>
      <xdr:colOff>1571624</xdr:colOff>
      <xdr:row>35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B2CBA8-8571-505C-AF47-059465B2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6974-7408-4262-848C-12B2FD0DEE4A}">
  <dimension ref="A3:M22"/>
  <sheetViews>
    <sheetView workbookViewId="0">
      <selection activeCell="B15" sqref="B15:M22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  <c r="D9" s="1" t="s">
        <v>7</v>
      </c>
    </row>
    <row r="13" spans="1:13" x14ac:dyDescent="0.25">
      <c r="B13" t="s">
        <v>8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9</v>
      </c>
      <c r="B15" s="3">
        <v>3.2490000000000001</v>
      </c>
      <c r="C15" s="4">
        <v>1.083</v>
      </c>
      <c r="D15" s="4">
        <v>3.5</v>
      </c>
      <c r="E15" s="4">
        <v>3.4</v>
      </c>
      <c r="F15" s="4"/>
      <c r="G15" s="4"/>
      <c r="H15" s="4"/>
      <c r="I15" s="4"/>
      <c r="J15" s="4"/>
      <c r="K15" s="4"/>
      <c r="L15" s="4"/>
      <c r="M15" s="5"/>
    </row>
    <row r="16" spans="1:13" x14ac:dyDescent="0.25">
      <c r="A16" s="2" t="s">
        <v>10</v>
      </c>
      <c r="B16" s="6">
        <v>3.198</v>
      </c>
      <c r="C16" s="7">
        <v>1.103</v>
      </c>
      <c r="D16" s="7">
        <v>3.5</v>
      </c>
      <c r="E16" s="7">
        <v>3.5</v>
      </c>
      <c r="F16" s="7"/>
      <c r="G16" s="7"/>
      <c r="H16" s="7"/>
      <c r="I16" s="7"/>
      <c r="J16" s="7"/>
      <c r="K16" s="7"/>
      <c r="L16" s="7"/>
      <c r="M16" s="8"/>
    </row>
    <row r="17" spans="1:13" x14ac:dyDescent="0.25">
      <c r="A17" s="2" t="s">
        <v>11</v>
      </c>
      <c r="B17" s="6">
        <v>2.5379999999999998</v>
      </c>
      <c r="C17" s="7">
        <v>1.0409999999999999</v>
      </c>
      <c r="D17" s="7">
        <v>3.4550000000000001</v>
      </c>
      <c r="E17" s="7">
        <v>2.798</v>
      </c>
      <c r="F17" s="7"/>
      <c r="G17" s="7"/>
      <c r="H17" s="7"/>
      <c r="I17" s="7"/>
      <c r="J17" s="7"/>
      <c r="K17" s="7"/>
      <c r="L17" s="7"/>
      <c r="M17" s="8"/>
    </row>
    <row r="18" spans="1:13" x14ac:dyDescent="0.25">
      <c r="A18" s="2" t="s">
        <v>12</v>
      </c>
      <c r="B18" s="6">
        <v>2.117</v>
      </c>
      <c r="C18" s="7">
        <v>1.363</v>
      </c>
      <c r="D18" s="7">
        <v>3.4780000000000002</v>
      </c>
      <c r="E18" s="7">
        <v>3.1339999999999999</v>
      </c>
      <c r="F18" s="7"/>
      <c r="G18" s="7"/>
      <c r="H18" s="7"/>
      <c r="I18" s="7"/>
      <c r="J18" s="7"/>
      <c r="K18" s="7"/>
      <c r="L18" s="7"/>
      <c r="M18" s="8"/>
    </row>
    <row r="19" spans="1:13" x14ac:dyDescent="0.25">
      <c r="A19" s="2" t="s">
        <v>13</v>
      </c>
      <c r="B19" s="6">
        <v>1.7430000000000001</v>
      </c>
      <c r="C19" s="7">
        <v>1.46</v>
      </c>
      <c r="D19" s="7">
        <v>3.5</v>
      </c>
      <c r="E19" s="7">
        <v>3.4159999999999999</v>
      </c>
      <c r="F19" s="7"/>
      <c r="G19" s="7"/>
      <c r="H19" s="7"/>
      <c r="I19" s="7"/>
      <c r="J19" s="7"/>
      <c r="K19" s="7"/>
      <c r="L19" s="7"/>
      <c r="M19" s="8"/>
    </row>
    <row r="20" spans="1:13" x14ac:dyDescent="0.25">
      <c r="A20" s="2" t="s">
        <v>14</v>
      </c>
      <c r="B20" s="6">
        <v>1.2589999999999999</v>
      </c>
      <c r="C20" s="7">
        <v>1.095</v>
      </c>
      <c r="D20" s="7">
        <v>3.5</v>
      </c>
      <c r="E20" s="7">
        <v>3.48</v>
      </c>
      <c r="F20" s="7"/>
      <c r="G20" s="7"/>
      <c r="H20" s="7"/>
      <c r="I20" s="7"/>
      <c r="J20" s="7"/>
      <c r="K20" s="7"/>
      <c r="L20" s="7"/>
      <c r="M20" s="8"/>
    </row>
    <row r="21" spans="1:13" x14ac:dyDescent="0.25">
      <c r="A21" s="2" t="s">
        <v>15</v>
      </c>
      <c r="B21" s="6">
        <v>1.5349999999999999</v>
      </c>
      <c r="C21" s="7">
        <v>0.86099999999999999</v>
      </c>
      <c r="D21" s="7">
        <v>2.4590000000000001</v>
      </c>
      <c r="E21" s="7">
        <v>1.367</v>
      </c>
      <c r="F21" s="7"/>
      <c r="G21" s="7"/>
      <c r="H21" s="7"/>
      <c r="I21" s="7"/>
      <c r="J21" s="7"/>
      <c r="K21" s="7"/>
      <c r="L21" s="7"/>
      <c r="M21" s="8"/>
    </row>
    <row r="22" spans="1:13" x14ac:dyDescent="0.25">
      <c r="A22" s="2" t="s">
        <v>16</v>
      </c>
      <c r="B22" s="9">
        <v>1.1990000000000001</v>
      </c>
      <c r="C22" s="10">
        <v>1.3480000000000001</v>
      </c>
      <c r="D22" s="10">
        <v>2.032</v>
      </c>
      <c r="E22" s="10">
        <v>1.1379999999999999</v>
      </c>
      <c r="F22" s="10"/>
      <c r="G22" s="10"/>
      <c r="H22" s="10"/>
      <c r="I22" s="10"/>
      <c r="J22" s="10"/>
      <c r="K22" s="10"/>
      <c r="L22" s="10"/>
      <c r="M2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A463-2987-49C9-AD26-2B7B15662C94}">
  <dimension ref="C1:X20"/>
  <sheetViews>
    <sheetView tabSelected="1" topLeftCell="E1" workbookViewId="0">
      <selection activeCell="W9" sqref="W9"/>
    </sheetView>
  </sheetViews>
  <sheetFormatPr defaultRowHeight="15" x14ac:dyDescent="0.25"/>
  <cols>
    <col min="3" max="3" width="12.140625" customWidth="1"/>
    <col min="4" max="4" width="17.7109375" customWidth="1"/>
    <col min="5" max="5" width="19" customWidth="1"/>
    <col min="6" max="6" width="14.85546875" customWidth="1"/>
    <col min="8" max="8" width="11.7109375" customWidth="1"/>
    <col min="9" max="9" width="15.5703125" customWidth="1"/>
    <col min="14" max="14" width="15" customWidth="1"/>
    <col min="16" max="16" width="5.5703125" customWidth="1"/>
    <col min="17" max="19" width="13.5703125" customWidth="1"/>
    <col min="20" max="20" width="11.140625" customWidth="1"/>
    <col min="21" max="21" width="11" customWidth="1"/>
    <col min="22" max="22" width="20.7109375" customWidth="1"/>
    <col min="23" max="23" width="29.42578125" customWidth="1"/>
    <col min="24" max="24" width="13.28515625" customWidth="1"/>
    <col min="25" max="25" width="14.140625" customWidth="1"/>
  </cols>
  <sheetData>
    <row r="1" spans="3:24" x14ac:dyDescent="0.25">
      <c r="C1" t="s">
        <v>22</v>
      </c>
      <c r="D1" t="s">
        <v>22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3:24" x14ac:dyDescent="0.25">
      <c r="C2">
        <v>3.2490000000000001</v>
      </c>
      <c r="D2">
        <v>1.083</v>
      </c>
      <c r="E2">
        <v>3.5</v>
      </c>
      <c r="F2">
        <v>3.4</v>
      </c>
      <c r="Q2" t="s">
        <v>26</v>
      </c>
      <c r="T2" t="s">
        <v>21</v>
      </c>
      <c r="U2" t="s">
        <v>34</v>
      </c>
      <c r="V2" t="s">
        <v>35</v>
      </c>
    </row>
    <row r="3" spans="3:24" x14ac:dyDescent="0.25">
      <c r="C3">
        <v>3.198</v>
      </c>
      <c r="D3">
        <v>1.103</v>
      </c>
      <c r="E3">
        <v>3.5</v>
      </c>
      <c r="F3">
        <v>3.5</v>
      </c>
      <c r="Q3" t="s">
        <v>27</v>
      </c>
      <c r="R3">
        <v>3.5</v>
      </c>
      <c r="S3">
        <v>3.5</v>
      </c>
      <c r="T3">
        <f>AVERAGE(R3:S3)</f>
        <v>3.5</v>
      </c>
      <c r="U3">
        <f>T3-$G$20</f>
        <v>2.6390000000000002</v>
      </c>
      <c r="V3">
        <f t="shared" ref="V3:V10" si="0">$N$12*(U3*U3)+$N$13*(U3)+$N$14</f>
        <v>3530.5268226799999</v>
      </c>
    </row>
    <row r="4" spans="3:24" x14ac:dyDescent="0.25">
      <c r="C4">
        <v>2.5379999999999998</v>
      </c>
      <c r="D4">
        <v>1.0409999999999999</v>
      </c>
      <c r="E4">
        <v>3.4550000000000001</v>
      </c>
      <c r="F4">
        <v>2.798</v>
      </c>
      <c r="Q4" t="s">
        <v>25</v>
      </c>
      <c r="R4">
        <v>3.4550000000000001</v>
      </c>
      <c r="S4">
        <v>3.4780000000000002</v>
      </c>
      <c r="T4">
        <f t="shared" ref="T4:T10" si="1">AVERAGE(R4:S4)</f>
        <v>3.4664999999999999</v>
      </c>
      <c r="U4">
        <f t="shared" ref="U4:U10" si="2">T4-$G$20</f>
        <v>2.6055000000000001</v>
      </c>
      <c r="V4">
        <f t="shared" si="0"/>
        <v>3464.2046596700002</v>
      </c>
    </row>
    <row r="5" spans="3:24" x14ac:dyDescent="0.25">
      <c r="C5">
        <v>2.117</v>
      </c>
      <c r="D5">
        <v>1.363</v>
      </c>
      <c r="E5">
        <v>3.4780000000000002</v>
      </c>
      <c r="F5">
        <v>3.1339999999999999</v>
      </c>
      <c r="Q5" t="s">
        <v>23</v>
      </c>
      <c r="R5">
        <v>3.5</v>
      </c>
      <c r="S5">
        <v>3.5</v>
      </c>
      <c r="T5">
        <f t="shared" si="1"/>
        <v>3.5</v>
      </c>
      <c r="U5">
        <f t="shared" si="2"/>
        <v>2.6390000000000002</v>
      </c>
      <c r="V5">
        <f t="shared" si="0"/>
        <v>3530.5268226799999</v>
      </c>
    </row>
    <row r="6" spans="3:24" x14ac:dyDescent="0.25">
      <c r="C6">
        <v>1.7430000000000001</v>
      </c>
      <c r="D6">
        <v>1.46</v>
      </c>
      <c r="E6">
        <v>3.5</v>
      </c>
      <c r="F6">
        <v>3.4159999999999999</v>
      </c>
      <c r="Q6" t="s">
        <v>28</v>
      </c>
      <c r="R6">
        <v>2.4590000000000001</v>
      </c>
      <c r="S6">
        <v>2.032</v>
      </c>
      <c r="T6">
        <f t="shared" si="1"/>
        <v>2.2454999999999998</v>
      </c>
      <c r="U6">
        <f t="shared" si="2"/>
        <v>1.3844999999999998</v>
      </c>
      <c r="V6">
        <f t="shared" si="0"/>
        <v>1410.0562864699998</v>
      </c>
      <c r="X6">
        <f>V4/V8</f>
        <v>1.365636824236186</v>
      </c>
    </row>
    <row r="7" spans="3:24" x14ac:dyDescent="0.25">
      <c r="C7">
        <v>1.2589999999999999</v>
      </c>
      <c r="D7">
        <v>1.095</v>
      </c>
      <c r="E7">
        <v>3.5</v>
      </c>
      <c r="F7">
        <v>3.48</v>
      </c>
      <c r="Q7" t="s">
        <v>29</v>
      </c>
      <c r="R7">
        <v>3.4</v>
      </c>
      <c r="S7">
        <v>3.5</v>
      </c>
      <c r="T7">
        <f t="shared" si="1"/>
        <v>3.45</v>
      </c>
      <c r="U7">
        <f t="shared" si="2"/>
        <v>2.5890000000000004</v>
      </c>
      <c r="V7">
        <f t="shared" si="0"/>
        <v>3431.7341106800009</v>
      </c>
      <c r="X7">
        <f>V6/V10</f>
        <v>5.4086404657433764</v>
      </c>
    </row>
    <row r="8" spans="3:24" x14ac:dyDescent="0.25">
      <c r="C8">
        <v>1.5349999999999999</v>
      </c>
      <c r="D8">
        <v>0.86099999999999999</v>
      </c>
      <c r="E8">
        <v>2.4590000000000001</v>
      </c>
      <c r="F8">
        <v>1.367</v>
      </c>
      <c r="Q8" t="s">
        <v>30</v>
      </c>
      <c r="R8">
        <v>2.798</v>
      </c>
      <c r="S8">
        <v>3.1339999999999999</v>
      </c>
      <c r="T8">
        <f t="shared" si="1"/>
        <v>2.9660000000000002</v>
      </c>
      <c r="U8">
        <f t="shared" si="2"/>
        <v>2.1050000000000004</v>
      </c>
      <c r="V8">
        <f t="shared" si="0"/>
        <v>2536.6954070000006</v>
      </c>
    </row>
    <row r="9" spans="3:24" x14ac:dyDescent="0.25">
      <c r="C9">
        <v>1.1990000000000001</v>
      </c>
      <c r="D9">
        <v>1.3480000000000001</v>
      </c>
      <c r="E9">
        <v>2.032</v>
      </c>
      <c r="F9">
        <v>1.1379999999999999</v>
      </c>
      <c r="Q9" t="s">
        <v>31</v>
      </c>
      <c r="R9">
        <v>3.4159999999999999</v>
      </c>
      <c r="S9">
        <v>3.48</v>
      </c>
      <c r="T9">
        <f t="shared" si="1"/>
        <v>3.448</v>
      </c>
      <c r="U9">
        <f t="shared" si="2"/>
        <v>2.5869999999999997</v>
      </c>
      <c r="V9">
        <f t="shared" si="0"/>
        <v>3427.8070585199994</v>
      </c>
    </row>
    <row r="10" spans="3:24" x14ac:dyDescent="0.25">
      <c r="Q10" t="s">
        <v>32</v>
      </c>
      <c r="R10">
        <v>1.367</v>
      </c>
      <c r="S10">
        <v>1.1379999999999999</v>
      </c>
      <c r="T10">
        <f t="shared" si="1"/>
        <v>1.2524999999999999</v>
      </c>
      <c r="U10">
        <f t="shared" si="2"/>
        <v>0.39149999999999996</v>
      </c>
      <c r="V10">
        <f t="shared" si="0"/>
        <v>260.70438503000003</v>
      </c>
      <c r="X10" s="12" t="s">
        <v>36</v>
      </c>
    </row>
    <row r="11" spans="3:24" x14ac:dyDescent="0.25">
      <c r="N11" t="s">
        <v>24</v>
      </c>
    </row>
    <row r="12" spans="3:24" x14ac:dyDescent="0.25">
      <c r="E12" t="s">
        <v>22</v>
      </c>
      <c r="F12" t="s">
        <v>22</v>
      </c>
      <c r="G12" t="s">
        <v>21</v>
      </c>
      <c r="H12" t="s">
        <v>20</v>
      </c>
      <c r="I12" t="s">
        <v>33</v>
      </c>
      <c r="M12" t="s">
        <v>19</v>
      </c>
      <c r="N12">
        <v>237.08</v>
      </c>
    </row>
    <row r="13" spans="3:24" x14ac:dyDescent="0.25">
      <c r="E13">
        <v>3.2490000000000001</v>
      </c>
      <c r="F13">
        <v>3.198</v>
      </c>
      <c r="G13">
        <f t="shared" ref="G13:G20" si="3">AVERAGE(E13:F13)</f>
        <v>3.2235</v>
      </c>
      <c r="H13">
        <f t="shared" ref="H13:H20" si="4">G13-$G$20</f>
        <v>2.3624999999999998</v>
      </c>
      <c r="I13">
        <v>3000</v>
      </c>
      <c r="M13" t="s">
        <v>18</v>
      </c>
      <c r="N13">
        <v>736.4</v>
      </c>
    </row>
    <row r="14" spans="3:24" x14ac:dyDescent="0.25">
      <c r="E14">
        <v>2.5379999999999998</v>
      </c>
      <c r="F14">
        <v>2.117</v>
      </c>
      <c r="G14">
        <f t="shared" si="3"/>
        <v>2.3274999999999997</v>
      </c>
      <c r="H14">
        <f t="shared" si="4"/>
        <v>1.4664999999999997</v>
      </c>
      <c r="I14">
        <v>1500</v>
      </c>
      <c r="M14" t="s">
        <v>17</v>
      </c>
      <c r="N14">
        <v>-63.933999999999997</v>
      </c>
    </row>
    <row r="15" spans="3:24" x14ac:dyDescent="0.25">
      <c r="E15">
        <v>1.7430000000000001</v>
      </c>
      <c r="F15">
        <v>1.2589999999999999</v>
      </c>
      <c r="G15">
        <f t="shared" si="3"/>
        <v>1.5009999999999999</v>
      </c>
      <c r="H15">
        <f t="shared" si="4"/>
        <v>0.6399999999999999</v>
      </c>
      <c r="I15">
        <v>750</v>
      </c>
    </row>
    <row r="16" spans="3:24" x14ac:dyDescent="0.25">
      <c r="E16">
        <v>1.5349999999999999</v>
      </c>
      <c r="F16">
        <v>1.1990000000000001</v>
      </c>
      <c r="G16">
        <f t="shared" si="3"/>
        <v>1.367</v>
      </c>
      <c r="H16">
        <f t="shared" si="4"/>
        <v>0.50600000000000001</v>
      </c>
      <c r="I16">
        <v>375</v>
      </c>
    </row>
    <row r="17" spans="5:9" x14ac:dyDescent="0.25">
      <c r="E17">
        <v>1.083</v>
      </c>
      <c r="F17">
        <v>1.103</v>
      </c>
      <c r="G17">
        <f t="shared" si="3"/>
        <v>1.093</v>
      </c>
      <c r="H17">
        <f t="shared" si="4"/>
        <v>0.23199999999999998</v>
      </c>
      <c r="I17">
        <v>187.5</v>
      </c>
    </row>
    <row r="18" spans="5:9" x14ac:dyDescent="0.25">
      <c r="E18">
        <v>1.0409999999999999</v>
      </c>
      <c r="F18">
        <v>1.363</v>
      </c>
      <c r="G18">
        <f t="shared" si="3"/>
        <v>1.202</v>
      </c>
      <c r="H18">
        <f t="shared" si="4"/>
        <v>0.34099999999999997</v>
      </c>
      <c r="I18">
        <v>93.8</v>
      </c>
    </row>
    <row r="19" spans="5:9" x14ac:dyDescent="0.25">
      <c r="E19">
        <v>1.46</v>
      </c>
      <c r="F19">
        <v>1.095</v>
      </c>
      <c r="G19">
        <f t="shared" si="3"/>
        <v>1.2774999999999999</v>
      </c>
      <c r="H19">
        <f t="shared" si="4"/>
        <v>0.41649999999999987</v>
      </c>
      <c r="I19">
        <v>46.9</v>
      </c>
    </row>
    <row r="20" spans="5:9" x14ac:dyDescent="0.25">
      <c r="E20">
        <v>0.86099999999999999</v>
      </c>
      <c r="G20">
        <f t="shared" si="3"/>
        <v>0.86099999999999999</v>
      </c>
      <c r="H20">
        <f t="shared" si="4"/>
        <v>0</v>
      </c>
      <c r="I20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2022-09-21T16:30:13Z</dcterms:created>
  <dcterms:modified xsi:type="dcterms:W3CDTF">2022-09-22T12:06:46Z</dcterms:modified>
</cp:coreProperties>
</file>