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4768_ox_ac_uk/Documents/Desktop/Results/HNM/ELISAs/"/>
    </mc:Choice>
  </mc:AlternateContent>
  <xr:revisionPtr revIDLastSave="212" documentId="8_{5ABBE3D3-7BFC-476F-BE64-96A676EE1152}" xr6:coauthVersionLast="47" xr6:coauthVersionMax="47" xr10:uidLastSave="{3420755F-01B4-4C73-BA39-09913303AE5B}"/>
  <bookViews>
    <workbookView xWindow="-120" yWindow="-120" windowWidth="29040" windowHeight="15840" xr2:uid="{8C54BBE6-F77F-4E24-AAA9-5884BF66CF9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3" l="1"/>
  <c r="W5" i="3"/>
  <c r="W6" i="3"/>
  <c r="W3" i="3"/>
  <c r="W8" i="3"/>
  <c r="W9" i="3"/>
  <c r="W10" i="3"/>
  <c r="W7" i="3"/>
  <c r="H13" i="3"/>
  <c r="H14" i="3"/>
  <c r="H15" i="3"/>
  <c r="H16" i="3"/>
  <c r="H17" i="3"/>
  <c r="H18" i="3"/>
  <c r="G13" i="3"/>
  <c r="G14" i="3"/>
  <c r="G15" i="3"/>
  <c r="T4" i="3"/>
  <c r="T5" i="3"/>
  <c r="T6" i="3"/>
  <c r="T7" i="3"/>
  <c r="T8" i="3"/>
  <c r="T9" i="3"/>
  <c r="T10" i="3"/>
  <c r="T3" i="3" l="1"/>
  <c r="G20" i="3"/>
  <c r="U7" i="3" s="1"/>
  <c r="V7" i="3" s="1"/>
  <c r="G19" i="3"/>
  <c r="G18" i="3"/>
  <c r="G17" i="3"/>
  <c r="G16" i="3"/>
  <c r="U5" i="3" l="1"/>
  <c r="V5" i="3" s="1"/>
  <c r="U4" i="3"/>
  <c r="V4" i="3" s="1"/>
  <c r="U9" i="3"/>
  <c r="V9" i="3" s="1"/>
  <c r="H20" i="3"/>
  <c r="U10" i="3"/>
  <c r="V10" i="3" s="1"/>
  <c r="U6" i="3"/>
  <c r="V6" i="3" s="1"/>
  <c r="U8" i="3"/>
  <c r="V8" i="3" s="1"/>
  <c r="U3" i="3"/>
  <c r="V3" i="3" s="1"/>
  <c r="H19" i="3"/>
</calcChain>
</file>

<file path=xl/sharedStrings.xml><?xml version="1.0" encoding="utf-8"?>
<sst xmlns="http://schemas.openxmlformats.org/spreadsheetml/2006/main" count="24" uniqueCount="20">
  <si>
    <t>c</t>
  </si>
  <si>
    <t>b</t>
  </si>
  <si>
    <t>a</t>
  </si>
  <si>
    <t>avg - blank</t>
  </si>
  <si>
    <t>Avg</t>
  </si>
  <si>
    <t>STD</t>
  </si>
  <si>
    <t>LP3</t>
  </si>
  <si>
    <t>y = ax*x +bx+c</t>
  </si>
  <si>
    <t>LC1</t>
  </si>
  <si>
    <t>Sample ID</t>
  </si>
  <si>
    <t>LPS2</t>
  </si>
  <si>
    <t>Avg-blank</t>
  </si>
  <si>
    <t>Diluted average IL-8 pg/ml</t>
  </si>
  <si>
    <t>Average IL-8 (pg/mL)</t>
  </si>
  <si>
    <t>pg/mL IL-1B</t>
  </si>
  <si>
    <t>C1 D7</t>
  </si>
  <si>
    <t>C1 D7 Dilution</t>
  </si>
  <si>
    <t>LC1 Dilution</t>
  </si>
  <si>
    <t>LP3 Dilution</t>
  </si>
  <si>
    <t>LPS2 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</si>
</sst>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pg/mL IL-1B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Sheet1!$H$13:$H$20</c:f>
              <c:numCache>
                <c:formatCode>General</c:formatCode>
                <c:ptCount val="8"/>
                <c:pt idx="0">
                  <c:v>1.6317999999999999</c:v>
                </c:pt>
                <c:pt idx="1">
                  <c:v>0.75260000000000016</c:v>
                </c:pt>
                <c:pt idx="2">
                  <c:v>0.33170000000000005</c:v>
                </c:pt>
                <c:pt idx="3">
                  <c:v>0.13495000000000001</c:v>
                </c:pt>
                <c:pt idx="4">
                  <c:v>0.12615000000000004</c:v>
                </c:pt>
                <c:pt idx="5">
                  <c:v>1.5200000000000019E-2</c:v>
                </c:pt>
                <c:pt idx="6">
                  <c:v>1.4150000000000024E-2</c:v>
                </c:pt>
                <c:pt idx="7">
                  <c:v>0</c:v>
                </c:pt>
              </c:numCache>
            </c:numRef>
          </c:xVal>
          <c:yVal>
            <c:numRef>
              <c:f>Sheet1!$I$13:$I$20</c:f>
              <c:numCache>
                <c:formatCode>General</c:formatCode>
                <c:ptCount val="8"/>
                <c:pt idx="0">
                  <c:v>900</c:v>
                </c:pt>
                <c:pt idx="1">
                  <c:v>450</c:v>
                </c:pt>
                <c:pt idx="2">
                  <c:v>225</c:v>
                </c:pt>
                <c:pt idx="3">
                  <c:v>112.5</c:v>
                </c:pt>
                <c:pt idx="4">
                  <c:v>56.25</c:v>
                </c:pt>
                <c:pt idx="5">
                  <c:v>28.13</c:v>
                </c:pt>
                <c:pt idx="6">
                  <c:v>14.06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4B-467D-8B89-77B6BD53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805296"/>
        <c:axId val="606804880"/>
      </c:scatterChart>
      <c:valAx>
        <c:axId val="60680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Absorbance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4880"/>
        <c:crosses val="autoZero"/>
        <c:crossBetween val="midCat"/>
      </c:valAx>
      <c:valAx>
        <c:axId val="60680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IL-8 (pg/mL)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80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Sheet1!$Q$3:$Q$10</c:f>
              <c:strCache>
                <c:ptCount val="8"/>
                <c:pt idx="0">
                  <c:v>C1 D7</c:v>
                </c:pt>
                <c:pt idx="1">
                  <c:v>LC1</c:v>
                </c:pt>
                <c:pt idx="2">
                  <c:v>LP3</c:v>
                </c:pt>
                <c:pt idx="3">
                  <c:v>LPS2</c:v>
                </c:pt>
                <c:pt idx="4">
                  <c:v>C1 D7 Dilution</c:v>
                </c:pt>
                <c:pt idx="5">
                  <c:v>LC1 Dilution</c:v>
                </c:pt>
                <c:pt idx="6">
                  <c:v>LP3 Dilution</c:v>
                </c:pt>
                <c:pt idx="7">
                  <c:v>LPS2 Dilution</c:v>
                </c:pt>
              </c:strCache>
            </c:strRef>
          </c:cat>
          <c:val>
            <c:numRef>
              <c:f>Sheet1!$W$3:$W$10</c:f>
              <c:numCache>
                <c:formatCode>General</c:formatCode>
                <c:ptCount val="8"/>
                <c:pt idx="0">
                  <c:v>-9.6718454028349914</c:v>
                </c:pt>
                <c:pt idx="1">
                  <c:v>-9.6397392178399937</c:v>
                </c:pt>
                <c:pt idx="2">
                  <c:v>-15.616359158059977</c:v>
                </c:pt>
                <c:pt idx="3">
                  <c:v>-17.031615361739988</c:v>
                </c:pt>
                <c:pt idx="4">
                  <c:v>53.427340221480023</c:v>
                </c:pt>
                <c:pt idx="5">
                  <c:v>140.17253352425007</c:v>
                </c:pt>
                <c:pt idx="6">
                  <c:v>-29.303451819519953</c:v>
                </c:pt>
                <c:pt idx="7">
                  <c:v>108.58027226153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50-41E1-8EEF-73E334A50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8643168"/>
        <c:axId val="1298642336"/>
      </c:barChart>
      <c:catAx>
        <c:axId val="12986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642336"/>
        <c:crosses val="autoZero"/>
        <c:auto val="1"/>
        <c:lblAlgn val="ctr"/>
        <c:lblOffset val="100"/>
        <c:noMultiLvlLbl val="0"/>
      </c:catAx>
      <c:valAx>
        <c:axId val="129864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64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333376</xdr:colOff>
      <xdr:row>21</xdr:row>
      <xdr:rowOff>28575</xdr:rowOff>
    </xdr:from>
    <xdr:to>
      <xdr:col>12</xdr:col>
      <xdr:colOff>600076</xdr:colOff>
      <xdr:row>45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75715-6587-4CF9-9B60-92A339CE0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400049</xdr:colOff>
      <xdr:row>14</xdr:row>
      <xdr:rowOff>90487</xdr:rowOff>
    </xdr:from>
    <xdr:to>
      <xdr:col>22</xdr:col>
      <xdr:colOff>1638300</xdr:colOff>
      <xdr:row>42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F4FE6B-A3B5-6109-9256-1B4390F93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A463-2987-49C9-AD26-2B7B15662C94}">
  <dimension ref="C1:X20"/>
  <sheetViews>
    <sheetView tabSelected="1" topLeftCell="E1" workbookViewId="0">
      <selection activeCell="U14" sqref="U14"/>
    </sheetView>
  </sheetViews>
  <sheetFormatPr defaultRowHeight="15" x14ac:dyDescent="0.25"/>
  <cols>
    <col min="3" max="3" width="12.140625" customWidth="1"/>
    <col min="4" max="4" width="17.7109375" customWidth="1"/>
    <col min="5" max="5" width="19" customWidth="1"/>
    <col min="6" max="6" width="14.85546875" customWidth="1"/>
    <col min="8" max="8" width="11.7109375" customWidth="1"/>
    <col min="9" max="9" width="15.5703125" customWidth="1"/>
    <col min="14" max="14" width="15" customWidth="1"/>
    <col min="16" max="16" width="4.42578125" customWidth="1"/>
    <col min="17" max="19" width="13.5703125" customWidth="1"/>
    <col min="20" max="20" width="11.140625" customWidth="1"/>
    <col min="21" max="21" width="11" customWidth="1"/>
    <col min="22" max="22" width="29.7109375" customWidth="1"/>
    <col min="23" max="23" width="29.42578125" customWidth="1"/>
    <col min="24" max="24" width="13.28515625" customWidth="1"/>
    <col min="25" max="25" width="14.140625" customWidth="1"/>
  </cols>
  <sheetData>
    <row r="1" spans="3:24" x14ac:dyDescent="0.25">
      <c r="C1" t="s">
        <v>5</v>
      </c>
      <c r="D1" t="s">
        <v>5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3:24" x14ac:dyDescent="0.25">
      <c r="C2">
        <v>1.8616999999999999</v>
      </c>
      <c r="D2">
        <v>1.7844</v>
      </c>
      <c r="E2">
        <v>0.1782</v>
      </c>
      <c r="F2">
        <v>0.15260000000000001</v>
      </c>
      <c r="Q2" t="s">
        <v>9</v>
      </c>
      <c r="T2" t="s">
        <v>4</v>
      </c>
      <c r="U2" t="s">
        <v>11</v>
      </c>
      <c r="V2" t="s">
        <v>12</v>
      </c>
      <c r="W2" t="s">
        <v>13</v>
      </c>
    </row>
    <row r="3" spans="3:24" x14ac:dyDescent="0.25">
      <c r="C3">
        <v>0.93110000000000004</v>
      </c>
      <c r="D3">
        <v>0.95660000000000001</v>
      </c>
      <c r="E3">
        <v>0.13950000000000001</v>
      </c>
      <c r="F3">
        <v>0.19139999999999999</v>
      </c>
      <c r="Q3" t="s">
        <v>15</v>
      </c>
      <c r="R3">
        <v>0.1782</v>
      </c>
      <c r="S3">
        <v>0.15260000000000001</v>
      </c>
      <c r="T3">
        <f>AVERAGE(R3:S3)</f>
        <v>0.16539999999999999</v>
      </c>
      <c r="U3">
        <f>T3-$G$20</f>
        <v>-2.5849999999999984E-2</v>
      </c>
      <c r="V3">
        <f>$N$12*(U3*U3)+$N$13*(U3)+$N$14</f>
        <v>-9.6718454028349914</v>
      </c>
      <c r="W3">
        <f>V3</f>
        <v>-9.6718454028349914</v>
      </c>
    </row>
    <row r="4" spans="3:24" x14ac:dyDescent="0.25">
      <c r="C4">
        <v>0.49249999999999999</v>
      </c>
      <c r="D4">
        <v>0.5534</v>
      </c>
      <c r="E4">
        <v>0.15329999999999999</v>
      </c>
      <c r="F4">
        <v>0.159</v>
      </c>
      <c r="Q4" t="s">
        <v>8</v>
      </c>
      <c r="R4">
        <v>0.13950000000000001</v>
      </c>
      <c r="S4">
        <v>0.19139999999999999</v>
      </c>
      <c r="T4">
        <f t="shared" ref="T4:T10" si="0">AVERAGE(R4:S4)</f>
        <v>0.16544999999999999</v>
      </c>
      <c r="U4">
        <f t="shared" ref="U4:U10" si="1">T4-$G$20</f>
        <v>-2.579999999999999E-2</v>
      </c>
      <c r="V4">
        <f t="shared" ref="V4:V10" si="2">$N$12*(U4*U4)+$N$13*(U4)+$N$14</f>
        <v>-9.6397392178399937</v>
      </c>
      <c r="W4">
        <f t="shared" ref="W4:W6" si="3">V4</f>
        <v>-9.6397392178399937</v>
      </c>
    </row>
    <row r="5" spans="3:24" x14ac:dyDescent="0.25">
      <c r="C5">
        <v>0.3387</v>
      </c>
      <c r="D5">
        <v>0.31369999999999998</v>
      </c>
      <c r="E5">
        <v>0.1457</v>
      </c>
      <c r="F5">
        <v>0.16220000000000001</v>
      </c>
      <c r="Q5" t="s">
        <v>6</v>
      </c>
      <c r="R5">
        <v>0.15329999999999999</v>
      </c>
      <c r="S5">
        <v>0.159</v>
      </c>
      <c r="T5">
        <f t="shared" si="0"/>
        <v>0.15615000000000001</v>
      </c>
      <c r="U5">
        <f t="shared" si="1"/>
        <v>-3.5099999999999965E-2</v>
      </c>
      <c r="V5">
        <f t="shared" si="2"/>
        <v>-15.616359158059977</v>
      </c>
      <c r="W5">
        <f t="shared" si="3"/>
        <v>-15.616359158059977</v>
      </c>
    </row>
    <row r="6" spans="3:24" x14ac:dyDescent="0.25">
      <c r="C6">
        <v>0.31190000000000001</v>
      </c>
      <c r="D6">
        <v>0.32290000000000002</v>
      </c>
      <c r="E6">
        <v>0.1646</v>
      </c>
      <c r="F6">
        <v>0.28010000000000002</v>
      </c>
      <c r="Q6" t="s">
        <v>10</v>
      </c>
      <c r="R6">
        <v>0.1457</v>
      </c>
      <c r="S6">
        <v>0.16220000000000001</v>
      </c>
      <c r="T6">
        <f t="shared" si="0"/>
        <v>0.15395</v>
      </c>
      <c r="U6">
        <f t="shared" si="1"/>
        <v>-3.7299999999999972E-2</v>
      </c>
      <c r="V6">
        <f t="shared" si="2"/>
        <v>-17.031615361739988</v>
      </c>
      <c r="W6">
        <f t="shared" si="3"/>
        <v>-17.031615361739988</v>
      </c>
    </row>
    <row r="7" spans="3:24" x14ac:dyDescent="0.25">
      <c r="C7">
        <v>0.1946</v>
      </c>
      <c r="D7">
        <v>0.21829999999999999</v>
      </c>
      <c r="E7">
        <v>0.23230000000000001</v>
      </c>
      <c r="F7">
        <v>0.34970000000000001</v>
      </c>
      <c r="Q7" t="s">
        <v>16</v>
      </c>
      <c r="R7">
        <v>0.1646</v>
      </c>
      <c r="S7">
        <v>0.28010000000000002</v>
      </c>
      <c r="T7">
        <f t="shared" si="0"/>
        <v>0.22234999999999999</v>
      </c>
      <c r="U7">
        <f t="shared" si="1"/>
        <v>3.1100000000000017E-2</v>
      </c>
      <c r="V7">
        <f t="shared" si="2"/>
        <v>26.713670110740011</v>
      </c>
      <c r="W7">
        <f>V7*2</f>
        <v>53.427340221480023</v>
      </c>
    </row>
    <row r="8" spans="3:24" x14ac:dyDescent="0.25">
      <c r="C8">
        <v>0.2208</v>
      </c>
      <c r="D8">
        <v>0.19</v>
      </c>
      <c r="E8">
        <v>0.16569999999999999</v>
      </c>
      <c r="F8">
        <v>0.14960000000000001</v>
      </c>
      <c r="Q8" t="s">
        <v>17</v>
      </c>
      <c r="R8">
        <v>0.23230000000000001</v>
      </c>
      <c r="S8">
        <v>0.34970000000000001</v>
      </c>
      <c r="T8">
        <f t="shared" si="0"/>
        <v>0.29100000000000004</v>
      </c>
      <c r="U8">
        <f t="shared" si="1"/>
        <v>9.9750000000000061E-2</v>
      </c>
      <c r="V8">
        <f t="shared" si="2"/>
        <v>70.086266762125035</v>
      </c>
      <c r="W8">
        <f t="shared" ref="W8:W10" si="4">V8*2</f>
        <v>140.17253352425007</v>
      </c>
    </row>
    <row r="9" spans="3:24" x14ac:dyDescent="0.25">
      <c r="C9">
        <v>0.19969999999999999</v>
      </c>
      <c r="D9">
        <v>0.18279999999999999</v>
      </c>
      <c r="E9">
        <v>0.28499999999999998</v>
      </c>
      <c r="F9">
        <v>0.24679999999999999</v>
      </c>
      <c r="Q9" t="s">
        <v>18</v>
      </c>
      <c r="R9">
        <v>0.16569999999999999</v>
      </c>
      <c r="S9">
        <v>0.14960000000000001</v>
      </c>
      <c r="T9">
        <f t="shared" si="0"/>
        <v>0.15765000000000001</v>
      </c>
      <c r="U9">
        <f t="shared" si="1"/>
        <v>-3.3599999999999963E-2</v>
      </c>
      <c r="V9">
        <f t="shared" si="2"/>
        <v>-14.651725909759977</v>
      </c>
      <c r="W9">
        <f t="shared" si="4"/>
        <v>-29.303451819519953</v>
      </c>
    </row>
    <row r="10" spans="3:24" x14ac:dyDescent="0.25">
      <c r="Q10" t="s">
        <v>19</v>
      </c>
      <c r="R10">
        <v>0.28499999999999998</v>
      </c>
      <c r="S10">
        <v>0.24679999999999999</v>
      </c>
      <c r="T10">
        <f t="shared" si="0"/>
        <v>0.26589999999999997</v>
      </c>
      <c r="U10">
        <f t="shared" si="1"/>
        <v>7.4649999999999994E-2</v>
      </c>
      <c r="V10">
        <f t="shared" si="2"/>
        <v>54.290136130764999</v>
      </c>
      <c r="W10">
        <f t="shared" si="4"/>
        <v>108.58027226153</v>
      </c>
      <c r="X10" s="1"/>
    </row>
    <row r="11" spans="3:24" x14ac:dyDescent="0.25">
      <c r="N11" t="s">
        <v>7</v>
      </c>
    </row>
    <row r="12" spans="3:24" x14ac:dyDescent="0.25">
      <c r="E12" t="s">
        <v>5</v>
      </c>
      <c r="F12" t="s">
        <v>5</v>
      </c>
      <c r="G12" t="s">
        <v>4</v>
      </c>
      <c r="H12" t="s">
        <v>3</v>
      </c>
      <c r="I12" t="s">
        <v>14</v>
      </c>
      <c r="M12" t="s">
        <v>2</v>
      </c>
      <c r="N12">
        <v>-56.606000000000002</v>
      </c>
    </row>
    <row r="13" spans="3:24" x14ac:dyDescent="0.25">
      <c r="E13">
        <v>1.8616999999999999</v>
      </c>
      <c r="F13">
        <v>1.7844</v>
      </c>
      <c r="G13">
        <f t="shared" ref="G13:G15" si="5">AVERAGE(E13:F13)</f>
        <v>1.8230499999999998</v>
      </c>
      <c r="H13">
        <f t="shared" ref="H13:H18" si="6">G13-$G$20</f>
        <v>1.6317999999999999</v>
      </c>
      <c r="I13">
        <v>900</v>
      </c>
      <c r="M13" t="s">
        <v>1</v>
      </c>
      <c r="N13">
        <v>639.20000000000005</v>
      </c>
    </row>
    <row r="14" spans="3:24" x14ac:dyDescent="0.25">
      <c r="E14">
        <v>0.93110000000000004</v>
      </c>
      <c r="F14">
        <v>0.95660000000000001</v>
      </c>
      <c r="G14">
        <f t="shared" si="5"/>
        <v>0.94385000000000008</v>
      </c>
      <c r="H14">
        <f t="shared" si="6"/>
        <v>0.75260000000000016</v>
      </c>
      <c r="I14">
        <v>450</v>
      </c>
      <c r="M14" t="s">
        <v>0</v>
      </c>
      <c r="N14">
        <v>6.8893000000000004</v>
      </c>
    </row>
    <row r="15" spans="3:24" x14ac:dyDescent="0.25">
      <c r="E15">
        <v>0.49249999999999999</v>
      </c>
      <c r="F15">
        <v>0.5534</v>
      </c>
      <c r="G15">
        <f t="shared" si="5"/>
        <v>0.52295000000000003</v>
      </c>
      <c r="H15">
        <f t="shared" si="6"/>
        <v>0.33170000000000005</v>
      </c>
      <c r="I15">
        <v>225</v>
      </c>
    </row>
    <row r="16" spans="3:24" x14ac:dyDescent="0.25">
      <c r="E16">
        <v>0.3387</v>
      </c>
      <c r="F16">
        <v>0.31369999999999998</v>
      </c>
      <c r="G16">
        <f t="shared" ref="G16:G20" si="7">AVERAGE(E16:F16)</f>
        <v>0.32619999999999999</v>
      </c>
      <c r="H16">
        <f t="shared" si="6"/>
        <v>0.13495000000000001</v>
      </c>
      <c r="I16">
        <v>112.5</v>
      </c>
    </row>
    <row r="17" spans="5:9" x14ac:dyDescent="0.25">
      <c r="E17">
        <v>0.31190000000000001</v>
      </c>
      <c r="F17">
        <v>0.32290000000000002</v>
      </c>
      <c r="G17">
        <f t="shared" si="7"/>
        <v>0.31740000000000002</v>
      </c>
      <c r="H17">
        <f t="shared" si="6"/>
        <v>0.12615000000000004</v>
      </c>
      <c r="I17">
        <v>56.25</v>
      </c>
    </row>
    <row r="18" spans="5:9" x14ac:dyDescent="0.25">
      <c r="E18">
        <v>0.1946</v>
      </c>
      <c r="F18">
        <v>0.21829999999999999</v>
      </c>
      <c r="G18">
        <f t="shared" si="7"/>
        <v>0.20644999999999999</v>
      </c>
      <c r="H18">
        <f t="shared" si="6"/>
        <v>1.5200000000000019E-2</v>
      </c>
      <c r="I18">
        <v>28.13</v>
      </c>
    </row>
    <row r="19" spans="5:9" x14ac:dyDescent="0.25">
      <c r="E19">
        <v>0.2208</v>
      </c>
      <c r="F19">
        <v>0.19</v>
      </c>
      <c r="G19">
        <f t="shared" si="7"/>
        <v>0.2054</v>
      </c>
      <c r="H19">
        <f t="shared" ref="H19:H20" si="8">G19-$G$20</f>
        <v>1.4150000000000024E-2</v>
      </c>
      <c r="I19">
        <v>14.06</v>
      </c>
    </row>
    <row r="20" spans="5:9" x14ac:dyDescent="0.25">
      <c r="E20">
        <v>0.19969999999999999</v>
      </c>
      <c r="F20">
        <v>0.18279999999999999</v>
      </c>
      <c r="G20">
        <f t="shared" si="7"/>
        <v>0.19124999999999998</v>
      </c>
      <c r="H20">
        <f t="shared" si="8"/>
        <v>0</v>
      </c>
      <c r="I20">
        <v>0</v>
      </c>
    </row>
  </sheetData>
  <conditionalFormatting sqref="R3:S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Westcott</dc:creator>
  <cp:lastModifiedBy>Felix Westcott</cp:lastModifiedBy>
  <dcterms:created xsi:type="dcterms:W3CDTF">2022-09-21T16:30:13Z</dcterms:created>
  <dcterms:modified xsi:type="dcterms:W3CDTF">2022-10-11T16:44:00Z</dcterms:modified>
</cp:coreProperties>
</file>