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unioxfordnexus-my.sharepoint.com/personal/spet4768_ox_ac_uk/Documents/Desktop/Results/HNM/qPCR/"/>
    </mc:Choice>
  </mc:AlternateContent>
  <xr:revisionPtr revIDLastSave="236" documentId="14_{356FDF62-5703-478C-8C2C-57836FCBBFA8}" xr6:coauthVersionLast="47" xr6:coauthVersionMax="47" xr10:uidLastSave="{86D4613A-7216-463E-A443-08F7F4C8BA48}"/>
  <bookViews>
    <workbookView minimized="1" xWindow="10110" yWindow="690" windowWidth="19035" windowHeight="14880" activeTab="2" xr2:uid="{00000000-000D-0000-FFFF-FFFF00000000}"/>
  </bookViews>
  <sheets>
    <sheet name="Results" sheetId="1" r:id="rId1"/>
    <sheet name="Results Workspace" sheetId="3" r:id="rId2"/>
    <sheet name="IL1B" sheetId="4" r:id="rId3"/>
    <sheet name="HSPA5" sheetId="5" r:id="rId4"/>
    <sheet name="Housekeeper deltaCT" sheetId="11" r:id="rId5"/>
  </sheets>
  <externalReferences>
    <externalReference r:id="rId6"/>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0" i="4" l="1"/>
  <c r="G41" i="4"/>
  <c r="G42" i="4"/>
  <c r="G43" i="4"/>
  <c r="G44" i="4"/>
  <c r="G45" i="4"/>
  <c r="G49" i="4"/>
  <c r="G50" i="4"/>
  <c r="G51" i="4"/>
  <c r="G52" i="4"/>
  <c r="G53" i="4"/>
  <c r="G55" i="4"/>
  <c r="G56" i="4"/>
  <c r="G57" i="4"/>
  <c r="G58" i="4"/>
  <c r="G59" i="4"/>
  <c r="G60" i="4"/>
  <c r="G61" i="4"/>
  <c r="G62" i="4"/>
  <c r="G63" i="4"/>
  <c r="G64" i="4"/>
  <c r="G65" i="4"/>
  <c r="G66" i="4"/>
  <c r="G67" i="4"/>
  <c r="G68" i="4"/>
  <c r="G69" i="4"/>
  <c r="G70" i="4"/>
  <c r="G71" i="4"/>
  <c r="G72" i="4"/>
  <c r="G73" i="4"/>
  <c r="G74" i="4"/>
  <c r="G75" i="4"/>
  <c r="G76" i="4"/>
  <c r="G77" i="4"/>
  <c r="G78" i="4"/>
  <c r="G79" i="4"/>
  <c r="G80" i="4"/>
  <c r="C131" i="3"/>
  <c r="A33" i="5"/>
  <c r="A34" i="5"/>
  <c r="A35" i="5"/>
  <c r="A36" i="5"/>
  <c r="A37" i="5"/>
  <c r="A38" i="5"/>
  <c r="A39" i="5"/>
  <c r="A40" i="5"/>
  <c r="A41" i="5"/>
  <c r="A42" i="5"/>
  <c r="A43" i="5"/>
  <c r="A44" i="5"/>
  <c r="A45" i="5"/>
  <c r="A46" i="5"/>
  <c r="A47" i="5"/>
  <c r="A48" i="5"/>
  <c r="A49" i="5"/>
  <c r="A50" i="5"/>
  <c r="A51" i="5"/>
  <c r="A52" i="5"/>
  <c r="A53" i="5"/>
  <c r="A54" i="5"/>
  <c r="A55" i="5"/>
  <c r="A56" i="5"/>
  <c r="A57" i="5"/>
  <c r="A58" i="5"/>
  <c r="A59" i="5"/>
  <c r="A60" i="5"/>
  <c r="A61" i="5"/>
  <c r="A62" i="5"/>
  <c r="A63" i="5"/>
  <c r="A64" i="5"/>
  <c r="A65" i="5"/>
  <c r="A66" i="5"/>
  <c r="A67" i="5"/>
  <c r="A68" i="5"/>
  <c r="A69" i="5"/>
  <c r="A70" i="5"/>
  <c r="A71" i="5"/>
  <c r="A72" i="5"/>
  <c r="A73" i="5"/>
  <c r="A74" i="5"/>
  <c r="A75" i="5"/>
  <c r="A76" i="5"/>
  <c r="A77" i="5"/>
  <c r="A78" i="5"/>
  <c r="A79" i="5"/>
  <c r="A80" i="5"/>
  <c r="A32" i="5"/>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32" i="4"/>
  <c r="C4" i="3"/>
  <c r="C6" i="3"/>
  <c r="C7" i="3"/>
  <c r="C8" i="3"/>
  <c r="C9" i="3"/>
  <c r="C11" i="3"/>
  <c r="C12" i="3"/>
  <c r="C13" i="3"/>
  <c r="C15" i="3"/>
  <c r="C16" i="3"/>
  <c r="C17" i="3"/>
  <c r="C18" i="3"/>
  <c r="C19" i="3"/>
  <c r="C20" i="3"/>
  <c r="C21" i="3"/>
  <c r="C22" i="3"/>
  <c r="C23" i="3"/>
  <c r="C24" i="3"/>
  <c r="C26" i="3"/>
  <c r="C27" i="3"/>
  <c r="C29" i="3"/>
  <c r="C31" i="3"/>
  <c r="C33" i="3"/>
  <c r="C34" i="3"/>
  <c r="C35" i="3"/>
  <c r="C36" i="3"/>
  <c r="C38" i="3"/>
  <c r="C40" i="3"/>
  <c r="C41" i="3"/>
  <c r="C42" i="3"/>
  <c r="C43" i="3"/>
  <c r="C44" i="3"/>
  <c r="C45" i="3"/>
  <c r="C46" i="3"/>
  <c r="C47" i="3"/>
  <c r="C48" i="3"/>
  <c r="C49" i="3"/>
  <c r="C52" i="3"/>
  <c r="C54" i="3"/>
  <c r="C55" i="3"/>
  <c r="C56" i="3"/>
  <c r="C58" i="3"/>
  <c r="C60" i="3"/>
  <c r="C63" i="3"/>
  <c r="C64" i="3"/>
  <c r="C65" i="3"/>
  <c r="C66" i="3"/>
  <c r="C67" i="3"/>
  <c r="C68" i="3"/>
  <c r="C69" i="3"/>
  <c r="C70" i="3"/>
  <c r="C71" i="3"/>
  <c r="C72" i="3"/>
  <c r="C73" i="3"/>
  <c r="C75" i="3"/>
  <c r="C76" i="3"/>
  <c r="C77" i="3"/>
  <c r="C78" i="3"/>
  <c r="C81" i="3"/>
  <c r="C82" i="3"/>
  <c r="C83" i="3"/>
  <c r="C85" i="3"/>
  <c r="C87" i="3"/>
  <c r="C88" i="3"/>
  <c r="C91" i="3"/>
  <c r="C92" i="3"/>
  <c r="C93" i="3"/>
  <c r="C95" i="3"/>
  <c r="C96" i="3"/>
  <c r="C97" i="3"/>
  <c r="C98" i="3"/>
  <c r="C99" i="3"/>
  <c r="C100" i="3"/>
  <c r="C101" i="3"/>
  <c r="C102" i="3"/>
  <c r="C103" i="3"/>
  <c r="C104" i="3"/>
  <c r="C106" i="3"/>
  <c r="C108" i="3"/>
  <c r="C109" i="3"/>
  <c r="C110" i="3"/>
  <c r="C112" i="3"/>
  <c r="C114" i="3"/>
  <c r="C115" i="3"/>
  <c r="C116" i="3"/>
  <c r="C117" i="3"/>
  <c r="C120" i="3"/>
  <c r="C121" i="3"/>
  <c r="C122" i="3"/>
  <c r="C123" i="3"/>
  <c r="C125" i="3"/>
  <c r="C127" i="3"/>
  <c r="C128" i="3"/>
  <c r="C129" i="3"/>
  <c r="C130" i="3"/>
  <c r="C132" i="3"/>
  <c r="C135" i="3"/>
  <c r="C137" i="3"/>
  <c r="C138" i="3"/>
  <c r="C140" i="3"/>
  <c r="C141" i="3"/>
  <c r="C142" i="3"/>
  <c r="C143" i="3"/>
  <c r="C144" i="3"/>
  <c r="C145" i="3"/>
  <c r="C147" i="3"/>
  <c r="C148" i="3"/>
  <c r="C149" i="3"/>
  <c r="C150" i="3"/>
  <c r="C151" i="3"/>
  <c r="C152" i="3"/>
  <c r="C153" i="3"/>
  <c r="C154" i="3"/>
  <c r="C155" i="3"/>
  <c r="C156" i="3"/>
  <c r="C157" i="3"/>
  <c r="C158" i="3"/>
  <c r="C159" i="3"/>
  <c r="C160" i="3"/>
  <c r="C161" i="3"/>
  <c r="C162" i="3"/>
  <c r="C163" i="3"/>
  <c r="C164" i="3"/>
  <c r="C165" i="3"/>
  <c r="C166" i="3"/>
  <c r="C167" i="3"/>
  <c r="C168" i="3"/>
  <c r="C169" i="3"/>
  <c r="C170" i="3"/>
  <c r="C171" i="3"/>
  <c r="C172" i="3"/>
  <c r="C173" i="3"/>
  <c r="C174" i="3"/>
  <c r="C175" i="3"/>
  <c r="C176" i="3"/>
  <c r="C177" i="3"/>
  <c r="C178" i="3"/>
  <c r="C179" i="3"/>
  <c r="C181" i="3"/>
  <c r="C182" i="3"/>
  <c r="C183" i="3"/>
  <c r="C184" i="3"/>
  <c r="C185" i="3"/>
  <c r="C186" i="3"/>
  <c r="C187" i="3"/>
  <c r="C188" i="3"/>
  <c r="C189" i="3"/>
  <c r="C190" i="3"/>
  <c r="C191" i="3"/>
  <c r="C192" i="3"/>
  <c r="C193" i="3"/>
  <c r="C194" i="3"/>
  <c r="C195" i="3"/>
  <c r="C196" i="3"/>
  <c r="C197" i="3"/>
  <c r="C198" i="3"/>
  <c r="C199" i="3"/>
  <c r="C200" i="3"/>
  <c r="C201" i="3"/>
  <c r="C202" i="3"/>
  <c r="C203" i="3"/>
  <c r="C204" i="3"/>
  <c r="C205" i="3"/>
  <c r="C206" i="3"/>
  <c r="C207" i="3"/>
  <c r="C208" i="3"/>
  <c r="C209" i="3"/>
  <c r="C210" i="3"/>
  <c r="C211" i="3"/>
  <c r="C212" i="3"/>
  <c r="C213" i="3"/>
  <c r="C214" i="3"/>
  <c r="C215" i="3"/>
  <c r="C216" i="3"/>
  <c r="C218" i="3"/>
  <c r="C220" i="3"/>
  <c r="C221" i="3"/>
  <c r="C222" i="3"/>
  <c r="C223" i="3"/>
  <c r="C224" i="3"/>
  <c r="C225" i="3"/>
  <c r="C226" i="3"/>
  <c r="C227" i="3"/>
  <c r="C228" i="3"/>
  <c r="C229" i="3"/>
  <c r="C230" i="3"/>
  <c r="C231" i="3"/>
  <c r="C232" i="3"/>
  <c r="C233" i="3"/>
  <c r="C234" i="3"/>
  <c r="C235" i="3"/>
  <c r="C236" i="3"/>
  <c r="C237" i="3"/>
  <c r="C238" i="3"/>
  <c r="C239" i="3"/>
  <c r="C240" i="3"/>
  <c r="C241" i="3"/>
  <c r="C242" i="3"/>
  <c r="C243" i="3"/>
  <c r="C244" i="3"/>
  <c r="C245" i="3"/>
  <c r="C246" i="3"/>
  <c r="C247" i="3"/>
  <c r="C248" i="3"/>
  <c r="C249" i="3"/>
  <c r="C250" i="3"/>
  <c r="C252" i="3"/>
  <c r="C253" i="3"/>
  <c r="C254" i="3"/>
  <c r="C255" i="3"/>
  <c r="C256" i="3"/>
  <c r="C257" i="3"/>
  <c r="C258" i="3"/>
  <c r="C259" i="3"/>
  <c r="C260" i="3"/>
  <c r="C261" i="3"/>
  <c r="C262" i="3"/>
  <c r="C263" i="3"/>
  <c r="C264" i="3"/>
  <c r="C265" i="3"/>
  <c r="C266" i="3"/>
  <c r="C267" i="3"/>
  <c r="C268" i="3"/>
  <c r="C269" i="3"/>
  <c r="C270" i="3"/>
  <c r="C272" i="3"/>
  <c r="C273" i="3"/>
  <c r="C274" i="3"/>
  <c r="C275" i="3"/>
  <c r="C276" i="3"/>
  <c r="C277" i="3"/>
  <c r="C278" i="3"/>
  <c r="C279" i="3"/>
  <c r="C280" i="3"/>
  <c r="C281" i="3"/>
  <c r="C282" i="3"/>
  <c r="C283" i="3"/>
  <c r="C284" i="3"/>
  <c r="C285" i="3"/>
  <c r="C286" i="3"/>
  <c r="C287" i="3"/>
  <c r="C288" i="3"/>
  <c r="C289" i="3"/>
  <c r="C290" i="3"/>
  <c r="C291" i="3"/>
  <c r="C292" i="3"/>
  <c r="C294" i="3"/>
  <c r="C295" i="3"/>
  <c r="C296" i="3"/>
  <c r="C297" i="3"/>
  <c r="C298" i="3"/>
  <c r="C299" i="3"/>
  <c r="C300" i="3"/>
  <c r="C301" i="3"/>
  <c r="C302" i="3"/>
  <c r="C303" i="3"/>
  <c r="C304" i="3"/>
  <c r="C305" i="3"/>
  <c r="C306" i="3"/>
  <c r="C307" i="3"/>
  <c r="C308" i="3"/>
  <c r="C309" i="3"/>
  <c r="C310" i="3"/>
  <c r="C311" i="3"/>
  <c r="C312" i="3"/>
  <c r="C313" i="3"/>
  <c r="C314" i="3"/>
  <c r="C315" i="3"/>
  <c r="C316" i="3"/>
  <c r="C317" i="3"/>
  <c r="C318" i="3"/>
  <c r="C319" i="3"/>
  <c r="C320" i="3"/>
  <c r="C321" i="3"/>
  <c r="C322" i="3"/>
  <c r="C323" i="3"/>
  <c r="C324" i="3"/>
  <c r="C325" i="3"/>
  <c r="C326" i="3"/>
  <c r="C327" i="3"/>
  <c r="C328" i="3"/>
  <c r="C329" i="3"/>
  <c r="C330" i="3"/>
  <c r="C331" i="3"/>
  <c r="C332" i="3"/>
  <c r="C333" i="3"/>
  <c r="C334" i="3"/>
  <c r="C335" i="3"/>
  <c r="E17" i="11"/>
  <c r="E18" i="11"/>
  <c r="E19" i="11"/>
  <c r="E20" i="11"/>
  <c r="E21" i="11"/>
  <c r="E22" i="11"/>
  <c r="E23" i="11"/>
  <c r="E24" i="11"/>
  <c r="E25" i="11"/>
  <c r="E26" i="11"/>
  <c r="E27" i="11"/>
  <c r="E28" i="11"/>
  <c r="E29" i="11"/>
  <c r="E30" i="11"/>
  <c r="E31" i="11"/>
  <c r="E32" i="11"/>
  <c r="E33" i="11"/>
  <c r="E34" i="11"/>
  <c r="E35" i="11"/>
  <c r="E36" i="11"/>
  <c r="E37" i="11"/>
  <c r="E38" i="11"/>
  <c r="E39" i="11"/>
  <c r="E40" i="11"/>
  <c r="E41" i="11"/>
  <c r="E42" i="11"/>
  <c r="E43" i="11"/>
  <c r="A3" i="3" l="1"/>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2" i="3"/>
  <c r="B3" i="3"/>
  <c r="B4" i="3"/>
  <c r="B5" i="3"/>
  <c r="B6" i="3"/>
  <c r="B7" i="3"/>
  <c r="B8" i="3"/>
  <c r="B9" i="3"/>
  <c r="B10" i="3"/>
  <c r="B11" i="3"/>
  <c r="B12" i="3"/>
  <c r="B13" i="3"/>
  <c r="B14" i="3"/>
  <c r="B15" i="3"/>
  <c r="B16" i="3"/>
  <c r="B17" i="3"/>
  <c r="B18" i="3"/>
  <c r="B19" i="3"/>
  <c r="B20" i="3"/>
  <c r="B21" i="3"/>
  <c r="B22" i="3"/>
  <c r="B23" i="3"/>
  <c r="B24" i="3"/>
  <c r="B25" i="3"/>
  <c r="B26" i="3"/>
  <c r="B27" i="3"/>
  <c r="B28" i="3"/>
  <c r="B29" i="3"/>
  <c r="B30" i="3"/>
  <c r="B31" i="3"/>
  <c r="B32" i="3"/>
  <c r="B33" i="3"/>
  <c r="B34" i="3"/>
  <c r="B35" i="3"/>
  <c r="B36" i="3"/>
  <c r="B37" i="3"/>
  <c r="B38" i="3"/>
  <c r="B39" i="3"/>
  <c r="B40" i="3"/>
  <c r="B41" i="3"/>
  <c r="B42" i="3"/>
  <c r="B43" i="3"/>
  <c r="B44" i="3"/>
  <c r="B45" i="3"/>
  <c r="B46" i="3"/>
  <c r="B47" i="3"/>
  <c r="B48" i="3"/>
  <c r="B49" i="3"/>
  <c r="B50" i="3"/>
  <c r="B51" i="3"/>
  <c r="B52" i="3"/>
  <c r="B53" i="3"/>
  <c r="B54" i="3"/>
  <c r="B55" i="3"/>
  <c r="B56" i="3"/>
  <c r="B57" i="3"/>
  <c r="B58" i="3"/>
  <c r="B59" i="3"/>
  <c r="B60" i="3"/>
  <c r="B61" i="3"/>
  <c r="B62" i="3"/>
  <c r="B63" i="3"/>
  <c r="B64" i="3"/>
  <c r="B65" i="3"/>
  <c r="B66" i="3"/>
  <c r="B67" i="3"/>
  <c r="B68" i="3"/>
  <c r="B69" i="3"/>
  <c r="B70" i="3"/>
  <c r="B71" i="3"/>
  <c r="B72" i="3"/>
  <c r="B73" i="3"/>
  <c r="B74" i="3"/>
  <c r="B75" i="3"/>
  <c r="B76" i="3"/>
  <c r="B77" i="3"/>
  <c r="B78" i="3"/>
  <c r="B79" i="3"/>
  <c r="B80" i="3"/>
  <c r="B81" i="3"/>
  <c r="B82" i="3"/>
  <c r="B83" i="3"/>
  <c r="B84" i="3"/>
  <c r="B85" i="3"/>
  <c r="B86" i="3"/>
  <c r="B87" i="3"/>
  <c r="B88" i="3"/>
  <c r="B89" i="3"/>
  <c r="B90" i="3"/>
  <c r="B91" i="3"/>
  <c r="B92" i="3"/>
  <c r="B93" i="3"/>
  <c r="B94" i="3"/>
  <c r="B95" i="3"/>
  <c r="B96" i="3"/>
  <c r="B97" i="3"/>
  <c r="B98" i="3"/>
  <c r="B99" i="3"/>
  <c r="B100" i="3"/>
  <c r="B101" i="3"/>
  <c r="B102" i="3"/>
  <c r="B103" i="3"/>
  <c r="B104" i="3"/>
  <c r="B105" i="3"/>
  <c r="B106" i="3"/>
  <c r="B107" i="3"/>
  <c r="B108" i="3"/>
  <c r="B109" i="3"/>
  <c r="B110" i="3"/>
  <c r="B111" i="3"/>
  <c r="B112" i="3"/>
  <c r="B113" i="3"/>
  <c r="B114" i="3"/>
  <c r="B115" i="3"/>
  <c r="B116" i="3"/>
  <c r="B117" i="3"/>
  <c r="B118" i="3"/>
  <c r="B119" i="3"/>
  <c r="B120" i="3"/>
  <c r="B121" i="3"/>
  <c r="B122" i="3"/>
  <c r="B123" i="3"/>
  <c r="B124" i="3"/>
  <c r="B125" i="3"/>
  <c r="B126" i="3"/>
  <c r="B127" i="3"/>
  <c r="B128" i="3"/>
  <c r="B129" i="3"/>
  <c r="B130" i="3"/>
  <c r="B131" i="3"/>
  <c r="B132" i="3"/>
  <c r="B133" i="3"/>
  <c r="B134" i="3"/>
  <c r="B135" i="3"/>
  <c r="B136" i="3"/>
  <c r="B137" i="3"/>
  <c r="B138" i="3"/>
  <c r="B139" i="3"/>
  <c r="B140" i="3"/>
  <c r="B141" i="3"/>
  <c r="B142" i="3"/>
  <c r="B143" i="3"/>
  <c r="B144" i="3"/>
  <c r="B145" i="3"/>
  <c r="B146" i="3"/>
  <c r="B147" i="3"/>
  <c r="B148" i="3"/>
  <c r="B149" i="3"/>
  <c r="B150" i="3"/>
  <c r="B151" i="3"/>
  <c r="B152" i="3"/>
  <c r="B153" i="3"/>
  <c r="B154" i="3"/>
  <c r="B155" i="3"/>
  <c r="B156" i="3"/>
  <c r="B157" i="3"/>
  <c r="B158" i="3"/>
  <c r="B159" i="3"/>
  <c r="B160" i="3"/>
  <c r="B161" i="3"/>
  <c r="B162" i="3"/>
  <c r="B163" i="3"/>
  <c r="B164" i="3"/>
  <c r="B165" i="3"/>
  <c r="B166" i="3"/>
  <c r="B167" i="3"/>
  <c r="B168" i="3"/>
  <c r="B169" i="3"/>
  <c r="B170" i="3"/>
  <c r="B171" i="3"/>
  <c r="B172" i="3"/>
  <c r="B173" i="3"/>
  <c r="B174" i="3"/>
  <c r="B175" i="3"/>
  <c r="B176" i="3"/>
  <c r="B177" i="3"/>
  <c r="B178" i="3"/>
  <c r="B179" i="3"/>
  <c r="B180" i="3"/>
  <c r="B181" i="3"/>
  <c r="B182" i="3"/>
  <c r="B183" i="3"/>
  <c r="B184" i="3"/>
  <c r="B185" i="3"/>
  <c r="B186" i="3"/>
  <c r="B187" i="3"/>
  <c r="B188" i="3"/>
  <c r="B189" i="3"/>
  <c r="B190" i="3"/>
  <c r="B191" i="3"/>
  <c r="B192" i="3"/>
  <c r="B193" i="3"/>
  <c r="B194" i="3"/>
  <c r="B195" i="3"/>
  <c r="B196" i="3"/>
  <c r="B197" i="3"/>
  <c r="B198" i="3"/>
  <c r="B199" i="3"/>
  <c r="B200" i="3"/>
  <c r="B201" i="3"/>
  <c r="B202" i="3"/>
  <c r="B203" i="3"/>
  <c r="B204" i="3"/>
  <c r="B205" i="3"/>
  <c r="B206" i="3"/>
  <c r="B207" i="3"/>
  <c r="B208" i="3"/>
  <c r="B209" i="3"/>
  <c r="B210" i="3"/>
  <c r="B211" i="3"/>
  <c r="B212" i="3"/>
  <c r="B213" i="3"/>
  <c r="B214" i="3"/>
  <c r="B215" i="3"/>
  <c r="B216" i="3"/>
  <c r="B217" i="3"/>
  <c r="B218" i="3"/>
  <c r="B219" i="3"/>
  <c r="B220" i="3"/>
  <c r="B221" i="3"/>
  <c r="B222" i="3"/>
  <c r="B223" i="3"/>
  <c r="B224" i="3"/>
  <c r="B225" i="3"/>
  <c r="B226" i="3"/>
  <c r="B227" i="3"/>
  <c r="B228" i="3"/>
  <c r="B229" i="3"/>
  <c r="B230" i="3"/>
  <c r="B231" i="3"/>
  <c r="B232" i="3"/>
  <c r="B233" i="3"/>
  <c r="B234" i="3"/>
  <c r="B235" i="3"/>
  <c r="B236" i="3"/>
  <c r="B237" i="3"/>
  <c r="B238" i="3"/>
  <c r="B239" i="3"/>
  <c r="B240" i="3"/>
  <c r="B241" i="3"/>
  <c r="B242" i="3"/>
  <c r="B243" i="3"/>
  <c r="B244" i="3"/>
  <c r="B245" i="3"/>
  <c r="B246" i="3"/>
  <c r="B247" i="3"/>
  <c r="B248" i="3"/>
  <c r="B249" i="3"/>
  <c r="B250" i="3"/>
  <c r="B251" i="3"/>
  <c r="B252" i="3"/>
  <c r="B253" i="3"/>
  <c r="B254" i="3"/>
  <c r="B255" i="3"/>
  <c r="B256" i="3"/>
  <c r="B257" i="3"/>
  <c r="B258" i="3"/>
  <c r="B259" i="3"/>
  <c r="B260" i="3"/>
  <c r="B261" i="3"/>
  <c r="B262" i="3"/>
  <c r="B263" i="3"/>
  <c r="B264" i="3"/>
  <c r="B265" i="3"/>
  <c r="B266" i="3"/>
  <c r="B267" i="3"/>
  <c r="B268" i="3"/>
  <c r="B269" i="3"/>
  <c r="B270" i="3"/>
  <c r="B271" i="3"/>
  <c r="B272" i="3"/>
  <c r="B273" i="3"/>
  <c r="B274" i="3"/>
  <c r="B275" i="3"/>
  <c r="B276" i="3"/>
  <c r="B277" i="3"/>
  <c r="B278" i="3"/>
  <c r="B279" i="3"/>
  <c r="B280" i="3"/>
  <c r="B281" i="3"/>
  <c r="B282" i="3"/>
  <c r="B283" i="3"/>
  <c r="B284" i="3"/>
  <c r="B285" i="3"/>
  <c r="B286" i="3"/>
  <c r="B287" i="3"/>
  <c r="B288" i="3"/>
  <c r="B289" i="3"/>
  <c r="B290" i="3"/>
  <c r="B291" i="3"/>
  <c r="B292" i="3"/>
  <c r="B293" i="3"/>
  <c r="B294" i="3"/>
  <c r="B295" i="3"/>
  <c r="B296" i="3"/>
  <c r="B297" i="3"/>
  <c r="B298" i="3"/>
  <c r="B299" i="3"/>
  <c r="B300" i="3"/>
  <c r="B301" i="3"/>
  <c r="B302" i="3"/>
  <c r="B303" i="3"/>
  <c r="B304" i="3"/>
  <c r="B305" i="3"/>
  <c r="B306" i="3"/>
  <c r="B307" i="3"/>
  <c r="B308" i="3"/>
  <c r="B309" i="3"/>
  <c r="B310" i="3"/>
  <c r="B311" i="3"/>
  <c r="B312" i="3"/>
  <c r="B313" i="3"/>
  <c r="B314" i="3"/>
  <c r="B315" i="3"/>
  <c r="B316" i="3"/>
  <c r="B317" i="3"/>
  <c r="B318" i="3"/>
  <c r="B319" i="3"/>
  <c r="B320" i="3"/>
  <c r="B321" i="3"/>
  <c r="B322" i="3"/>
  <c r="B323" i="3"/>
  <c r="B324" i="3"/>
  <c r="B325" i="3"/>
  <c r="B326" i="3"/>
  <c r="B327" i="3"/>
  <c r="B328" i="3"/>
  <c r="B329" i="3"/>
  <c r="B330" i="3"/>
  <c r="B331" i="3"/>
  <c r="B332" i="3"/>
  <c r="B333" i="3"/>
  <c r="B334" i="3"/>
  <c r="B335" i="3"/>
  <c r="B336" i="3"/>
  <c r="B337" i="3"/>
  <c r="B2" i="3"/>
  <c r="G3" i="3" l="1"/>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2" i="3"/>
  <c r="D335" i="3"/>
  <c r="D332" i="3"/>
  <c r="D329" i="3"/>
  <c r="D326" i="3"/>
  <c r="D323" i="3"/>
  <c r="D320" i="3"/>
  <c r="D317" i="3"/>
  <c r="D314" i="3"/>
  <c r="D311" i="3"/>
  <c r="D308" i="3"/>
  <c r="D305" i="3"/>
  <c r="D302" i="3"/>
  <c r="D299" i="3"/>
  <c r="D296" i="3"/>
  <c r="D293" i="3"/>
  <c r="D290" i="3"/>
  <c r="D287" i="3"/>
  <c r="D284" i="3"/>
  <c r="D281" i="3"/>
  <c r="D278" i="3"/>
  <c r="D275" i="3"/>
  <c r="D272" i="3"/>
  <c r="D269" i="3"/>
  <c r="D266" i="3"/>
  <c r="D263" i="3"/>
  <c r="D260" i="3"/>
  <c r="D257" i="3"/>
  <c r="D254" i="3"/>
  <c r="D251" i="3"/>
  <c r="D248" i="3"/>
  <c r="D245" i="3"/>
  <c r="D242" i="3"/>
  <c r="D239" i="3"/>
  <c r="D236" i="3"/>
  <c r="D233" i="3"/>
  <c r="D230" i="3"/>
  <c r="D227" i="3"/>
  <c r="D224" i="3"/>
  <c r="D221" i="3"/>
  <c r="D218" i="3"/>
  <c r="D215" i="3"/>
  <c r="D212" i="3"/>
  <c r="D209" i="3"/>
  <c r="D206" i="3"/>
  <c r="D203" i="3"/>
  <c r="D200" i="3"/>
  <c r="D197" i="3"/>
  <c r="D194" i="3"/>
  <c r="D191" i="3"/>
  <c r="D188" i="3"/>
  <c r="D185" i="3"/>
  <c r="D182" i="3"/>
  <c r="D179" i="3"/>
  <c r="D176" i="3"/>
  <c r="D173" i="3"/>
  <c r="D170" i="3"/>
  <c r="D167" i="3"/>
  <c r="D164" i="3"/>
  <c r="D161" i="3"/>
  <c r="D158" i="3"/>
  <c r="D155" i="3"/>
  <c r="D152" i="3"/>
  <c r="D149" i="3"/>
  <c r="D146" i="3"/>
  <c r="D143" i="3"/>
  <c r="D140" i="3"/>
  <c r="D137" i="3"/>
  <c r="D134" i="3"/>
  <c r="D131" i="3"/>
  <c r="D128" i="3"/>
  <c r="D125" i="3"/>
  <c r="D122" i="3"/>
  <c r="D119" i="3"/>
  <c r="D116" i="3"/>
  <c r="D113" i="3"/>
  <c r="D110" i="3"/>
  <c r="D107" i="3"/>
  <c r="D104" i="3"/>
  <c r="D101" i="3"/>
  <c r="D98" i="3"/>
  <c r="D95" i="3"/>
  <c r="D92" i="3"/>
  <c r="D89" i="3"/>
  <c r="D86" i="3"/>
  <c r="D83" i="3"/>
  <c r="D80" i="3"/>
  <c r="D77" i="3"/>
  <c r="D74" i="3"/>
  <c r="D71" i="3"/>
  <c r="D68" i="3"/>
  <c r="D65" i="3"/>
  <c r="D62" i="3"/>
  <c r="D59" i="3"/>
  <c r="D56" i="3"/>
  <c r="D53" i="3"/>
  <c r="D50" i="3"/>
  <c r="D47" i="3"/>
  <c r="D44" i="3"/>
  <c r="D41" i="3"/>
  <c r="D38" i="3"/>
  <c r="D35" i="3"/>
  <c r="D32" i="3"/>
  <c r="D29" i="3"/>
  <c r="D26" i="3"/>
  <c r="D23" i="3"/>
  <c r="D20" i="3"/>
  <c r="D17" i="3"/>
  <c r="D14" i="3"/>
  <c r="D11" i="3"/>
  <c r="D8" i="3"/>
  <c r="D5" i="3"/>
  <c r="D2" i="3"/>
  <c r="F44" i="3"/>
  <c r="C336" i="3"/>
  <c r="C337" i="3"/>
  <c r="F7" i="5" l="1"/>
  <c r="A7" i="5"/>
  <c r="F6" i="5"/>
  <c r="A6" i="5"/>
  <c r="F5" i="5"/>
  <c r="A5" i="5"/>
  <c r="F4" i="5"/>
  <c r="A4" i="5"/>
  <c r="F3" i="5"/>
  <c r="A3" i="5"/>
  <c r="F2" i="5"/>
  <c r="A2" i="5"/>
  <c r="H335" i="3"/>
  <c r="H332" i="3"/>
  <c r="H329" i="3"/>
  <c r="H326" i="3"/>
  <c r="H323" i="3"/>
  <c r="H320" i="3"/>
  <c r="H317" i="3"/>
  <c r="H314" i="3"/>
  <c r="H311" i="3"/>
  <c r="H308" i="3"/>
  <c r="H305" i="3"/>
  <c r="H302" i="3"/>
  <c r="H299" i="3"/>
  <c r="H296" i="3"/>
  <c r="H293" i="3"/>
  <c r="H290" i="3"/>
  <c r="H287" i="3"/>
  <c r="H284" i="3"/>
  <c r="H281" i="3"/>
  <c r="H278" i="3"/>
  <c r="H275" i="3"/>
  <c r="H272" i="3"/>
  <c r="H269" i="3"/>
  <c r="H266" i="3"/>
  <c r="H263" i="3"/>
  <c r="H260" i="3"/>
  <c r="H257" i="3"/>
  <c r="H254" i="3"/>
  <c r="H251" i="3"/>
  <c r="H248" i="3"/>
  <c r="H245" i="3"/>
  <c r="H242" i="3"/>
  <c r="H239" i="3"/>
  <c r="H236" i="3"/>
  <c r="H233" i="3"/>
  <c r="H230" i="3"/>
  <c r="H227" i="3"/>
  <c r="H224" i="3"/>
  <c r="H221" i="3"/>
  <c r="H218" i="3"/>
  <c r="H215" i="3"/>
  <c r="H212" i="3"/>
  <c r="H209" i="3"/>
  <c r="H206" i="3"/>
  <c r="H203" i="3"/>
  <c r="H200" i="3"/>
  <c r="H197" i="3"/>
  <c r="H194" i="3"/>
  <c r="H191" i="3"/>
  <c r="H188" i="3"/>
  <c r="H185" i="3"/>
  <c r="H182" i="3"/>
  <c r="H179" i="3"/>
  <c r="H176" i="3"/>
  <c r="H173" i="3"/>
  <c r="H170" i="3"/>
  <c r="H167" i="3"/>
  <c r="H164" i="3"/>
  <c r="H161" i="3"/>
  <c r="H158" i="3"/>
  <c r="H155" i="3"/>
  <c r="H152" i="3"/>
  <c r="H149" i="3"/>
  <c r="H146" i="3"/>
  <c r="H143" i="3"/>
  <c r="H140" i="3"/>
  <c r="H137" i="3"/>
  <c r="H134" i="3"/>
  <c r="H131" i="3"/>
  <c r="H128" i="3"/>
  <c r="H125" i="3"/>
  <c r="H122" i="3"/>
  <c r="H119" i="3"/>
  <c r="H116" i="3"/>
  <c r="H113" i="3"/>
  <c r="H110" i="3"/>
  <c r="H107" i="3"/>
  <c r="H104" i="3"/>
  <c r="H101" i="3"/>
  <c r="H98" i="3"/>
  <c r="H95" i="3"/>
  <c r="H92" i="3"/>
  <c r="H89" i="3"/>
  <c r="H86" i="3"/>
  <c r="H83" i="3"/>
  <c r="H80" i="3"/>
  <c r="H77" i="3"/>
  <c r="H74" i="3"/>
  <c r="H71" i="3"/>
  <c r="H68" i="3"/>
  <c r="H65" i="3"/>
  <c r="H62" i="3"/>
  <c r="H59" i="3"/>
  <c r="H56" i="3"/>
  <c r="H53" i="3"/>
  <c r="H50" i="3"/>
  <c r="H47" i="3"/>
  <c r="H44" i="3"/>
  <c r="H41" i="3"/>
  <c r="H38" i="3"/>
  <c r="H35" i="3"/>
  <c r="H32" i="3"/>
  <c r="H29" i="3"/>
  <c r="H26" i="3"/>
  <c r="H23" i="3"/>
  <c r="H20" i="3"/>
  <c r="H17" i="3"/>
  <c r="H14" i="3"/>
  <c r="H11" i="3"/>
  <c r="H2" i="3"/>
  <c r="H5" i="3"/>
  <c r="H8" i="3"/>
  <c r="A5" i="4"/>
  <c r="A4" i="4"/>
  <c r="A2" i="4"/>
  <c r="F7" i="4"/>
  <c r="A7" i="4"/>
  <c r="F6" i="4"/>
  <c r="A6" i="4"/>
  <c r="F5" i="4"/>
  <c r="F4" i="4"/>
  <c r="F3" i="4"/>
  <c r="A3" i="4"/>
  <c r="F2" i="4"/>
  <c r="F335" i="3"/>
  <c r="F311" i="3"/>
  <c r="F287" i="3"/>
  <c r="F266" i="3"/>
  <c r="F263" i="3"/>
  <c r="F242" i="3"/>
  <c r="F239" i="3"/>
  <c r="F218" i="3"/>
  <c r="F215" i="3"/>
  <c r="F191" i="3"/>
  <c r="F170" i="3"/>
  <c r="F167" i="3"/>
  <c r="F146" i="3"/>
  <c r="F128" i="3"/>
  <c r="F122" i="3"/>
  <c r="F119" i="3"/>
  <c r="F95" i="3"/>
  <c r="F74" i="3"/>
  <c r="F56" i="3"/>
  <c r="F47" i="3"/>
  <c r="F26" i="3"/>
  <c r="F23" i="3"/>
  <c r="F32" i="3"/>
  <c r="F65" i="3"/>
  <c r="F161" i="3"/>
  <c r="F17" i="3"/>
  <c r="F20" i="3"/>
  <c r="F29" i="3"/>
  <c r="E35" i="3"/>
  <c r="F38" i="3"/>
  <c r="E41" i="3"/>
  <c r="F41" i="3"/>
  <c r="F50" i="3"/>
  <c r="F53" i="3"/>
  <c r="F59" i="3"/>
  <c r="E59" i="3"/>
  <c r="E62" i="3"/>
  <c r="F62" i="3"/>
  <c r="E65" i="3"/>
  <c r="F68" i="3"/>
  <c r="E68" i="3"/>
  <c r="F71" i="3"/>
  <c r="E74" i="3"/>
  <c r="F77" i="3"/>
  <c r="F80" i="3"/>
  <c r="F83" i="3"/>
  <c r="F86" i="3"/>
  <c r="F89" i="3"/>
  <c r="E92" i="3"/>
  <c r="F92" i="3"/>
  <c r="F98" i="3"/>
  <c r="F101" i="3"/>
  <c r="F104" i="3"/>
  <c r="F110" i="3"/>
  <c r="F113" i="3"/>
  <c r="F116" i="3"/>
  <c r="E122" i="3"/>
  <c r="F125" i="3"/>
  <c r="E128" i="3"/>
  <c r="E131" i="3"/>
  <c r="F134" i="3"/>
  <c r="E137" i="3"/>
  <c r="F137" i="3"/>
  <c r="E140" i="3"/>
  <c r="F143" i="3"/>
  <c r="E146" i="3"/>
  <c r="F149" i="3"/>
  <c r="E149" i="3"/>
  <c r="F152" i="3"/>
  <c r="E155" i="3"/>
  <c r="F158" i="3"/>
  <c r="E161" i="3"/>
  <c r="E164" i="3"/>
  <c r="E170" i="3"/>
  <c r="F173" i="3"/>
  <c r="F176" i="3"/>
  <c r="F179" i="3"/>
  <c r="F182" i="3"/>
  <c r="F185" i="3"/>
  <c r="F194" i="3"/>
  <c r="F197" i="3"/>
  <c r="F200" i="3"/>
  <c r="F203" i="3"/>
  <c r="F209" i="3"/>
  <c r="E212" i="3"/>
  <c r="F221" i="3"/>
  <c r="F224" i="3"/>
  <c r="F227" i="3"/>
  <c r="F230" i="3"/>
  <c r="F233" i="3"/>
  <c r="F236" i="3"/>
  <c r="F245" i="3"/>
  <c r="F248" i="3"/>
  <c r="F251" i="3"/>
  <c r="F254" i="3"/>
  <c r="E254" i="3"/>
  <c r="F257" i="3"/>
  <c r="F260" i="3"/>
  <c r="F269" i="3"/>
  <c r="F272" i="3"/>
  <c r="F275" i="3"/>
  <c r="E278" i="3"/>
  <c r="F281" i="3"/>
  <c r="F284" i="3"/>
  <c r="F290" i="3"/>
  <c r="F293" i="3"/>
  <c r="E293" i="3"/>
  <c r="F296" i="3"/>
  <c r="F299" i="3"/>
  <c r="F302" i="3"/>
  <c r="F305" i="3"/>
  <c r="F308" i="3"/>
  <c r="F314" i="3"/>
  <c r="F317" i="3"/>
  <c r="F320" i="3"/>
  <c r="F323" i="3"/>
  <c r="F326" i="3"/>
  <c r="F329" i="3"/>
  <c r="F332" i="3"/>
  <c r="C3" i="3"/>
  <c r="C2" i="3"/>
  <c r="C63" i="5" l="1"/>
  <c r="C67" i="5"/>
  <c r="C71" i="5"/>
  <c r="C75" i="5"/>
  <c r="C79" i="5"/>
  <c r="D66" i="4"/>
  <c r="C35" i="4"/>
  <c r="C43" i="4"/>
  <c r="C51" i="4"/>
  <c r="C77" i="4"/>
  <c r="C38" i="4"/>
  <c r="C72" i="4"/>
  <c r="D63" i="5"/>
  <c r="D67" i="5"/>
  <c r="D71" i="5"/>
  <c r="D75" i="5"/>
  <c r="D79" i="5"/>
  <c r="D68" i="4"/>
  <c r="D76" i="4"/>
  <c r="C52" i="4"/>
  <c r="C78" i="4"/>
  <c r="C79" i="4"/>
  <c r="C63" i="4"/>
  <c r="D65" i="4"/>
  <c r="C64" i="5"/>
  <c r="C68" i="5"/>
  <c r="C72" i="5"/>
  <c r="C76" i="5"/>
  <c r="C80" i="5"/>
  <c r="D69" i="4"/>
  <c r="D77" i="4"/>
  <c r="C37" i="4"/>
  <c r="C45" i="4"/>
  <c r="C53" i="4"/>
  <c r="C62" i="4"/>
  <c r="D78" i="4"/>
  <c r="C54" i="4"/>
  <c r="C80" i="4"/>
  <c r="D74" i="4"/>
  <c r="D64" i="5"/>
  <c r="D68" i="5"/>
  <c r="D72" i="5"/>
  <c r="D76" i="5"/>
  <c r="D80" i="5"/>
  <c r="D70" i="4"/>
  <c r="C65" i="5"/>
  <c r="C69" i="5"/>
  <c r="C73" i="5"/>
  <c r="C77" i="5"/>
  <c r="D71" i="4"/>
  <c r="D79" i="4"/>
  <c r="C55" i="4"/>
  <c r="C64" i="4"/>
  <c r="C56" i="4"/>
  <c r="C74" i="4"/>
  <c r="D78" i="5"/>
  <c r="D65" i="5"/>
  <c r="D69" i="5"/>
  <c r="D73" i="5"/>
  <c r="D77" i="5"/>
  <c r="D63" i="4"/>
  <c r="D72" i="4"/>
  <c r="D80" i="4"/>
  <c r="C65" i="4"/>
  <c r="C75" i="4"/>
  <c r="C66" i="5"/>
  <c r="C70" i="5"/>
  <c r="C74" i="5"/>
  <c r="C78" i="5"/>
  <c r="D64" i="4"/>
  <c r="D73" i="4"/>
  <c r="D66" i="5"/>
  <c r="D70" i="5"/>
  <c r="D74" i="5"/>
  <c r="F2" i="3"/>
  <c r="F14" i="3"/>
  <c r="F5" i="3"/>
  <c r="F11" i="3"/>
  <c r="F8" i="3"/>
  <c r="D48" i="4"/>
  <c r="C41" i="5"/>
  <c r="D53" i="5"/>
  <c r="C55" i="5"/>
  <c r="D59" i="5"/>
  <c r="C44" i="5"/>
  <c r="D57" i="4"/>
  <c r="D41" i="4"/>
  <c r="C54" i="5"/>
  <c r="D61" i="4"/>
  <c r="D45" i="4"/>
  <c r="D47" i="4"/>
  <c r="D60" i="5"/>
  <c r="D61" i="5"/>
  <c r="C52" i="5"/>
  <c r="C46" i="5"/>
  <c r="D59" i="4"/>
  <c r="D52" i="4"/>
  <c r="D54" i="5"/>
  <c r="D51" i="5"/>
  <c r="D45" i="5"/>
  <c r="D58" i="4"/>
  <c r="D53" i="4"/>
  <c r="D35" i="4"/>
  <c r="C4" i="4" s="1"/>
  <c r="D40" i="5"/>
  <c r="D50" i="5"/>
  <c r="D51" i="4"/>
  <c r="E51" i="4" s="1"/>
  <c r="C57" i="5"/>
  <c r="C49" i="5"/>
  <c r="D42" i="5"/>
  <c r="D55" i="4"/>
  <c r="D49" i="4"/>
  <c r="D39" i="4"/>
  <c r="D46" i="4"/>
  <c r="D54" i="4"/>
  <c r="D38" i="4"/>
  <c r="C7" i="4" s="1"/>
  <c r="D32" i="5"/>
  <c r="D58" i="5"/>
  <c r="D60" i="4"/>
  <c r="D44" i="4"/>
  <c r="D39" i="5"/>
  <c r="D42" i="4"/>
  <c r="D33" i="4"/>
  <c r="C2" i="4" s="1"/>
  <c r="D37" i="5"/>
  <c r="C6" i="5" s="1"/>
  <c r="D57" i="5"/>
  <c r="C50" i="5"/>
  <c r="E317" i="3"/>
  <c r="E206" i="3"/>
  <c r="E188" i="3"/>
  <c r="E179" i="3"/>
  <c r="C60" i="5" s="1"/>
  <c r="D37" i="4"/>
  <c r="C6" i="4" s="1"/>
  <c r="D62" i="4"/>
  <c r="E80" i="3"/>
  <c r="C58" i="4" s="1"/>
  <c r="D56" i="4"/>
  <c r="C43" i="5"/>
  <c r="E32" i="3"/>
  <c r="C42" i="4" s="1"/>
  <c r="F140" i="3"/>
  <c r="D47" i="5" s="1"/>
  <c r="F164" i="3"/>
  <c r="D55" i="5" s="1"/>
  <c r="F188" i="3"/>
  <c r="F212" i="3"/>
  <c r="D46" i="5" s="1"/>
  <c r="D35" i="5"/>
  <c r="C4" i="5" s="1"/>
  <c r="D32" i="4"/>
  <c r="D36" i="4"/>
  <c r="C5" i="4" s="1"/>
  <c r="D34" i="5"/>
  <c r="C3" i="5" s="1"/>
  <c r="D34" i="4"/>
  <c r="E107" i="3"/>
  <c r="E77" i="3"/>
  <c r="C57" i="4" s="1"/>
  <c r="E38" i="3"/>
  <c r="C44" i="4" s="1"/>
  <c r="D48" i="5"/>
  <c r="D62" i="5"/>
  <c r="D41" i="5"/>
  <c r="D50" i="4"/>
  <c r="D43" i="5"/>
  <c r="D56" i="5"/>
  <c r="E305" i="3"/>
  <c r="E230" i="3"/>
  <c r="E113" i="3"/>
  <c r="C38" i="5" s="1"/>
  <c r="E8" i="3"/>
  <c r="F35" i="3"/>
  <c r="D43" i="4" s="1"/>
  <c r="F107" i="3"/>
  <c r="F131" i="3"/>
  <c r="D44" i="5" s="1"/>
  <c r="F155" i="3"/>
  <c r="D52" i="5" s="1"/>
  <c r="D38" i="5"/>
  <c r="C7" i="5" s="1"/>
  <c r="D40" i="4"/>
  <c r="D49" i="5"/>
  <c r="D33" i="5"/>
  <c r="C2" i="5" s="1"/>
  <c r="E104" i="3"/>
  <c r="C66" i="4" s="1"/>
  <c r="F206" i="3"/>
  <c r="F278" i="3"/>
  <c r="E326" i="3"/>
  <c r="E284" i="3"/>
  <c r="E260" i="3"/>
  <c r="E251" i="3"/>
  <c r="E227" i="3"/>
  <c r="E218" i="3"/>
  <c r="E185" i="3"/>
  <c r="C62" i="5" s="1"/>
  <c r="E152" i="3"/>
  <c r="C51" i="5" s="1"/>
  <c r="E125" i="3"/>
  <c r="C42" i="5" s="1"/>
  <c r="E101" i="3"/>
  <c r="C34" i="5" s="1"/>
  <c r="B3" i="5" s="1"/>
  <c r="E86" i="3"/>
  <c r="C60" i="4" s="1"/>
  <c r="E20" i="3"/>
  <c r="E203" i="3"/>
  <c r="E308" i="3"/>
  <c r="E275" i="3"/>
  <c r="E209" i="3"/>
  <c r="E176" i="3"/>
  <c r="E110" i="3"/>
  <c r="C37" i="5" s="1"/>
  <c r="E44" i="3"/>
  <c r="E11" i="3"/>
  <c r="E98" i="3"/>
  <c r="C33" i="5" s="1"/>
  <c r="E302" i="3"/>
  <c r="E242" i="3"/>
  <c r="E332" i="3"/>
  <c r="E299" i="3"/>
  <c r="E266" i="3"/>
  <c r="E257" i="3"/>
  <c r="E233" i="3"/>
  <c r="E173" i="3"/>
  <c r="C58" i="5" s="1"/>
  <c r="E158" i="3"/>
  <c r="C53" i="5" s="1"/>
  <c r="E134" i="3"/>
  <c r="C45" i="5" s="1"/>
  <c r="E26" i="3"/>
  <c r="C40" i="4" s="1"/>
  <c r="E323" i="3"/>
  <c r="E314" i="3"/>
  <c r="E281" i="3"/>
  <c r="E221" i="3"/>
  <c r="E197" i="3"/>
  <c r="E182" i="3"/>
  <c r="C61" i="5" s="1"/>
  <c r="E116" i="3"/>
  <c r="C39" i="5" s="1"/>
  <c r="E83" i="3"/>
  <c r="C59" i="4" s="1"/>
  <c r="E50" i="3"/>
  <c r="C48" i="4" s="1"/>
  <c r="E17" i="3"/>
  <c r="E290" i="3"/>
  <c r="E245" i="3"/>
  <c r="E236" i="3"/>
  <c r="E329" i="3"/>
  <c r="E269" i="3"/>
  <c r="E89" i="3"/>
  <c r="C61" i="4" s="1"/>
  <c r="E56" i="3"/>
  <c r="C50" i="4" s="1"/>
  <c r="E29" i="3"/>
  <c r="C41" i="4" s="1"/>
  <c r="E5" i="3"/>
  <c r="C33" i="4" s="1"/>
  <c r="E53" i="3"/>
  <c r="C49" i="4" s="1"/>
  <c r="E14" i="3"/>
  <c r="C36" i="4" s="1"/>
  <c r="E194" i="3"/>
  <c r="E320" i="3"/>
  <c r="E248" i="3"/>
  <c r="E296" i="3"/>
  <c r="E272" i="3"/>
  <c r="E224" i="3"/>
  <c r="E200" i="3"/>
  <c r="E335" i="3"/>
  <c r="E311" i="3"/>
  <c r="E287" i="3"/>
  <c r="E263" i="3"/>
  <c r="E239" i="3"/>
  <c r="E215" i="3"/>
  <c r="C47" i="5" s="1"/>
  <c r="E191" i="3"/>
  <c r="E167" i="3"/>
  <c r="C56" i="5" s="1"/>
  <c r="E143" i="3"/>
  <c r="C48" i="5" s="1"/>
  <c r="E119" i="3"/>
  <c r="C40" i="5" s="1"/>
  <c r="E95" i="3"/>
  <c r="C32" i="5" s="1"/>
  <c r="E71" i="3"/>
  <c r="E47" i="3"/>
  <c r="C47" i="4" s="1"/>
  <c r="E23" i="3"/>
  <c r="C39" i="4" s="1"/>
  <c r="E2" i="3"/>
  <c r="C32" i="4" s="1"/>
  <c r="D75" i="4" l="1"/>
  <c r="E75" i="4" s="1"/>
  <c r="C73" i="4"/>
  <c r="E73" i="4" s="1"/>
  <c r="C71" i="4"/>
  <c r="C70" i="4"/>
  <c r="E70" i="4" s="1"/>
  <c r="C69" i="4"/>
  <c r="E69" i="4" s="1"/>
  <c r="C68" i="4"/>
  <c r="E68" i="4" s="1"/>
  <c r="C76" i="4"/>
  <c r="E76" i="4" s="1"/>
  <c r="C35" i="5"/>
  <c r="B4" i="5" s="1"/>
  <c r="D4" i="5" s="1"/>
  <c r="B6" i="4"/>
  <c r="D6" i="4" s="1"/>
  <c r="E70" i="5"/>
  <c r="E74" i="5"/>
  <c r="E66" i="5"/>
  <c r="C34" i="4"/>
  <c r="B3" i="4" s="1"/>
  <c r="C59" i="5"/>
  <c r="E59" i="5" s="1"/>
  <c r="E77" i="5"/>
  <c r="E80" i="4"/>
  <c r="E63" i="4"/>
  <c r="E73" i="5"/>
  <c r="E69" i="5"/>
  <c r="E80" i="5"/>
  <c r="E65" i="5"/>
  <c r="E77" i="4"/>
  <c r="E79" i="5"/>
  <c r="E75" i="5"/>
  <c r="E41" i="4"/>
  <c r="E48" i="4"/>
  <c r="E63" i="5"/>
  <c r="E45" i="5"/>
  <c r="E76" i="5"/>
  <c r="E64" i="5"/>
  <c r="E71" i="5"/>
  <c r="E67" i="5"/>
  <c r="B4" i="4"/>
  <c r="D4" i="4" s="1"/>
  <c r="E39" i="4"/>
  <c r="E64" i="4"/>
  <c r="E72" i="4"/>
  <c r="E79" i="4"/>
  <c r="E71" i="4"/>
  <c r="E72" i="5"/>
  <c r="E78" i="4"/>
  <c r="E68" i="5"/>
  <c r="E66" i="4"/>
  <c r="E74" i="4"/>
  <c r="E52" i="5"/>
  <c r="E65" i="4"/>
  <c r="E78" i="5"/>
  <c r="E58" i="5"/>
  <c r="D36" i="5"/>
  <c r="D67" i="4"/>
  <c r="C36" i="5"/>
  <c r="B5" i="5" s="1"/>
  <c r="C67" i="4"/>
  <c r="E55" i="5"/>
  <c r="E55" i="4"/>
  <c r="E62" i="4"/>
  <c r="E42" i="5"/>
  <c r="E44" i="5"/>
  <c r="E39" i="5"/>
  <c r="E53" i="5"/>
  <c r="E45" i="4"/>
  <c r="E47" i="4"/>
  <c r="E56" i="4"/>
  <c r="E53" i="4"/>
  <c r="E58" i="4"/>
  <c r="E46" i="5"/>
  <c r="E47" i="5"/>
  <c r="E41" i="5"/>
  <c r="E54" i="4"/>
  <c r="E60" i="5"/>
  <c r="E56" i="5"/>
  <c r="E43" i="4"/>
  <c r="E62" i="5"/>
  <c r="E35" i="4"/>
  <c r="E57" i="4"/>
  <c r="E54" i="5"/>
  <c r="E52" i="4"/>
  <c r="E61" i="5"/>
  <c r="E49" i="5"/>
  <c r="E32" i="5"/>
  <c r="E40" i="5"/>
  <c r="E48" i="5"/>
  <c r="E50" i="5"/>
  <c r="E57" i="5"/>
  <c r="E51" i="5"/>
  <c r="E32" i="4"/>
  <c r="E44" i="4"/>
  <c r="E61" i="4"/>
  <c r="E46" i="4"/>
  <c r="E60" i="4"/>
  <c r="E59" i="4"/>
  <c r="E42" i="4"/>
  <c r="E49" i="4"/>
  <c r="E50" i="4"/>
  <c r="E43" i="5"/>
  <c r="B2" i="4"/>
  <c r="E33" i="4"/>
  <c r="B6" i="5"/>
  <c r="D6" i="5" s="1"/>
  <c r="E37" i="5"/>
  <c r="B2" i="5"/>
  <c r="D2" i="5" s="1"/>
  <c r="E33" i="5"/>
  <c r="B7" i="4"/>
  <c r="D7" i="4" s="1"/>
  <c r="E38" i="4"/>
  <c r="E38" i="5"/>
  <c r="B7" i="5"/>
  <c r="D7" i="5" s="1"/>
  <c r="E34" i="5"/>
  <c r="C3" i="4"/>
  <c r="E37" i="4"/>
  <c r="D3" i="5"/>
  <c r="E40" i="4"/>
  <c r="E34" i="4" l="1"/>
  <c r="E35" i="5"/>
  <c r="D3" i="4"/>
  <c r="D2" i="4"/>
  <c r="E36" i="5"/>
  <c r="C5" i="5"/>
  <c r="D5" i="5" s="1"/>
  <c r="E67" i="4"/>
  <c r="C28" i="5"/>
  <c r="C29" i="5" s="1"/>
  <c r="F33" i="5" l="1"/>
  <c r="F47" i="5"/>
  <c r="G47" i="5" s="1"/>
  <c r="F55" i="5"/>
  <c r="G55" i="5" s="1"/>
  <c r="F63" i="5"/>
  <c r="G63" i="5" s="1"/>
  <c r="F71" i="5"/>
  <c r="G71" i="5" s="1"/>
  <c r="F79" i="5"/>
  <c r="G79" i="5" s="1"/>
  <c r="F34" i="5"/>
  <c r="F48" i="5"/>
  <c r="G48" i="5" s="1"/>
  <c r="F56" i="5"/>
  <c r="G56" i="5" s="1"/>
  <c r="F64" i="5"/>
  <c r="G64" i="5" s="1"/>
  <c r="F72" i="5"/>
  <c r="G72" i="5" s="1"/>
  <c r="F80" i="5"/>
  <c r="G80" i="5" s="1"/>
  <c r="F35" i="5"/>
  <c r="F49" i="5"/>
  <c r="G49" i="5" s="1"/>
  <c r="F57" i="5"/>
  <c r="G57" i="5" s="1"/>
  <c r="F65" i="5"/>
  <c r="G65" i="5" s="1"/>
  <c r="F73" i="5"/>
  <c r="G73" i="5" s="1"/>
  <c r="F36" i="5"/>
  <c r="F50" i="5"/>
  <c r="G50" i="5" s="1"/>
  <c r="F58" i="5"/>
  <c r="G58" i="5" s="1"/>
  <c r="F66" i="5"/>
  <c r="G66" i="5" s="1"/>
  <c r="F74" i="5"/>
  <c r="G74" i="5" s="1"/>
  <c r="F37" i="5"/>
  <c r="F51" i="5"/>
  <c r="G51" i="5" s="1"/>
  <c r="F59" i="5"/>
  <c r="G59" i="5" s="1"/>
  <c r="F67" i="5"/>
  <c r="G67" i="5" s="1"/>
  <c r="F75" i="5"/>
  <c r="G75" i="5" s="1"/>
  <c r="F38" i="5"/>
  <c r="F52" i="5"/>
  <c r="G52" i="5" s="1"/>
  <c r="F60" i="5"/>
  <c r="G60" i="5" s="1"/>
  <c r="F68" i="5"/>
  <c r="G68" i="5" s="1"/>
  <c r="F76" i="5"/>
  <c r="G76" i="5" s="1"/>
  <c r="F39" i="5"/>
  <c r="G39" i="5" s="1"/>
  <c r="F53" i="5"/>
  <c r="G53" i="5" s="1"/>
  <c r="F61" i="5"/>
  <c r="G61" i="5" s="1"/>
  <c r="F69" i="5"/>
  <c r="G69" i="5" s="1"/>
  <c r="F77" i="5"/>
  <c r="G77" i="5" s="1"/>
  <c r="F32" i="5"/>
  <c r="F46" i="5"/>
  <c r="G46" i="5" s="1"/>
  <c r="F54" i="5"/>
  <c r="G54" i="5" s="1"/>
  <c r="F62" i="5"/>
  <c r="G62" i="5" s="1"/>
  <c r="F70" i="5"/>
  <c r="G70" i="5" s="1"/>
  <c r="F78" i="5"/>
  <c r="G78" i="5" s="1"/>
  <c r="F41" i="5"/>
  <c r="G41" i="5" s="1"/>
  <c r="F40" i="5"/>
  <c r="G40" i="5" s="1"/>
  <c r="F44" i="5"/>
  <c r="G44" i="5" s="1"/>
  <c r="F45" i="5"/>
  <c r="G45" i="5" s="1"/>
  <c r="F43" i="5"/>
  <c r="G43" i="5" s="1"/>
  <c r="F42" i="5"/>
  <c r="G42" i="5" s="1"/>
  <c r="E36" i="4"/>
  <c r="B5" i="4"/>
  <c r="D5" i="4" l="1"/>
  <c r="C28" i="4"/>
  <c r="C29" i="4" s="1"/>
  <c r="F33" i="4" s="1"/>
  <c r="F59" i="4" l="1"/>
  <c r="F50" i="4"/>
  <c r="F47" i="4"/>
  <c r="F72" i="4"/>
  <c r="F77" i="4"/>
  <c r="F38" i="4"/>
  <c r="F48" i="4"/>
  <c r="F39" i="4"/>
  <c r="G39" i="4" s="1"/>
  <c r="F44" i="4"/>
  <c r="F65" i="4"/>
  <c r="F70" i="4"/>
  <c r="F37" i="4"/>
  <c r="F58" i="4"/>
  <c r="F57" i="4"/>
  <c r="F62" i="4"/>
  <c r="F69" i="4"/>
  <c r="F74" i="4"/>
  <c r="F66" i="4"/>
  <c r="F32" i="4"/>
  <c r="F54" i="4"/>
  <c r="F41" i="4"/>
  <c r="F52" i="4"/>
  <c r="F79" i="4"/>
  <c r="F64" i="4"/>
  <c r="F53" i="4"/>
  <c r="F45" i="4"/>
  <c r="F61" i="4"/>
  <c r="F43" i="4"/>
  <c r="F75" i="4"/>
  <c r="F67" i="4"/>
  <c r="F36" i="4"/>
  <c r="F60" i="4"/>
  <c r="F51" i="4"/>
  <c r="F55" i="4"/>
  <c r="F78" i="4"/>
  <c r="F73" i="4"/>
  <c r="F35" i="4"/>
  <c r="F56" i="4"/>
  <c r="F46" i="4"/>
  <c r="F40" i="4"/>
  <c r="F71" i="4"/>
  <c r="F63" i="4"/>
  <c r="F34" i="4"/>
  <c r="F49" i="4"/>
  <c r="F42" i="4"/>
  <c r="F76" i="4"/>
  <c r="F68" i="4"/>
  <c r="F80" i="4"/>
  <c r="E13" i="11"/>
  <c r="E11" i="11"/>
  <c r="E6" i="11"/>
  <c r="E7" i="11"/>
  <c r="E9" i="11"/>
  <c r="E4" i="11"/>
  <c r="E16" i="11"/>
  <c r="E10" i="11"/>
  <c r="E8" i="11"/>
  <c r="E14" i="11"/>
  <c r="E15" i="11"/>
  <c r="E2" i="11"/>
  <c r="E3" i="11"/>
  <c r="E12" i="11"/>
  <c r="E5" i="11"/>
</calcChain>
</file>

<file path=xl/sharedStrings.xml><?xml version="1.0" encoding="utf-8"?>
<sst xmlns="http://schemas.openxmlformats.org/spreadsheetml/2006/main" count="1688" uniqueCount="474">
  <si>
    <t>Block Type</t>
  </si>
  <si>
    <t>384-Well Block</t>
  </si>
  <si>
    <t xml:space="preserve">Calibration Background is expired </t>
  </si>
  <si>
    <t>No</t>
  </si>
  <si>
    <t>Calibration Background performed on</t>
  </si>
  <si>
    <t>04-21-2022</t>
  </si>
  <si>
    <t>Calibration Normalization FAM-ROX is expired</t>
  </si>
  <si>
    <t>Calibration Normalization FAM-ROX performed on</t>
  </si>
  <si>
    <t>Calibration Normalization VIC-ROX is expired</t>
  </si>
  <si>
    <t>Calibration Normalization VIC-ROX performed on</t>
  </si>
  <si>
    <t>Calibration Pure Dye FAM is expired</t>
  </si>
  <si>
    <t>Calibration Pure Dye FAM performed on</t>
  </si>
  <si>
    <t>Calibration Pure Dye NED is expired</t>
  </si>
  <si>
    <t>Calibration Pure Dye NED performed on</t>
  </si>
  <si>
    <t>Calibration Pure Dye ROX is expired</t>
  </si>
  <si>
    <t>Calibration Pure Dye ROX performed on</t>
  </si>
  <si>
    <t>Calibration Pure Dye SYBR is expired</t>
  </si>
  <si>
    <t>Calibration Pure Dye SYBR performed on</t>
  </si>
  <si>
    <t>Calibration Pure Dye TAMRA is expired</t>
  </si>
  <si>
    <t>Calibration Pure Dye TAMRA performed on</t>
  </si>
  <si>
    <t>Calibration Pure Dye VIC is expired</t>
  </si>
  <si>
    <t>Calibration Pure Dye VIC performed on</t>
  </si>
  <si>
    <t xml:space="preserve">Calibration ROI is expired </t>
  </si>
  <si>
    <t>Calibration ROI performed on</t>
  </si>
  <si>
    <t xml:space="preserve">Calibration Uniformity is expired </t>
  </si>
  <si>
    <t>Calibration Uniformity performed on</t>
  </si>
  <si>
    <t>Chemistry</t>
  </si>
  <si>
    <t>TAQMAN</t>
  </si>
  <si>
    <t>Date Created</t>
  </si>
  <si>
    <t>Experiment Barcode</t>
  </si>
  <si>
    <t>Experiment Comment</t>
  </si>
  <si>
    <t>Experiment File Name</t>
  </si>
  <si>
    <t>Experiment Name</t>
  </si>
  <si>
    <t>Experiment Run End Time</t>
  </si>
  <si>
    <t>Experiment Type</t>
  </si>
  <si>
    <t>Standard Curve</t>
  </si>
  <si>
    <t>Instrument Name</t>
  </si>
  <si>
    <t>HotPants</t>
  </si>
  <si>
    <t>Instrument Serial Number</t>
  </si>
  <si>
    <t>278871706</t>
  </si>
  <si>
    <t>Instrument Type</t>
  </si>
  <si>
    <t>QuantStudio(TM) 7 Flex System</t>
  </si>
  <si>
    <t>Passive Reference</t>
  </si>
  <si>
    <t>ROX</t>
  </si>
  <si>
    <t>Quantification Cycle Method</t>
  </si>
  <si>
    <t>Ct</t>
  </si>
  <si>
    <t>Signal Smoothing On</t>
  </si>
  <si>
    <t>true</t>
  </si>
  <si>
    <t>Stage/ Cycle where Analysis is performed</t>
  </si>
  <si>
    <t>Stage 2, Step 2</t>
  </si>
  <si>
    <t>User Name</t>
  </si>
  <si>
    <t>Well Position</t>
  </si>
  <si>
    <t>Sample Name</t>
  </si>
  <si>
    <t>Target Name</t>
  </si>
  <si>
    <t>CT</t>
  </si>
  <si>
    <t>A1</t>
  </si>
  <si>
    <t/>
  </si>
  <si>
    <t>Undetermined</t>
  </si>
  <si>
    <t>A2</t>
  </si>
  <si>
    <t>A3</t>
  </si>
  <si>
    <t>A4</t>
  </si>
  <si>
    <t>A5</t>
  </si>
  <si>
    <t>A6</t>
  </si>
  <si>
    <t>A7</t>
  </si>
  <si>
    <t>A8</t>
  </si>
  <si>
    <t>A9</t>
  </si>
  <si>
    <t>A10</t>
  </si>
  <si>
    <t>A11</t>
  </si>
  <si>
    <t>A12</t>
  </si>
  <si>
    <t>A13</t>
  </si>
  <si>
    <t>A14</t>
  </si>
  <si>
    <t>A15</t>
  </si>
  <si>
    <t>A16</t>
  </si>
  <si>
    <t>A17</t>
  </si>
  <si>
    <t>A18</t>
  </si>
  <si>
    <t>A19</t>
  </si>
  <si>
    <t>A20</t>
  </si>
  <si>
    <t>A21</t>
  </si>
  <si>
    <t>A22</t>
  </si>
  <si>
    <t>A23</t>
  </si>
  <si>
    <t>A24</t>
  </si>
  <si>
    <t>B1</t>
  </si>
  <si>
    <t>B2</t>
  </si>
  <si>
    <t>B3</t>
  </si>
  <si>
    <t>B4</t>
  </si>
  <si>
    <t>B5</t>
  </si>
  <si>
    <t>B6</t>
  </si>
  <si>
    <t>B7</t>
  </si>
  <si>
    <t>B8</t>
  </si>
  <si>
    <t>B9</t>
  </si>
  <si>
    <t>B10</t>
  </si>
  <si>
    <t>B11</t>
  </si>
  <si>
    <t>B12</t>
  </si>
  <si>
    <t>B13</t>
  </si>
  <si>
    <t>B14</t>
  </si>
  <si>
    <t>B15</t>
  </si>
  <si>
    <t>B16</t>
  </si>
  <si>
    <t>B17</t>
  </si>
  <si>
    <t>B18</t>
  </si>
  <si>
    <t>B19</t>
  </si>
  <si>
    <t>B20</t>
  </si>
  <si>
    <t>B21</t>
  </si>
  <si>
    <t>B22</t>
  </si>
  <si>
    <t>B23</t>
  </si>
  <si>
    <t>B24</t>
  </si>
  <si>
    <t>C1</t>
  </si>
  <si>
    <t>C2</t>
  </si>
  <si>
    <t>C3</t>
  </si>
  <si>
    <t>C4</t>
  </si>
  <si>
    <t>C5</t>
  </si>
  <si>
    <t>C6</t>
  </si>
  <si>
    <t>C7</t>
  </si>
  <si>
    <t>C8</t>
  </si>
  <si>
    <t>C9</t>
  </si>
  <si>
    <t>C10</t>
  </si>
  <si>
    <t>C11</t>
  </si>
  <si>
    <t>C12</t>
  </si>
  <si>
    <t>C13</t>
  </si>
  <si>
    <t>C14</t>
  </si>
  <si>
    <t>C15</t>
  </si>
  <si>
    <t>C16</t>
  </si>
  <si>
    <t>C17</t>
  </si>
  <si>
    <t>C18</t>
  </si>
  <si>
    <t>C19</t>
  </si>
  <si>
    <t>C20</t>
  </si>
  <si>
    <t>C21</t>
  </si>
  <si>
    <t>C22</t>
  </si>
  <si>
    <t>C23</t>
  </si>
  <si>
    <t>C24</t>
  </si>
  <si>
    <t>D1</t>
  </si>
  <si>
    <t>D2</t>
  </si>
  <si>
    <t>D3</t>
  </si>
  <si>
    <t>D4</t>
  </si>
  <si>
    <t>D5</t>
  </si>
  <si>
    <t>D6</t>
  </si>
  <si>
    <t>D7</t>
  </si>
  <si>
    <t>D8</t>
  </si>
  <si>
    <t>D9</t>
  </si>
  <si>
    <t>D10</t>
  </si>
  <si>
    <t>D11</t>
  </si>
  <si>
    <t>D12</t>
  </si>
  <si>
    <t>D13</t>
  </si>
  <si>
    <t>D14</t>
  </si>
  <si>
    <t>D15</t>
  </si>
  <si>
    <t>D16</t>
  </si>
  <si>
    <t>D17</t>
  </si>
  <si>
    <t>D18</t>
  </si>
  <si>
    <t>D19</t>
  </si>
  <si>
    <t>D20</t>
  </si>
  <si>
    <t>D21</t>
  </si>
  <si>
    <t>E1</t>
  </si>
  <si>
    <t>E2</t>
  </si>
  <si>
    <t>E3</t>
  </si>
  <si>
    <t>E4</t>
  </si>
  <si>
    <t>E5</t>
  </si>
  <si>
    <t>E6</t>
  </si>
  <si>
    <t>E7</t>
  </si>
  <si>
    <t>E8</t>
  </si>
  <si>
    <t>E9</t>
  </si>
  <si>
    <t>E10</t>
  </si>
  <si>
    <t>E11</t>
  </si>
  <si>
    <t>E12</t>
  </si>
  <si>
    <t>E13</t>
  </si>
  <si>
    <t>E14</t>
  </si>
  <si>
    <t>E15</t>
  </si>
  <si>
    <t>E16</t>
  </si>
  <si>
    <t>E17</t>
  </si>
  <si>
    <t>E18</t>
  </si>
  <si>
    <t>E19</t>
  </si>
  <si>
    <t>E20</t>
  </si>
  <si>
    <t>E21</t>
  </si>
  <si>
    <t>E22</t>
  </si>
  <si>
    <t>E23</t>
  </si>
  <si>
    <t>E24</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</si>
  <si>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</si>
  <si>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</si>
  <si>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</si>
  <si>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</si>
  <si>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</si>
  <si>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</si>
  <si>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</si>
  <si>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</si>
  <si>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</si>
  <si>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</si>
  <si>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</si>
  <si>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</si>
  <si>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</si>
  <si>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</si>
  <si>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</si>
  <si>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</si>
  <si>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</si>
  <si>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</si>
  <si>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</si>
  <si>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</si>
  <si>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</si>
  <si>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</si>
  <si>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</si>
  <si>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</si>
  <si>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G1</t>
  </si>
  <si>
    <t>G2</t>
  </si>
  <si>
    <t>G3</t>
  </si>
  <si>
    <t>G4</t>
  </si>
  <si>
    <t>G5</t>
  </si>
  <si>
    <t>G6</t>
  </si>
  <si>
    <t>G7</t>
  </si>
  <si>
    <t>G8</t>
  </si>
  <si>
    <t>G9</t>
  </si>
  <si>
    <t>G10</t>
  </si>
  <si>
    <t>G11</t>
  </si>
  <si>
    <t>G12</t>
  </si>
  <si>
    <t>G13</t>
  </si>
  <si>
    <t>G14</t>
  </si>
  <si>
    <t>G15</t>
  </si>
  <si>
    <t>G16</t>
  </si>
  <si>
    <t>G17</t>
  </si>
  <si>
    <t>G18</t>
  </si>
  <si>
    <t>G19</t>
  </si>
  <si>
    <t>G20</t>
  </si>
  <si>
    <t>G21</t>
  </si>
  <si>
    <t>G22</t>
  </si>
  <si>
    <t>G23</t>
  </si>
  <si>
    <t>G24</t>
  </si>
  <si>
    <t>H1</t>
  </si>
  <si>
    <t>H2</t>
  </si>
  <si>
    <t>H3</t>
  </si>
  <si>
    <t>H4</t>
  </si>
  <si>
    <t>H5</t>
  </si>
  <si>
    <t>H6</t>
  </si>
  <si>
    <t>H7</t>
  </si>
  <si>
    <t>H8</t>
  </si>
  <si>
    <t>H9</t>
  </si>
  <si>
    <t>H10</t>
  </si>
  <si>
    <t>H11</t>
  </si>
  <si>
    <t>H12</t>
  </si>
  <si>
    <t>H13</t>
  </si>
  <si>
    <t>H14</t>
  </si>
  <si>
    <t>H15</t>
  </si>
  <si>
    <t>H16</t>
  </si>
  <si>
    <t>H17</t>
  </si>
  <si>
    <t>H18</t>
  </si>
  <si>
    <t>H19</t>
  </si>
  <si>
    <t>H20</t>
  </si>
  <si>
    <t>H21</t>
  </si>
  <si>
    <t>I1</t>
  </si>
  <si>
    <t>I2</t>
  </si>
  <si>
    <t>I3</t>
  </si>
  <si>
    <t>I4</t>
  </si>
  <si>
    <t>I5</t>
  </si>
  <si>
    <t>I6</t>
  </si>
  <si>
    <t>I7</t>
  </si>
  <si>
    <t>I8</t>
  </si>
  <si>
    <t>I9</t>
  </si>
  <si>
    <t>I10</t>
  </si>
  <si>
    <t>I11</t>
  </si>
  <si>
    <t>I12</t>
  </si>
  <si>
    <t>I13</t>
  </si>
  <si>
    <t>I14</t>
  </si>
  <si>
    <t>I15</t>
  </si>
  <si>
    <t>I16</t>
  </si>
  <si>
    <t>I17</t>
  </si>
  <si>
    <t>I18</t>
  </si>
  <si>
    <t>I19</t>
  </si>
  <si>
    <t>I20</t>
  </si>
  <si>
    <t>I21</t>
  </si>
  <si>
    <t>I22</t>
  </si>
  <si>
    <t>I23</t>
  </si>
  <si>
    <t>I24</t>
  </si>
  <si>
    <t>J1</t>
  </si>
  <si>
    <t>J2</t>
  </si>
  <si>
    <t>J3</t>
  </si>
  <si>
    <t>J4</t>
  </si>
  <si>
    <t>J5</t>
  </si>
  <si>
    <t>J6</t>
  </si>
  <si>
    <t>J7</t>
  </si>
  <si>
    <t>J8</t>
  </si>
  <si>
    <t>J9</t>
  </si>
  <si>
    <t>J10</t>
  </si>
  <si>
    <t>J11</t>
  </si>
  <si>
    <t>J12</t>
  </si>
  <si>
    <t>J13</t>
  </si>
  <si>
    <t>J14</t>
  </si>
  <si>
    <t>J15</t>
  </si>
  <si>
    <t>J16</t>
  </si>
  <si>
    <t>J17</t>
  </si>
  <si>
    <t>J18</t>
  </si>
  <si>
    <t>J19</t>
  </si>
  <si>
    <t>J20</t>
  </si>
  <si>
    <t>J21</t>
  </si>
  <si>
    <t>J22</t>
  </si>
  <si>
    <t>J23</t>
  </si>
  <si>
    <t>J24</t>
  </si>
  <si>
    <t>K1</t>
  </si>
  <si>
    <t>K2</t>
  </si>
  <si>
    <t>K3</t>
  </si>
  <si>
    <t>K4</t>
  </si>
  <si>
    <t>K5</t>
  </si>
  <si>
    <t>K6</t>
  </si>
  <si>
    <t>K7</t>
  </si>
  <si>
    <t>K8</t>
  </si>
  <si>
    <t>K9</t>
  </si>
  <si>
    <t>K10</t>
  </si>
  <si>
    <t>K11</t>
  </si>
  <si>
    <t>K12</t>
  </si>
  <si>
    <t>K13</t>
  </si>
  <si>
    <t>K14</t>
  </si>
  <si>
    <t>K15</t>
  </si>
  <si>
    <t>K16</t>
  </si>
  <si>
    <t>K17</t>
  </si>
  <si>
    <t>K18</t>
  </si>
  <si>
    <t>K19</t>
  </si>
  <si>
    <t>K20</t>
  </si>
  <si>
    <t>K21</t>
  </si>
  <si>
    <t>K22</t>
  </si>
  <si>
    <t>K23</t>
  </si>
  <si>
    <t>K24</t>
  </si>
  <si>
    <t>L1</t>
  </si>
  <si>
    <t>L2</t>
  </si>
  <si>
    <t>L3</t>
  </si>
  <si>
    <t>L4</t>
  </si>
  <si>
    <t>L5</t>
  </si>
  <si>
    <t>L6</t>
  </si>
  <si>
    <t>L7</t>
  </si>
  <si>
    <t>L8</t>
  </si>
  <si>
    <t>L9</t>
  </si>
  <si>
    <t>L10</t>
  </si>
  <si>
    <t>L11</t>
  </si>
  <si>
    <t>L12</t>
  </si>
  <si>
    <t>L13</t>
  </si>
  <si>
    <t>L14</t>
  </si>
  <si>
    <t>L15</t>
  </si>
  <si>
    <t>L16</t>
  </si>
  <si>
    <t>L17</t>
  </si>
  <si>
    <t>L18</t>
  </si>
  <si>
    <t>L19</t>
  </si>
  <si>
    <t>L20</t>
  </si>
  <si>
    <t>L21</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</si>
  <si>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</si>
  <si>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</si>
  <si>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</si>
  <si>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</si>
  <si>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</si>
  <si>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</si>
  <si>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</si>
  <si>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</si>
  <si>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</si>
  <si>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</si>
  <si>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</si>
  <si>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</si>
  <si>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</si>
  <si>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</si>
  <si>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</si>
  <si>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</si>
  <si>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</si>
  <si>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</si>
  <si>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</si>
  <si>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</si>
  <si>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</si>
  <si>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</si>
  <si>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</si>
  <si>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</si>
  <si>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N1</t>
  </si>
  <si>
    <t>N2</t>
  </si>
  <si>
    <t>N3</t>
  </si>
  <si>
    <t>N4</t>
  </si>
  <si>
    <t>N5</t>
  </si>
  <si>
    <t>N6</t>
  </si>
  <si>
    <t>N7</t>
  </si>
  <si>
    <t>N8</t>
  </si>
  <si>
    <t>N9</t>
  </si>
  <si>
    <t>N10</t>
  </si>
  <si>
    <t>N11</t>
  </si>
  <si>
    <t>N12</t>
  </si>
  <si>
    <t>N13</t>
  </si>
  <si>
    <t>N14</t>
  </si>
  <si>
    <t>N15</t>
  </si>
  <si>
    <t>N16</t>
  </si>
  <si>
    <t>N17</t>
  </si>
  <si>
    <t>N18</t>
  </si>
  <si>
    <t>N19</t>
  </si>
  <si>
    <t>N20</t>
  </si>
  <si>
    <t>N21</t>
  </si>
  <si>
    <t>N22</t>
  </si>
  <si>
    <t>N23</t>
  </si>
  <si>
    <t>N24</t>
  </si>
  <si>
    <t>O1</t>
  </si>
  <si>
    <t>O2</t>
  </si>
  <si>
    <t>O3</t>
  </si>
  <si>
    <t>O4</t>
  </si>
  <si>
    <t>O5</t>
  </si>
  <si>
    <t>O6</t>
  </si>
  <si>
    <t>O7</t>
  </si>
  <si>
    <t>O8</t>
  </si>
  <si>
    <t>O9</t>
  </si>
  <si>
    <t xml:space="preserve">Well </t>
  </si>
  <si>
    <r>
      <t>C</t>
    </r>
    <r>
      <rPr>
        <b/>
        <vertAlign val="subscript"/>
        <sz val="11"/>
        <color theme="1"/>
        <rFont val="Arial"/>
        <family val="2"/>
      </rPr>
      <t>t</t>
    </r>
    <r>
      <rPr>
        <b/>
        <sz val="11"/>
        <color theme="1"/>
        <rFont val="Arial"/>
        <family val="2"/>
      </rPr>
      <t xml:space="preserve"> from reader</t>
    </r>
  </si>
  <si>
    <r>
      <t>Corrected C</t>
    </r>
    <r>
      <rPr>
        <b/>
        <vertAlign val="subscript"/>
        <sz val="11"/>
        <color theme="1"/>
        <rFont val="Arial"/>
        <family val="2"/>
      </rPr>
      <t>t</t>
    </r>
    <r>
      <rPr>
        <b/>
        <sz val="11"/>
        <color theme="1"/>
        <rFont val="Arial"/>
        <family val="2"/>
      </rPr>
      <t>s</t>
    </r>
  </si>
  <si>
    <t xml:space="preserve"> Average Ct</t>
  </si>
  <si>
    <t>STDEV</t>
  </si>
  <si>
    <t>BLANK</t>
  </si>
  <si>
    <t>1:10</t>
  </si>
  <si>
    <t>1:20</t>
  </si>
  <si>
    <t>1:40</t>
  </si>
  <si>
    <t>1:80</t>
  </si>
  <si>
    <t>1:160</t>
  </si>
  <si>
    <t>1:320</t>
  </si>
  <si>
    <t>Standard dilution</t>
  </si>
  <si>
    <t>Av CT</t>
  </si>
  <si>
    <t>SD CT</t>
  </si>
  <si>
    <t>CV CT</t>
  </si>
  <si>
    <t>Dilution</t>
  </si>
  <si>
    <t>log dilution</t>
  </si>
  <si>
    <t>Slope</t>
  </si>
  <si>
    <t>Efficiency</t>
  </si>
  <si>
    <t>Sample</t>
  </si>
  <si>
    <t>Av Ct</t>
  </si>
  <si>
    <t>SD Ct</t>
  </si>
  <si>
    <t>CV Ct</t>
  </si>
  <si>
    <t>delta Ct (to STD 20)</t>
  </si>
  <si>
    <t>Helper</t>
  </si>
  <si>
    <t>Geometric mean</t>
  </si>
  <si>
    <t>07-19-2022</t>
  </si>
  <si>
    <t>B2M</t>
  </si>
  <si>
    <t>YWHAZ</t>
  </si>
  <si>
    <t>LC1</t>
  </si>
  <si>
    <t>LO1</t>
  </si>
  <si>
    <t>LP1</t>
  </si>
  <si>
    <t>HC1</t>
  </si>
  <si>
    <t>HO1</t>
  </si>
  <si>
    <t>HP1</t>
  </si>
  <si>
    <t>LC2</t>
  </si>
  <si>
    <t>LO2</t>
  </si>
  <si>
    <t>LP2</t>
  </si>
  <si>
    <t>HC2</t>
  </si>
  <si>
    <t>HO2</t>
  </si>
  <si>
    <t>HP2</t>
  </si>
  <si>
    <t>LC3</t>
  </si>
  <si>
    <t>LO3</t>
  </si>
  <si>
    <t>LP3</t>
  </si>
  <si>
    <t>HC3</t>
  </si>
  <si>
    <t>HO3</t>
  </si>
  <si>
    <t>HP3</t>
  </si>
  <si>
    <t>LC4</t>
  </si>
  <si>
    <t>LO4</t>
  </si>
  <si>
    <t>LP4</t>
  </si>
  <si>
    <t>HC4</t>
  </si>
  <si>
    <t>HO4</t>
  </si>
  <si>
    <t>HP4</t>
  </si>
  <si>
    <t>LC5</t>
  </si>
  <si>
    <t>LO5</t>
  </si>
  <si>
    <t>LP5</t>
  </si>
  <si>
    <t>HC5</t>
  </si>
  <si>
    <t>HO5</t>
  </si>
  <si>
    <t>HP5</t>
  </si>
  <si>
    <t>LC6</t>
  </si>
  <si>
    <t>LO6</t>
  </si>
  <si>
    <t>LP6</t>
  </si>
  <si>
    <t>HC6</t>
  </si>
  <si>
    <t>HO6</t>
  </si>
  <si>
    <t>HP6</t>
  </si>
  <si>
    <t>LPS1</t>
  </si>
  <si>
    <t>LPS2</t>
  </si>
  <si>
    <t>LPS3</t>
  </si>
  <si>
    <t>LPS4</t>
  </si>
  <si>
    <t>LPS5</t>
  </si>
  <si>
    <t>LPS6</t>
  </si>
  <si>
    <t>EMPTY</t>
  </si>
  <si>
    <t>HMBS</t>
  </si>
  <si>
    <t>delta delta Ct (to Housekeepers)</t>
  </si>
  <si>
    <t>2022-07-29 16:12:13 PM BST</t>
  </si>
  <si>
    <t>D:\Users\Administrator\Desktop\FELIX\Felix HNM 5.eds</t>
  </si>
  <si>
    <t>Felix HNM 5</t>
  </si>
  <si>
    <t>2022-07-29 17:03:56 PM BST</t>
  </si>
  <si>
    <t>IL1B</t>
  </si>
  <si>
    <t>HSPA5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</si>
</sst>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0.0"/>
    <numFmt numFmtId="166" formatCode="0.0%"/>
  </numFmts>
  <fonts count="10" x14ac:knownFonts="1">
    <font>
      <sz val="10"/>
      <name val="Arial"/>
    </font>
    <font>
      <sz val="10"/>
      <name val="Arial"/>
      <family val="2"/>
    </font>
    <font>
      <sz val="11"/>
      <color theme="1"/>
      <name val="Calibri"/>
      <family val="2"/>
      <scheme val="minor"/>
    </font>
    <font>
      <sz val="10"/>
      <name val="Arial"/>
      <family val="2"/>
    </font>
    <font>
      <b/>
      <sz val="11"/>
      <color theme="1"/>
      <name val="Arial"/>
      <family val="2"/>
    </font>
    <font>
      <b/>
      <vertAlign val="subscript"/>
      <sz val="11"/>
      <color theme="1"/>
      <name val="Arial"/>
      <family val="2"/>
    </font>
    <font>
      <sz val="11"/>
      <color theme="1"/>
      <name val="Arial"/>
      <family val="2"/>
    </font>
    <font>
      <b/>
      <sz val="10"/>
      <name val="Arial"/>
      <family val="2"/>
    </font>
    <font>
      <b/>
      <sz val="10"/>
      <color rgb="FFFF0000"/>
      <name val="Arial"/>
      <family val="2"/>
    </font>
    <font>
      <b/>
      <sz val="11"/>
      <name val="Arial"/>
      <family val="2"/>
    </font>
  </fonts>
  <fills count="4">
    <fill>
      <patternFill patternType="none"/>
    </fill>
    <fill>
      <patternFill patternType="gray125"/>
    </fill>
    <fill>
      <patternFill patternType="solid">
        <fgColor theme="4" tint="0.79998168889431442"/>
        <bgColor indexed="65"/>
      </patternFill>
    </fill>
    <fill>
      <patternFill patternType="solid">
        <fgColor rgb="FFFFFF00"/>
        <bgColor indexed="64"/>
      </patternFill>
    </fill>
  </fills>
  <borders count="1">
    <border>
      <left/>
      <right/>
      <top/>
      <bottom/>
      <diagonal/>
    </border>
  </borders>
  <cellStyleXfs count="4">
    <xf numFmtId="0" fontId="0" fillId="0" borderId="0"/>
    <xf numFmtId="9" fontId="1" fillId="0" borderId="0" applyFont="0" applyFill="0" applyBorder="0" applyAlignment="0" applyProtection="0"/>
    <xf numFmtId="0" fontId="2" fillId="0" borderId="0"/>
    <xf numFmtId="0" fontId="2" fillId="2" borderId="0" applyNumberFormat="0" applyBorder="0" applyAlignment="0" applyProtection="0"/>
  </cellStyleXfs>
  <cellXfs count="20">
    <xf numFmtId="0" fontId="0" fillId="0" borderId="0" xfId="0"/>
    <xf numFmtId="164" fontId="0" fillId="0" borderId="0" xfId="0" applyNumberFormat="1"/>
    <xf numFmtId="0" fontId="4" fillId="0" borderId="0" xfId="2" applyFont="1" applyFill="1" applyAlignment="1">
      <alignment horizontal="center" vertical="center"/>
    </xf>
    <xf numFmtId="165" fontId="6" fillId="0" borderId="0" xfId="3" applyNumberFormat="1" applyFont="1" applyFill="1"/>
    <xf numFmtId="49" fontId="0" fillId="0" borderId="0" xfId="0" applyNumberFormat="1"/>
    <xf numFmtId="165" fontId="0" fillId="0" borderId="0" xfId="0" applyNumberFormat="1"/>
    <xf numFmtId="0" fontId="7" fillId="0" borderId="0" xfId="0" applyFont="1"/>
    <xf numFmtId="2" fontId="0" fillId="0" borderId="0" xfId="0" applyNumberFormat="1"/>
    <xf numFmtId="166" fontId="0" fillId="0" borderId="0" xfId="1" applyNumberFormat="1" applyFont="1"/>
    <xf numFmtId="0" fontId="3" fillId="0" borderId="0" xfId="0" applyFont="1"/>
    <xf numFmtId="0" fontId="8" fillId="0" borderId="0" xfId="0" applyFont="1"/>
    <xf numFmtId="0" fontId="0" fillId="0" borderId="0" xfId="0" applyNumberFormat="1"/>
    <xf numFmtId="0" fontId="9" fillId="0" borderId="0" xfId="0" applyFont="1"/>
    <xf numFmtId="0" fontId="3" fillId="0" borderId="0" xfId="0" applyNumberFormat="1" applyFont="1"/>
    <xf numFmtId="0" fontId="7" fillId="0" borderId="0" xfId="0" applyNumberFormat="1" applyFont="1"/>
    <xf numFmtId="10" fontId="0" fillId="0" borderId="0" xfId="1" applyNumberFormat="1" applyFont="1"/>
    <xf numFmtId="0" fontId="4" fillId="0" borderId="0" xfId="2" applyNumberFormat="1" applyFont="1" applyFill="1" applyAlignment="1">
      <alignment horizontal="center" vertical="center"/>
    </xf>
    <xf numFmtId="0" fontId="1" fillId="0" borderId="0" xfId="0" applyNumberFormat="1" applyFont="1"/>
    <xf numFmtId="165" fontId="6" fillId="3" borderId="0" xfId="3" applyNumberFormat="1" applyFont="1" applyFill="1"/>
    <xf numFmtId="0" fontId="1" fillId="0" borderId="0" xfId="0" applyFont="1"/>
  </cellXfs>
  <cellStyles count="4">
    <cellStyle name="20% - Accent1 5" xfId="3" xr:uid="{00000000-0005-0000-0000-000000000000}"/>
    <cellStyle name="Normal" xfId="0" builtinId="0"/>
    <cellStyle name="Normal 7" xfId="2" xr:uid="{00000000-0005-0000-0000-000002000000}"/>
    <cellStyle name="Percent" xfId="1" builtinId="5"/>
  </cellStyles>
  <dxfs count="2">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'[1]18S'!$B$2:$B$7</c:f>
              <c:numCache>
                <c:formatCode>General</c:formatCode>
                <c:ptCount val="6"/>
                <c:pt idx="0">
                  <c:v>14.727706591288248</c:v>
                </c:pt>
                <c:pt idx="1">
                  <c:v>15.429069201151529</c:v>
                </c:pt>
                <c:pt idx="2">
                  <c:v>16.36664326985677</c:v>
                </c:pt>
                <c:pt idx="3">
                  <c:v>17.249839782714844</c:v>
                </c:pt>
                <c:pt idx="4">
                  <c:v>18.360319773356121</c:v>
                </c:pt>
                <c:pt idx="5">
                  <c:v>19.322115580240887</c:v>
                </c:pt>
              </c:numCache>
            </c:numRef>
          </c:xVal>
          <c:yVal>
            <c:numRef>
              <c:f>'[1]18S'!$F$2:$F$7</c:f>
              <c:numCache>
                <c:formatCode>General</c:formatCode>
                <c:ptCount val="6"/>
                <c:pt idx="0">
                  <c:v>-0.99999999999999978</c:v>
                </c:pt>
                <c:pt idx="1">
                  <c:v>-1.301029995663981</c:v>
                </c:pt>
                <c:pt idx="2">
                  <c:v>-1.6020599913279623</c:v>
                </c:pt>
                <c:pt idx="3">
                  <c:v>-1.9030899869919433</c:v>
                </c:pt>
                <c:pt idx="4">
                  <c:v>-2.2041199826559246</c:v>
                </c:pt>
                <c:pt idx="5">
                  <c:v>-2.5051499783199058</c:v>
                </c:pt>
              </c:numCache>
            </c:numRef>
          </c:yVal>
          <c:smooth val="0"/>
          <c:extLst>
            <c:ext xmlns:c16="http://schemas.microsoft.com/office/drawing/2014/chart" uri="{C3380CC4-5D6E-409C-BE32-E72D297353CC}">
              <c16:uniqueId val="{00000000-62BD-4985-97A2-C4852FAB15B0}"/>
            </c:ext>
          </c:extLst>
        </c:ser>
        <c:dLbls>
          <c:showLegendKey val="0"/>
          <c:showVal val="0"/>
          <c:showCatName val="0"/>
          <c:showSerName val="0"/>
          <c:showPercent val="0"/>
          <c:showBubbleSize val="0"/>
        </c:dLbls>
        <c:axId val="255063776"/>
        <c:axId val="255062112"/>
      </c:scatterChart>
      <c:valAx>
        <c:axId val="255063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062112"/>
        <c:crosses val="autoZero"/>
        <c:crossBetween val="midCat"/>
      </c:valAx>
      <c:valAx>
        <c:axId val="25506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063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'[1]18S'!$B$2:$B$7</c:f>
              <c:numCache>
                <c:formatCode>General</c:formatCode>
                <c:ptCount val="6"/>
                <c:pt idx="0">
                  <c:v>14.727706591288248</c:v>
                </c:pt>
                <c:pt idx="1">
                  <c:v>15.429069201151529</c:v>
                </c:pt>
                <c:pt idx="2">
                  <c:v>16.36664326985677</c:v>
                </c:pt>
                <c:pt idx="3">
                  <c:v>17.249839782714844</c:v>
                </c:pt>
                <c:pt idx="4">
                  <c:v>18.360319773356121</c:v>
                </c:pt>
                <c:pt idx="5">
                  <c:v>19.322115580240887</c:v>
                </c:pt>
              </c:numCache>
            </c:numRef>
          </c:xVal>
          <c:yVal>
            <c:numRef>
              <c:f>'[1]18S'!$F$2:$F$7</c:f>
              <c:numCache>
                <c:formatCode>General</c:formatCode>
                <c:ptCount val="6"/>
                <c:pt idx="0">
                  <c:v>-0.99999999999999978</c:v>
                </c:pt>
                <c:pt idx="1">
                  <c:v>-1.301029995663981</c:v>
                </c:pt>
                <c:pt idx="2">
                  <c:v>-1.6020599913279623</c:v>
                </c:pt>
                <c:pt idx="3">
                  <c:v>-1.9030899869919433</c:v>
                </c:pt>
                <c:pt idx="4">
                  <c:v>-2.2041199826559246</c:v>
                </c:pt>
                <c:pt idx="5">
                  <c:v>-2.5051499783199058</c:v>
                </c:pt>
              </c:numCache>
            </c:numRef>
          </c:yVal>
          <c:smooth val="0"/>
          <c:extLst>
            <c:ext xmlns:c16="http://schemas.microsoft.com/office/drawing/2014/chart" uri="{C3380CC4-5D6E-409C-BE32-E72D297353CC}">
              <c16:uniqueId val="{00000000-C308-45DD-A279-0020A49D9644}"/>
            </c:ext>
          </c:extLst>
        </c:ser>
        <c:dLbls>
          <c:showLegendKey val="0"/>
          <c:showVal val="0"/>
          <c:showCatName val="0"/>
          <c:showSerName val="0"/>
          <c:showPercent val="0"/>
          <c:showBubbleSize val="0"/>
        </c:dLbls>
        <c:axId val="255063776"/>
        <c:axId val="255062112"/>
      </c:scatterChart>
      <c:valAx>
        <c:axId val="2550637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062112"/>
        <c:crosses val="autoZero"/>
        <c:crossBetween val="midCat"/>
      </c:valAx>
      <c:valAx>
        <c:axId val="2550621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55063776"/>
        <c:crosses val="autoZero"/>
        <c:crossBetween val="midCat"/>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'Housekeeper deltaCT'!$B$1</c:f>
              <c:strCache>
                <c:ptCount val="1"/>
                <c:pt idx="0">
                  <c:v>B2M</c:v>
                </c:pt>
              </c:strCache>
            </c:strRef>
          </c:tx>
          <c:spPr>
            <a:ln w="28575" cap="rnd">
              <a:solidFill>
                <a:schemeClr val="accent1"/>
              </a:solidFill>
              <a:round/>
            </a:ln>
            <a:effectLst/>
          </c:spPr>
          <c:marker>
            <c:symbol val="none"/>
          </c:marker>
          <c:cat>
            <c:strRef>
              <c:f>'Housekeeper deltaCT'!$A$2:$A$43</c:f>
              <c:strCache>
                <c:ptCount val="42"/>
                <c:pt idx="0">
                  <c:v>LC1</c:v>
                </c:pt>
                <c:pt idx="1">
                  <c:v>LO1</c:v>
                </c:pt>
                <c:pt idx="2">
                  <c:v>LP1</c:v>
                </c:pt>
                <c:pt idx="3">
                  <c:v>HC1</c:v>
                </c:pt>
                <c:pt idx="4">
                  <c:v>HO1</c:v>
                </c:pt>
                <c:pt idx="5">
                  <c:v>HP1</c:v>
                </c:pt>
                <c:pt idx="6">
                  <c:v>LC2</c:v>
                </c:pt>
                <c:pt idx="7">
                  <c:v>LO2</c:v>
                </c:pt>
                <c:pt idx="8">
                  <c:v>LP2</c:v>
                </c:pt>
                <c:pt idx="9">
                  <c:v>HC2</c:v>
                </c:pt>
                <c:pt idx="10">
                  <c:v>HO2</c:v>
                </c:pt>
                <c:pt idx="11">
                  <c:v>HP2</c:v>
                </c:pt>
                <c:pt idx="12">
                  <c:v>LC3</c:v>
                </c:pt>
                <c:pt idx="13">
                  <c:v>LO3</c:v>
                </c:pt>
                <c:pt idx="14">
                  <c:v>LP3</c:v>
                </c:pt>
                <c:pt idx="15">
                  <c:v>HC3</c:v>
                </c:pt>
                <c:pt idx="16">
                  <c:v>HO3</c:v>
                </c:pt>
                <c:pt idx="17">
                  <c:v>HP3</c:v>
                </c:pt>
                <c:pt idx="18">
                  <c:v>LC4</c:v>
                </c:pt>
                <c:pt idx="19">
                  <c:v>LO4</c:v>
                </c:pt>
                <c:pt idx="20">
                  <c:v>LP4</c:v>
                </c:pt>
                <c:pt idx="21">
                  <c:v>HC4</c:v>
                </c:pt>
                <c:pt idx="22">
                  <c:v>HO4</c:v>
                </c:pt>
                <c:pt idx="23">
                  <c:v>HP4</c:v>
                </c:pt>
                <c:pt idx="24">
                  <c:v>LC5</c:v>
                </c:pt>
                <c:pt idx="25">
                  <c:v>LO5</c:v>
                </c:pt>
                <c:pt idx="26">
                  <c:v>LP5</c:v>
                </c:pt>
                <c:pt idx="27">
                  <c:v>HC5</c:v>
                </c:pt>
                <c:pt idx="28">
                  <c:v>HO5</c:v>
                </c:pt>
                <c:pt idx="29">
                  <c:v>HP5</c:v>
                </c:pt>
                <c:pt idx="30">
                  <c:v>LC6</c:v>
                </c:pt>
                <c:pt idx="31">
                  <c:v>LO6</c:v>
                </c:pt>
                <c:pt idx="32">
                  <c:v>LP6</c:v>
                </c:pt>
                <c:pt idx="33">
                  <c:v>HC6</c:v>
                </c:pt>
                <c:pt idx="34">
                  <c:v>HO6</c:v>
                </c:pt>
                <c:pt idx="35">
                  <c:v>HP6</c:v>
                </c:pt>
                <c:pt idx="36">
                  <c:v>LPS1</c:v>
                </c:pt>
                <c:pt idx="37">
                  <c:v>LPS2</c:v>
                </c:pt>
                <c:pt idx="38">
                  <c:v>LPS3</c:v>
                </c:pt>
                <c:pt idx="39">
                  <c:v>LPS4</c:v>
                </c:pt>
                <c:pt idx="40">
                  <c:v>LPS5</c:v>
                </c:pt>
                <c:pt idx="41">
                  <c:v>LPS6</c:v>
                </c:pt>
              </c:strCache>
            </c:strRef>
          </c:cat>
          <c:val>
            <c:numRef>
              <c:f>'Housekeeper deltaCT'!$B$2:$B$43</c:f>
              <c:numCache>
                <c:formatCode>General</c:formatCode>
                <c:ptCount val="42"/>
                <c:pt idx="0">
                  <c:v>0.25259462337531574</c:v>
                </c:pt>
                <c:pt idx="1">
                  <c:v>0.29458280951248617</c:v>
                </c:pt>
                <c:pt idx="2">
                  <c:v>0.26458474588532643</c:v>
                </c:pt>
                <c:pt idx="3">
                  <c:v>7.448954302207389E-2</c:v>
                </c:pt>
                <c:pt idx="4">
                  <c:v>0.31040770617863872</c:v>
                </c:pt>
                <c:pt idx="5">
                  <c:v>3.2630420370542548E-2</c:v>
                </c:pt>
                <c:pt idx="6">
                  <c:v>0.32119579736674247</c:v>
                </c:pt>
                <c:pt idx="7">
                  <c:v>5.5929408634268294E-3</c:v>
                </c:pt>
                <c:pt idx="8">
                  <c:v>7.3560766986536944E-3</c:v>
                </c:pt>
                <c:pt idx="9">
                  <c:v>3.1006618465725991E-3</c:v>
                </c:pt>
                <c:pt idx="10">
                  <c:v>0.13342126644415436</c:v>
                </c:pt>
                <c:pt idx="11">
                  <c:v>0.24132502066184658</c:v>
                </c:pt>
                <c:pt idx="12">
                  <c:v>0.17175974049030485</c:v>
                </c:pt>
                <c:pt idx="13">
                  <c:v>0.17467177939383408</c:v>
                </c:pt>
                <c:pt idx="14">
                  <c:v>0.13876761839588933</c:v>
                </c:pt>
                <c:pt idx="15">
                  <c:v>4.8798716555436918E-2</c:v>
                </c:pt>
                <c:pt idx="16">
                  <c:v>7.4272547056265362E-2</c:v>
                </c:pt>
                <c:pt idx="17">
                  <c:v>0.14781324055996814</c:v>
                </c:pt>
                <c:pt idx="18">
                  <c:v>0.38684243333987528</c:v>
                </c:pt>
                <c:pt idx="19">
                  <c:v>0.26704639563306554</c:v>
                </c:pt>
                <c:pt idx="20">
                  <c:v>0.18798215384134259</c:v>
                </c:pt>
                <c:pt idx="21">
                  <c:v>0.21046951403099803</c:v>
                </c:pt>
                <c:pt idx="22">
                  <c:v>3.6247875336630465E-2</c:v>
                </c:pt>
                <c:pt idx="23">
                  <c:v>0.29693366819795375</c:v>
                </c:pt>
                <c:pt idx="24">
                  <c:v>0.72918672176257271</c:v>
                </c:pt>
                <c:pt idx="25">
                  <c:v>0.92662530823741007</c:v>
                </c:pt>
                <c:pt idx="26">
                  <c:v>0.70550128184412875</c:v>
                </c:pt>
                <c:pt idx="27">
                  <c:v>1.0645807008136723</c:v>
                </c:pt>
                <c:pt idx="28">
                  <c:v>1.2410366547043292</c:v>
                </c:pt>
                <c:pt idx="29">
                  <c:v>1.0077737222523606</c:v>
                </c:pt>
                <c:pt idx="30">
                  <c:v>0.94466497505286484</c:v>
                </c:pt>
                <c:pt idx="31">
                  <c:v>0.8515061745832202</c:v>
                </c:pt>
                <c:pt idx="32">
                  <c:v>0.84148353502475559</c:v>
                </c:pt>
                <c:pt idx="33">
                  <c:v>0.80346532459621123</c:v>
                </c:pt>
                <c:pt idx="34">
                  <c:v>0.97148342083315886</c:v>
                </c:pt>
                <c:pt idx="35">
                  <c:v>1.0014063769077286</c:v>
                </c:pt>
                <c:pt idx="36">
                  <c:v>0.68008447704234487</c:v>
                </c:pt>
                <c:pt idx="37">
                  <c:v>0.19942376817268223</c:v>
                </c:pt>
                <c:pt idx="38">
                  <c:v>0.53458986116921337</c:v>
                </c:pt>
                <c:pt idx="39">
                  <c:v>0.66935068979040324</c:v>
                </c:pt>
                <c:pt idx="40">
                  <c:v>0.6126179152479172</c:v>
                </c:pt>
                <c:pt idx="41">
                  <c:v>0.42663363396544729</c:v>
                </c:pt>
              </c:numCache>
            </c:numRef>
          </c:val>
          <c:smooth val="0"/>
          <c:extLst>
            <c:ext xmlns:c16="http://schemas.microsoft.com/office/drawing/2014/chart" uri="{C3380CC4-5D6E-409C-BE32-E72D297353CC}">
              <c16:uniqueId val="{00000000-D805-44C0-8FA6-FEB69062EE87}"/>
            </c:ext>
          </c:extLst>
        </c:ser>
        <c:ser>
          <c:idx val="1"/>
          <c:order val="1"/>
          <c:tx>
            <c:strRef>
              <c:f>'Housekeeper deltaCT'!$C$1</c:f>
              <c:strCache>
                <c:ptCount val="1"/>
                <c:pt idx="0">
                  <c:v>YWHAZ</c:v>
                </c:pt>
              </c:strCache>
            </c:strRef>
          </c:tx>
          <c:spPr>
            <a:ln w="28575" cap="rnd">
              <a:solidFill>
                <a:schemeClr val="accent2"/>
              </a:solidFill>
              <a:round/>
            </a:ln>
            <a:effectLst/>
          </c:spPr>
          <c:marker>
            <c:symbol val="none"/>
          </c:marker>
          <c:cat>
            <c:strRef>
              <c:f>'Housekeeper deltaCT'!$A$2:$A$43</c:f>
              <c:strCache>
                <c:ptCount val="42"/>
                <c:pt idx="0">
                  <c:v>LC1</c:v>
                </c:pt>
                <c:pt idx="1">
                  <c:v>LO1</c:v>
                </c:pt>
                <c:pt idx="2">
                  <c:v>LP1</c:v>
                </c:pt>
                <c:pt idx="3">
                  <c:v>HC1</c:v>
                </c:pt>
                <c:pt idx="4">
                  <c:v>HO1</c:v>
                </c:pt>
                <c:pt idx="5">
                  <c:v>HP1</c:v>
                </c:pt>
                <c:pt idx="6">
                  <c:v>LC2</c:v>
                </c:pt>
                <c:pt idx="7">
                  <c:v>LO2</c:v>
                </c:pt>
                <c:pt idx="8">
                  <c:v>LP2</c:v>
                </c:pt>
                <c:pt idx="9">
                  <c:v>HC2</c:v>
                </c:pt>
                <c:pt idx="10">
                  <c:v>HO2</c:v>
                </c:pt>
                <c:pt idx="11">
                  <c:v>HP2</c:v>
                </c:pt>
                <c:pt idx="12">
                  <c:v>LC3</c:v>
                </c:pt>
                <c:pt idx="13">
                  <c:v>LO3</c:v>
                </c:pt>
                <c:pt idx="14">
                  <c:v>LP3</c:v>
                </c:pt>
                <c:pt idx="15">
                  <c:v>HC3</c:v>
                </c:pt>
                <c:pt idx="16">
                  <c:v>HO3</c:v>
                </c:pt>
                <c:pt idx="17">
                  <c:v>HP3</c:v>
                </c:pt>
                <c:pt idx="18">
                  <c:v>LC4</c:v>
                </c:pt>
                <c:pt idx="19">
                  <c:v>LO4</c:v>
                </c:pt>
                <c:pt idx="20">
                  <c:v>LP4</c:v>
                </c:pt>
                <c:pt idx="21">
                  <c:v>HC4</c:v>
                </c:pt>
                <c:pt idx="22">
                  <c:v>HO4</c:v>
                </c:pt>
                <c:pt idx="23">
                  <c:v>HP4</c:v>
                </c:pt>
                <c:pt idx="24">
                  <c:v>LC5</c:v>
                </c:pt>
                <c:pt idx="25">
                  <c:v>LO5</c:v>
                </c:pt>
                <c:pt idx="26">
                  <c:v>LP5</c:v>
                </c:pt>
                <c:pt idx="27">
                  <c:v>HC5</c:v>
                </c:pt>
                <c:pt idx="28">
                  <c:v>HO5</c:v>
                </c:pt>
                <c:pt idx="29">
                  <c:v>HP5</c:v>
                </c:pt>
                <c:pt idx="30">
                  <c:v>LC6</c:v>
                </c:pt>
                <c:pt idx="31">
                  <c:v>LO6</c:v>
                </c:pt>
                <c:pt idx="32">
                  <c:v>LP6</c:v>
                </c:pt>
                <c:pt idx="33">
                  <c:v>HC6</c:v>
                </c:pt>
                <c:pt idx="34">
                  <c:v>HO6</c:v>
                </c:pt>
                <c:pt idx="35">
                  <c:v>HP6</c:v>
                </c:pt>
                <c:pt idx="36">
                  <c:v>LPS1</c:v>
                </c:pt>
                <c:pt idx="37">
                  <c:v>LPS2</c:v>
                </c:pt>
                <c:pt idx="38">
                  <c:v>LPS3</c:v>
                </c:pt>
                <c:pt idx="39">
                  <c:v>LPS4</c:v>
                </c:pt>
                <c:pt idx="40">
                  <c:v>LPS5</c:v>
                </c:pt>
                <c:pt idx="41">
                  <c:v>LPS6</c:v>
                </c:pt>
              </c:strCache>
            </c:strRef>
          </c:cat>
          <c:val>
            <c:numRef>
              <c:f>'Housekeeper deltaCT'!$C$2:$C$43</c:f>
              <c:numCache>
                <c:formatCode>General</c:formatCode>
                <c:ptCount val="42"/>
                <c:pt idx="0">
                  <c:v>0.23716728318487199</c:v>
                </c:pt>
                <c:pt idx="1">
                  <c:v>0.32851565390730425</c:v>
                </c:pt>
                <c:pt idx="2">
                  <c:v>0.29194889247249878</c:v>
                </c:pt>
                <c:pt idx="3">
                  <c:v>5.2506291314839255E-2</c:v>
                </c:pt>
                <c:pt idx="4">
                  <c:v>0.37639761746948502</c:v>
                </c:pt>
                <c:pt idx="5">
                  <c:v>3.4519342157963026E-2</c:v>
                </c:pt>
                <c:pt idx="6">
                  <c:v>0.30328502614312342</c:v>
                </c:pt>
                <c:pt idx="7">
                  <c:v>5.1821843969357233E-3</c:v>
                </c:pt>
                <c:pt idx="8">
                  <c:v>1.223810067220705E-2</c:v>
                </c:pt>
                <c:pt idx="9">
                  <c:v>3.086230245093234E-3</c:v>
                </c:pt>
                <c:pt idx="10">
                  <c:v>0.15162862593842039</c:v>
                </c:pt>
                <c:pt idx="11">
                  <c:v>0.30884886068607864</c:v>
                </c:pt>
                <c:pt idx="12">
                  <c:v>0.13323470126386158</c:v>
                </c:pt>
                <c:pt idx="13">
                  <c:v>0.17863857124991903</c:v>
                </c:pt>
                <c:pt idx="14">
                  <c:v>0.12212689533172912</c:v>
                </c:pt>
                <c:pt idx="15">
                  <c:v>4.1388321776511867E-2</c:v>
                </c:pt>
                <c:pt idx="16">
                  <c:v>8.0535997950391028E-2</c:v>
                </c:pt>
                <c:pt idx="17">
                  <c:v>0.16129183506132724</c:v>
                </c:pt>
                <c:pt idx="18">
                  <c:v>0.35159584192787213</c:v>
                </c:pt>
                <c:pt idx="19">
                  <c:v>0.25760525738205187</c:v>
                </c:pt>
                <c:pt idx="20">
                  <c:v>0.26986216378002725</c:v>
                </c:pt>
                <c:pt idx="21">
                  <c:v>0.1472430199083696</c:v>
                </c:pt>
                <c:pt idx="22">
                  <c:v>3.247891999077309E-2</c:v>
                </c:pt>
                <c:pt idx="23">
                  <c:v>0.28977167777977642</c:v>
                </c:pt>
                <c:pt idx="24">
                  <c:v>0.68067298256369002</c:v>
                </c:pt>
                <c:pt idx="25">
                  <c:v>0.81850715571721711</c:v>
                </c:pt>
                <c:pt idx="26">
                  <c:v>0.75831109116415985</c:v>
                </c:pt>
                <c:pt idx="27">
                  <c:v>0.7249009556444006</c:v>
                </c:pt>
                <c:pt idx="28">
                  <c:v>0.96930987590152984</c:v>
                </c:pt>
                <c:pt idx="29">
                  <c:v>0.85394650650275195</c:v>
                </c:pt>
                <c:pt idx="30">
                  <c:v>0.86750793505825252</c:v>
                </c:pt>
                <c:pt idx="31">
                  <c:v>0.9112095843607847</c:v>
                </c:pt>
                <c:pt idx="32">
                  <c:v>0.89419379859058312</c:v>
                </c:pt>
                <c:pt idx="33">
                  <c:v>0.69575941659192198</c:v>
                </c:pt>
                <c:pt idx="34">
                  <c:v>0.88748058996893531</c:v>
                </c:pt>
                <c:pt idx="35">
                  <c:v>0.84527552575159193</c:v>
                </c:pt>
                <c:pt idx="36">
                  <c:v>1.1117243483876282</c:v>
                </c:pt>
                <c:pt idx="37">
                  <c:v>0.29319917475320917</c:v>
                </c:pt>
                <c:pt idx="38">
                  <c:v>1.066411198492889</c:v>
                </c:pt>
                <c:pt idx="39">
                  <c:v>1.2100060073773788</c:v>
                </c:pt>
                <c:pt idx="40">
                  <c:v>1.0979163912169021</c:v>
                </c:pt>
                <c:pt idx="41">
                  <c:v>0.7949126289758065</c:v>
                </c:pt>
              </c:numCache>
            </c:numRef>
          </c:val>
          <c:smooth val="0"/>
          <c:extLst>
            <c:ext xmlns:c16="http://schemas.microsoft.com/office/drawing/2014/chart" uri="{C3380CC4-5D6E-409C-BE32-E72D297353CC}">
              <c16:uniqueId val="{00000001-D805-44C0-8FA6-FEB69062EE87}"/>
            </c:ext>
          </c:extLst>
        </c:ser>
        <c:ser>
          <c:idx val="2"/>
          <c:order val="2"/>
          <c:tx>
            <c:strRef>
              <c:f>'Housekeeper deltaCT'!$D$1</c:f>
              <c:strCache>
                <c:ptCount val="1"/>
                <c:pt idx="0">
                  <c:v>HMBS</c:v>
                </c:pt>
              </c:strCache>
            </c:strRef>
          </c:tx>
          <c:spPr>
            <a:ln w="28575" cap="rnd">
              <a:solidFill>
                <a:schemeClr val="accent3"/>
              </a:solidFill>
              <a:round/>
            </a:ln>
            <a:effectLst/>
          </c:spPr>
          <c:marker>
            <c:symbol val="none"/>
          </c:marker>
          <c:cat>
            <c:strRef>
              <c:f>'Housekeeper deltaCT'!$A$2:$A$43</c:f>
              <c:strCache>
                <c:ptCount val="42"/>
                <c:pt idx="0">
                  <c:v>LC1</c:v>
                </c:pt>
                <c:pt idx="1">
                  <c:v>LO1</c:v>
                </c:pt>
                <c:pt idx="2">
                  <c:v>LP1</c:v>
                </c:pt>
                <c:pt idx="3">
                  <c:v>HC1</c:v>
                </c:pt>
                <c:pt idx="4">
                  <c:v>HO1</c:v>
                </c:pt>
                <c:pt idx="5">
                  <c:v>HP1</c:v>
                </c:pt>
                <c:pt idx="6">
                  <c:v>LC2</c:v>
                </c:pt>
                <c:pt idx="7">
                  <c:v>LO2</c:v>
                </c:pt>
                <c:pt idx="8">
                  <c:v>LP2</c:v>
                </c:pt>
                <c:pt idx="9">
                  <c:v>HC2</c:v>
                </c:pt>
                <c:pt idx="10">
                  <c:v>HO2</c:v>
                </c:pt>
                <c:pt idx="11">
                  <c:v>HP2</c:v>
                </c:pt>
                <c:pt idx="12">
                  <c:v>LC3</c:v>
                </c:pt>
                <c:pt idx="13">
                  <c:v>LO3</c:v>
                </c:pt>
                <c:pt idx="14">
                  <c:v>LP3</c:v>
                </c:pt>
                <c:pt idx="15">
                  <c:v>HC3</c:v>
                </c:pt>
                <c:pt idx="16">
                  <c:v>HO3</c:v>
                </c:pt>
                <c:pt idx="17">
                  <c:v>HP3</c:v>
                </c:pt>
                <c:pt idx="18">
                  <c:v>LC4</c:v>
                </c:pt>
                <c:pt idx="19">
                  <c:v>LO4</c:v>
                </c:pt>
                <c:pt idx="20">
                  <c:v>LP4</c:v>
                </c:pt>
                <c:pt idx="21">
                  <c:v>HC4</c:v>
                </c:pt>
                <c:pt idx="22">
                  <c:v>HO4</c:v>
                </c:pt>
                <c:pt idx="23">
                  <c:v>HP4</c:v>
                </c:pt>
                <c:pt idx="24">
                  <c:v>LC5</c:v>
                </c:pt>
                <c:pt idx="25">
                  <c:v>LO5</c:v>
                </c:pt>
                <c:pt idx="26">
                  <c:v>LP5</c:v>
                </c:pt>
                <c:pt idx="27">
                  <c:v>HC5</c:v>
                </c:pt>
                <c:pt idx="28">
                  <c:v>HO5</c:v>
                </c:pt>
                <c:pt idx="29">
                  <c:v>HP5</c:v>
                </c:pt>
                <c:pt idx="30">
                  <c:v>LC6</c:v>
                </c:pt>
                <c:pt idx="31">
                  <c:v>LO6</c:v>
                </c:pt>
                <c:pt idx="32">
                  <c:v>LP6</c:v>
                </c:pt>
                <c:pt idx="33">
                  <c:v>HC6</c:v>
                </c:pt>
                <c:pt idx="34">
                  <c:v>HO6</c:v>
                </c:pt>
                <c:pt idx="35">
                  <c:v>HP6</c:v>
                </c:pt>
                <c:pt idx="36">
                  <c:v>LPS1</c:v>
                </c:pt>
                <c:pt idx="37">
                  <c:v>LPS2</c:v>
                </c:pt>
                <c:pt idx="38">
                  <c:v>LPS3</c:v>
                </c:pt>
                <c:pt idx="39">
                  <c:v>LPS4</c:v>
                </c:pt>
                <c:pt idx="40">
                  <c:v>LPS5</c:v>
                </c:pt>
                <c:pt idx="41">
                  <c:v>LPS6</c:v>
                </c:pt>
              </c:strCache>
            </c:strRef>
          </c:cat>
          <c:val>
            <c:numRef>
              <c:f>'Housekeeper deltaCT'!$D$2:$D$43</c:f>
              <c:numCache>
                <c:formatCode>General</c:formatCode>
                <c:ptCount val="42"/>
                <c:pt idx="0">
                  <c:v>0.19327823347121731</c:v>
                </c:pt>
                <c:pt idx="1">
                  <c:v>0.19030507273456199</c:v>
                </c:pt>
                <c:pt idx="2">
                  <c:v>0.17043511903328384</c:v>
                </c:pt>
                <c:pt idx="3">
                  <c:v>3.0742759396475007E-2</c:v>
                </c:pt>
                <c:pt idx="4">
                  <c:v>0.22933059745436551</c:v>
                </c:pt>
                <c:pt idx="5">
                  <c:v>1.8735087976812625E-2</c:v>
                </c:pt>
                <c:pt idx="6">
                  <c:v>0.19898051791511107</c:v>
                </c:pt>
                <c:pt idx="7">
                  <c:v>4.4748967105332519E-3</c:v>
                </c:pt>
                <c:pt idx="8">
                  <c:v>1.8220982155701608E-3</c:v>
                </c:pt>
                <c:pt idx="9">
                  <c:v>1.9875002981871869E-3</c:v>
                </c:pt>
                <c:pt idx="10">
                  <c:v>7.7373182544936622E-2</c:v>
                </c:pt>
                <c:pt idx="11">
                  <c:v>0.16452701286535723</c:v>
                </c:pt>
                <c:pt idx="12">
                  <c:v>9.9116908427903591E-2</c:v>
                </c:pt>
                <c:pt idx="13">
                  <c:v>0.10034841039114496</c:v>
                </c:pt>
                <c:pt idx="14">
                  <c:v>5.3780673948425221E-2</c:v>
                </c:pt>
                <c:pt idx="15">
                  <c:v>1.736221233560422E-2</c:v>
                </c:pt>
                <c:pt idx="16">
                  <c:v>3.9906225431448665E-2</c:v>
                </c:pt>
                <c:pt idx="17">
                  <c:v>2.2698674619085823E-2</c:v>
                </c:pt>
                <c:pt idx="18">
                  <c:v>0.2785250232815808</c:v>
                </c:pt>
                <c:pt idx="19">
                  <c:v>0.17220145927345742</c:v>
                </c:pt>
                <c:pt idx="20">
                  <c:v>7.2227226750135237E-2</c:v>
                </c:pt>
                <c:pt idx="21">
                  <c:v>8.599239741574656E-2</c:v>
                </c:pt>
                <c:pt idx="22">
                  <c:v>1.0065719283030735E-2</c:v>
                </c:pt>
                <c:pt idx="23">
                  <c:v>0.15420102481697107</c:v>
                </c:pt>
                <c:pt idx="24">
                  <c:v>0.46865977429184064</c:v>
                </c:pt>
                <c:pt idx="25">
                  <c:v>0.77092734819517628</c:v>
                </c:pt>
                <c:pt idx="26">
                  <c:v>0.3389382788450665</c:v>
                </c:pt>
                <c:pt idx="27">
                  <c:v>0.49376984523094464</c:v>
                </c:pt>
                <c:pt idx="28">
                  <c:v>0.89363658042821881</c:v>
                </c:pt>
                <c:pt idx="29">
                  <c:v>0.79064486826809344</c:v>
                </c:pt>
                <c:pt idx="30">
                  <c:v>0.6629877059335898</c:v>
                </c:pt>
                <c:pt idx="31">
                  <c:v>0.77638790578951056</c:v>
                </c:pt>
                <c:pt idx="32">
                  <c:v>0.65058583094547562</c:v>
                </c:pt>
                <c:pt idx="33">
                  <c:v>0.45727276627495689</c:v>
                </c:pt>
                <c:pt idx="34">
                  <c:v>0.79932598742131611</c:v>
                </c:pt>
                <c:pt idx="35">
                  <c:v>0.76834716134845527</c:v>
                </c:pt>
                <c:pt idx="36">
                  <c:v>1.5659820944488232</c:v>
                </c:pt>
                <c:pt idx="37">
                  <c:v>0.58538418200609266</c:v>
                </c:pt>
                <c:pt idx="38">
                  <c:v>1.3985763142724148</c:v>
                </c:pt>
                <c:pt idx="39">
                  <c:v>1.5533093595489131</c:v>
                </c:pt>
                <c:pt idx="40">
                  <c:v>1.2620776566579937</c:v>
                </c:pt>
                <c:pt idx="41">
                  <c:v>0.63381861897249037</c:v>
                </c:pt>
              </c:numCache>
            </c:numRef>
          </c:val>
          <c:smooth val="0"/>
          <c:extLst>
            <c:ext xmlns:c16="http://schemas.microsoft.com/office/drawing/2014/chart" uri="{C3380CC4-5D6E-409C-BE32-E72D297353CC}">
              <c16:uniqueId val="{00000002-D805-44C0-8FA6-FEB69062EE87}"/>
            </c:ext>
          </c:extLst>
        </c:ser>
        <c:ser>
          <c:idx val="3"/>
          <c:order val="3"/>
          <c:tx>
            <c:strRef>
              <c:f>'Housekeeper deltaCT'!$E$1</c:f>
              <c:strCache>
                <c:ptCount val="1"/>
                <c:pt idx="0">
                  <c:v>Geometric mean</c:v>
                </c:pt>
              </c:strCache>
            </c:strRef>
          </c:tx>
          <c:spPr>
            <a:ln w="28575" cap="rnd">
              <a:solidFill>
                <a:schemeClr val="accent4"/>
              </a:solidFill>
              <a:round/>
            </a:ln>
            <a:effectLst/>
          </c:spPr>
          <c:marker>
            <c:symbol val="none"/>
          </c:marker>
          <c:cat>
            <c:strRef>
              <c:f>'Housekeeper deltaCT'!$A$2:$A$43</c:f>
              <c:strCache>
                <c:ptCount val="42"/>
                <c:pt idx="0">
                  <c:v>LC1</c:v>
                </c:pt>
                <c:pt idx="1">
                  <c:v>LO1</c:v>
                </c:pt>
                <c:pt idx="2">
                  <c:v>LP1</c:v>
                </c:pt>
                <c:pt idx="3">
                  <c:v>HC1</c:v>
                </c:pt>
                <c:pt idx="4">
                  <c:v>HO1</c:v>
                </c:pt>
                <c:pt idx="5">
                  <c:v>HP1</c:v>
                </c:pt>
                <c:pt idx="6">
                  <c:v>LC2</c:v>
                </c:pt>
                <c:pt idx="7">
                  <c:v>LO2</c:v>
                </c:pt>
                <c:pt idx="8">
                  <c:v>LP2</c:v>
                </c:pt>
                <c:pt idx="9">
                  <c:v>HC2</c:v>
                </c:pt>
                <c:pt idx="10">
                  <c:v>HO2</c:v>
                </c:pt>
                <c:pt idx="11">
                  <c:v>HP2</c:v>
                </c:pt>
                <c:pt idx="12">
                  <c:v>LC3</c:v>
                </c:pt>
                <c:pt idx="13">
                  <c:v>LO3</c:v>
                </c:pt>
                <c:pt idx="14">
                  <c:v>LP3</c:v>
                </c:pt>
                <c:pt idx="15">
                  <c:v>HC3</c:v>
                </c:pt>
                <c:pt idx="16">
                  <c:v>HO3</c:v>
                </c:pt>
                <c:pt idx="17">
                  <c:v>HP3</c:v>
                </c:pt>
                <c:pt idx="18">
                  <c:v>LC4</c:v>
                </c:pt>
                <c:pt idx="19">
                  <c:v>LO4</c:v>
                </c:pt>
                <c:pt idx="20">
                  <c:v>LP4</c:v>
                </c:pt>
                <c:pt idx="21">
                  <c:v>HC4</c:v>
                </c:pt>
                <c:pt idx="22">
                  <c:v>HO4</c:v>
                </c:pt>
                <c:pt idx="23">
                  <c:v>HP4</c:v>
                </c:pt>
                <c:pt idx="24">
                  <c:v>LC5</c:v>
                </c:pt>
                <c:pt idx="25">
                  <c:v>LO5</c:v>
                </c:pt>
                <c:pt idx="26">
                  <c:v>LP5</c:v>
                </c:pt>
                <c:pt idx="27">
                  <c:v>HC5</c:v>
                </c:pt>
                <c:pt idx="28">
                  <c:v>HO5</c:v>
                </c:pt>
                <c:pt idx="29">
                  <c:v>HP5</c:v>
                </c:pt>
                <c:pt idx="30">
                  <c:v>LC6</c:v>
                </c:pt>
                <c:pt idx="31">
                  <c:v>LO6</c:v>
                </c:pt>
                <c:pt idx="32">
                  <c:v>LP6</c:v>
                </c:pt>
                <c:pt idx="33">
                  <c:v>HC6</c:v>
                </c:pt>
                <c:pt idx="34">
                  <c:v>HO6</c:v>
                </c:pt>
                <c:pt idx="35">
                  <c:v>HP6</c:v>
                </c:pt>
                <c:pt idx="36">
                  <c:v>LPS1</c:v>
                </c:pt>
                <c:pt idx="37">
                  <c:v>LPS2</c:v>
                </c:pt>
                <c:pt idx="38">
                  <c:v>LPS3</c:v>
                </c:pt>
                <c:pt idx="39">
                  <c:v>LPS4</c:v>
                </c:pt>
                <c:pt idx="40">
                  <c:v>LPS5</c:v>
                </c:pt>
                <c:pt idx="41">
                  <c:v>LPS6</c:v>
                </c:pt>
              </c:strCache>
            </c:strRef>
          </c:cat>
          <c:val>
            <c:numRef>
              <c:f>'Housekeeper deltaCT'!$E$2:$E$43</c:f>
              <c:numCache>
                <c:formatCode>General</c:formatCode>
                <c:ptCount val="42"/>
                <c:pt idx="0">
                  <c:v>0.22623195201490021</c:v>
                </c:pt>
                <c:pt idx="1">
                  <c:v>0.26408147952700661</c:v>
                </c:pt>
                <c:pt idx="2">
                  <c:v>0.23612587167926294</c:v>
                </c:pt>
                <c:pt idx="3">
                  <c:v>4.9357122582675793E-2</c:v>
                </c:pt>
                <c:pt idx="4">
                  <c:v>0.29923596337854164</c:v>
                </c:pt>
                <c:pt idx="5">
                  <c:v>2.7634204813366554E-2</c:v>
                </c:pt>
                <c:pt idx="6">
                  <c:v>0.26862337004492898</c:v>
                </c:pt>
                <c:pt idx="7">
                  <c:v>5.0618822115713318E-3</c:v>
                </c:pt>
                <c:pt idx="8">
                  <c:v>5.4740742561586357E-3</c:v>
                </c:pt>
                <c:pt idx="9">
                  <c:v>2.6692954342795519E-3</c:v>
                </c:pt>
                <c:pt idx="10">
                  <c:v>0.11610891666491178</c:v>
                </c:pt>
                <c:pt idx="11">
                  <c:v>0.23060135568324711</c:v>
                </c:pt>
                <c:pt idx="12">
                  <c:v>0.13138995333633627</c:v>
                </c:pt>
                <c:pt idx="13">
                  <c:v>0.14629724892879931</c:v>
                </c:pt>
                <c:pt idx="14">
                  <c:v>9.6956120682881231E-2</c:v>
                </c:pt>
                <c:pt idx="15">
                  <c:v>3.2731338084579051E-2</c:v>
                </c:pt>
                <c:pt idx="16">
                  <c:v>6.2032555280100314E-2</c:v>
                </c:pt>
                <c:pt idx="17">
                  <c:v>8.1490829817815774E-2</c:v>
                </c:pt>
                <c:pt idx="18">
                  <c:v>0.33585154615872664</c:v>
                </c:pt>
                <c:pt idx="19">
                  <c:v>0.2279604068470984</c:v>
                </c:pt>
                <c:pt idx="20">
                  <c:v>0.15416526004817227</c:v>
                </c:pt>
                <c:pt idx="21">
                  <c:v>0.13864194968807556</c:v>
                </c:pt>
                <c:pt idx="22">
                  <c:v>2.27986772116359E-2</c:v>
                </c:pt>
                <c:pt idx="23">
                  <c:v>0.23673776667595653</c:v>
                </c:pt>
                <c:pt idx="24">
                  <c:v>0.61500452972632536</c:v>
                </c:pt>
                <c:pt idx="25">
                  <c:v>0.83620616187232744</c:v>
                </c:pt>
                <c:pt idx="26">
                  <c:v>0.56600718599404554</c:v>
                </c:pt>
                <c:pt idx="27">
                  <c:v>0.72498208518094254</c:v>
                </c:pt>
                <c:pt idx="28">
                  <c:v>1.0243995872683369</c:v>
                </c:pt>
                <c:pt idx="29">
                  <c:v>0.87954564826145154</c:v>
                </c:pt>
                <c:pt idx="30">
                  <c:v>0.81599139987783209</c:v>
                </c:pt>
                <c:pt idx="31">
                  <c:v>0.84455566764442114</c:v>
                </c:pt>
                <c:pt idx="32">
                  <c:v>0.78812292225518343</c:v>
                </c:pt>
                <c:pt idx="33">
                  <c:v>0.63464937416024803</c:v>
                </c:pt>
                <c:pt idx="34">
                  <c:v>0.88329559215722075</c:v>
                </c:pt>
                <c:pt idx="35">
                  <c:v>0.86640718682142559</c:v>
                </c:pt>
                <c:pt idx="36">
                  <c:v>1.0579104908604593</c:v>
                </c:pt>
                <c:pt idx="37">
                  <c:v>0.32468349700149673</c:v>
                </c:pt>
                <c:pt idx="38">
                  <c:v>0.92727922088552683</c:v>
                </c:pt>
                <c:pt idx="39">
                  <c:v>1.0795259014103249</c:v>
                </c:pt>
                <c:pt idx="40">
                  <c:v>0.94685108256383188</c:v>
                </c:pt>
                <c:pt idx="41">
                  <c:v>0.59902713172463951</c:v>
                </c:pt>
              </c:numCache>
            </c:numRef>
          </c:val>
          <c:smooth val="0"/>
          <c:extLst>
            <c:ext xmlns:c16="http://schemas.microsoft.com/office/drawing/2014/chart" uri="{C3380CC4-5D6E-409C-BE32-E72D297353CC}">
              <c16:uniqueId val="{00000003-D805-44C0-8FA6-FEB69062EE87}"/>
            </c:ext>
          </c:extLst>
        </c:ser>
        <c:dLbls>
          <c:showLegendKey val="0"/>
          <c:showVal val="0"/>
          <c:showCatName val="0"/>
          <c:showSerName val="0"/>
          <c:showPercent val="0"/>
          <c:showBubbleSize val="0"/>
        </c:dLbls>
        <c:smooth val="0"/>
        <c:axId val="1908716079"/>
        <c:axId val="1908717327"/>
      </c:lineChart>
      <c:catAx>
        <c:axId val="19087160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17327"/>
        <c:crosses val="autoZero"/>
        <c:auto val="1"/>
        <c:lblAlgn val="ctr"/>
        <c:lblOffset val="100"/>
        <c:noMultiLvlLbl val="0"/>
      </c:catAx>
      <c:valAx>
        <c:axId val="190871732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087160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_rels/drawing4.xml.rels><?xml version="1.0" encoding="UTF-8" standalone="yes"?>
<Relationships xmlns="http://schemas.openxmlformats.org/package/2006/relationships"><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9</xdr:col>
      <xdr:colOff>466725</xdr:colOff>
      <xdr:row>38</xdr:row>
      <xdr:rowOff>142874</xdr:rowOff>
    </xdr:from>
    <xdr:to>
      <xdr:col>18</xdr:col>
      <xdr:colOff>514350</xdr:colOff>
      <xdr:row>62</xdr:row>
      <xdr:rowOff>133349</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953125" y="6296024"/>
          <a:ext cx="5534025" cy="3876675"/>
        </a:xfrm>
        <a:prstGeom prst="rect">
          <a:avLst/>
        </a:prstGeom>
        <a:solidFill>
          <a:schemeClr val="accent4">
            <a:lumMod val="20000"/>
            <a:lumOff val="80000"/>
          </a:schemeClr>
        </a:solidFill>
        <a:ln/>
      </xdr:spPr>
      <xdr:style>
        <a:lnRef idx="2">
          <a:schemeClr val="accent4"/>
        </a:lnRef>
        <a:fillRef idx="1">
          <a:schemeClr val="lt1"/>
        </a:fillRef>
        <a:effectRef idx="0">
          <a:schemeClr val="accent4"/>
        </a:effectRef>
        <a:fontRef idx="minor">
          <a:schemeClr val="dk1"/>
        </a:fontRef>
      </xdr:style>
      <xdr:txBody>
        <a:bodyPr vertOverflow="clip" horzOverflow="clip" wrap="square" rtlCol="0" anchor="t"/>
        <a:lstStyle/>
        <a:p>
          <a:r>
            <a:rPr lang="en-GB" sz="1100" b="1" u="sng">
              <a:latin typeface="+mj-lt"/>
            </a:rPr>
            <a:t>How to use improved spreadsheet</a:t>
          </a:r>
        </a:p>
        <a:p>
          <a:endParaRPr lang="en-GB" sz="1100" u="sng">
            <a:latin typeface="+mj-lt"/>
          </a:endParaRPr>
        </a:p>
        <a:p>
          <a:r>
            <a:rPr lang="en-GB" sz="1100" b="1" u="none">
              <a:latin typeface="+mj-lt"/>
            </a:rPr>
            <a:t>1.</a:t>
          </a:r>
          <a:r>
            <a:rPr lang="en-GB" sz="1100" b="1" u="none" baseline="0">
              <a:latin typeface="+mj-lt"/>
            </a:rPr>
            <a:t> </a:t>
          </a:r>
          <a:r>
            <a:rPr lang="en-GB" sz="1100" u="none" baseline="0">
              <a:latin typeface="+mj-lt"/>
            </a:rPr>
            <a:t>Copy results into the 'Results sheet' , in the same format as shown here</a:t>
          </a:r>
        </a:p>
        <a:p>
          <a:endParaRPr lang="en-GB" sz="1100" u="none" baseline="0">
            <a:latin typeface="+mj-lt"/>
          </a:endParaRPr>
        </a:p>
        <a:p>
          <a:r>
            <a:rPr lang="en-GB" sz="1100" b="1" u="none" baseline="0">
              <a:latin typeface="+mj-lt"/>
            </a:rPr>
            <a:t>2. </a:t>
          </a:r>
          <a:r>
            <a:rPr lang="en-GB" sz="1100" u="none" baseline="0">
              <a:latin typeface="+mj-lt"/>
            </a:rPr>
            <a:t>Check that everything has copies over to the 'Results Workspace' (pull down the formula to add more rows). The sample names and genes should change automatically, and the helper column should format itself as "Sample Name""|""Gene Name" (e.g "BLANK|PGCK1")</a:t>
          </a:r>
        </a:p>
        <a:p>
          <a:endParaRPr lang="en-GB" sz="1100" u="none" baseline="0">
            <a:latin typeface="+mj-lt"/>
          </a:endParaRPr>
        </a:p>
        <a:p>
          <a:r>
            <a:rPr lang="en-GB" sz="1100" b="1" u="none" baseline="0">
              <a:latin typeface="+mj-lt"/>
            </a:rPr>
            <a:t>3. </a:t>
          </a:r>
          <a:r>
            <a:rPr lang="en-GB" sz="1100" u="none" baseline="0">
              <a:latin typeface="+mj-lt"/>
            </a:rPr>
            <a:t>On the individual gene spreadsheet, add the correct sample names to the 'Sample' column. Then, for the 'Helper' column, change the gene name in the first cell in the row and drag the formula down to the other rows.</a:t>
          </a:r>
        </a:p>
        <a:p>
          <a:endParaRPr lang="en-GB" sz="1100" u="none" baseline="0">
            <a:latin typeface="+mj-lt"/>
          </a:endParaRPr>
        </a:p>
        <a:p>
          <a:r>
            <a:rPr lang="en-GB" sz="1100" b="1" u="none" baseline="0">
              <a:latin typeface="+mj-lt"/>
            </a:rPr>
            <a:t>4. </a:t>
          </a:r>
          <a:r>
            <a:rPr lang="en-GB" sz="1100" u="none" baseline="0">
              <a:latin typeface="+mj-lt"/>
            </a:rPr>
            <a:t>This will fill in all the CT values for you</a:t>
          </a:r>
        </a:p>
        <a:p>
          <a:endParaRPr lang="en-GB" sz="1100" u="none" baseline="0">
            <a:latin typeface="+mj-lt"/>
          </a:endParaRPr>
        </a:p>
        <a:p>
          <a:r>
            <a:rPr lang="en-GB" sz="1100" b="1" u="none" baseline="0">
              <a:latin typeface="+mj-lt"/>
            </a:rPr>
            <a:t>5. </a:t>
          </a:r>
          <a:r>
            <a:rPr lang="en-GB" sz="1100" u="none" baseline="0">
              <a:latin typeface="+mj-lt"/>
            </a:rPr>
            <a:t>Edit the results workspace to get rid of red highlighted 'CV Ct' values. Do this by going through and removing outliers.</a:t>
          </a:r>
        </a:p>
        <a:p>
          <a:endParaRPr lang="en-GB" sz="1100" u="none" baseline="0">
            <a:latin typeface="+mj-lt"/>
          </a:endParaRPr>
        </a:p>
        <a:p>
          <a:r>
            <a:rPr lang="en-GB" sz="1100" b="1" u="none" baseline="0">
              <a:latin typeface="+mj-lt"/>
            </a:rPr>
            <a:t>6. </a:t>
          </a:r>
          <a:r>
            <a:rPr lang="en-GB" sz="1100" u="none" baseline="0">
              <a:latin typeface="+mj-lt"/>
            </a:rPr>
            <a:t>Change the names in the 'Housekeeper deltaCT' sheet (if you need to), and copy the formula down. Repeat for the 'Summary' page, which is for your target genes</a:t>
          </a:r>
        </a:p>
        <a:p>
          <a:endParaRPr lang="en-GB" sz="1100" u="none" baseline="0">
            <a:latin typeface="+mj-lt"/>
          </a:endParaRPr>
        </a:p>
        <a:p>
          <a:r>
            <a:rPr lang="en-GB" sz="1100" b="1" u="none" baseline="0">
              <a:latin typeface="+mj-lt"/>
            </a:rPr>
            <a:t>7. </a:t>
          </a:r>
          <a:r>
            <a:rPr lang="en-GB" sz="1100" u="none" baseline="0">
              <a:latin typeface="+mj-lt"/>
            </a:rPr>
            <a:t>If you have questions, then ask Emily. Apologies for the messy example data. The robot didn't pipette very well.</a:t>
          </a:r>
          <a:endParaRPr lang="en-GB" sz="1100" u="none">
            <a:latin typeface="+mj-lt"/>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300037</xdr:colOff>
      <xdr:row>8</xdr:row>
      <xdr:rowOff>28575</xdr:rowOff>
    </xdr:from>
    <xdr:to>
      <xdr:col>6</xdr:col>
      <xdr:colOff>233362</xdr:colOff>
      <xdr:row>25</xdr:row>
      <xdr:rowOff>19050</xdr:rowOff>
    </xdr:to>
    <xdr:graphicFrame macro="">
      <xdr:nvGraphicFramePr>
        <xdr:cNvPr id="3" name="Chart 2">
          <a:extLst>
            <a:ext uri="{FF2B5EF4-FFF2-40B4-BE49-F238E27FC236}">
              <a16:creationId xmlns:a16="http://schemas.microsoft.com/office/drawing/2014/main" id="{00000000-0008-0000-02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200025</xdr:colOff>
      <xdr:row>8</xdr:row>
      <xdr:rowOff>76200</xdr:rowOff>
    </xdr:from>
    <xdr:to>
      <xdr:col>6</xdr:col>
      <xdr:colOff>438150</xdr:colOff>
      <xdr:row>25</xdr:row>
      <xdr:rowOff>66675</xdr:rowOff>
    </xdr:to>
    <xdr:graphicFrame macro="">
      <xdr:nvGraphicFramePr>
        <xdr:cNvPr id="3" name="Chart 2">
          <a:extLst>
            <a:ext uri="{FF2B5EF4-FFF2-40B4-BE49-F238E27FC236}">
              <a16:creationId xmlns:a16="http://schemas.microsoft.com/office/drawing/2014/main" id="{00000000-0008-0000-03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252411</xdr:colOff>
      <xdr:row>1</xdr:row>
      <xdr:rowOff>123825</xdr:rowOff>
    </xdr:from>
    <xdr:to>
      <xdr:col>25</xdr:col>
      <xdr:colOff>85725</xdr:colOff>
      <xdr:row>31</xdr:row>
      <xdr:rowOff>47625</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qPCR%20data\220511%20OE%20Receptor%20+%20Response%20Genes%2011-05-202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xported HKGs"/>
      <sheetName val="Results Workspace HKGs"/>
      <sheetName val="18S"/>
      <sheetName val="PGCK1"/>
      <sheetName val="UBC"/>
      <sheetName val="Housekeeper deltaCT"/>
      <sheetName val="Exported Targets"/>
      <sheetName val="Results Workspace Targets"/>
      <sheetName val="ESR1"/>
      <sheetName val="GPER1"/>
      <sheetName val="B4GALT1"/>
      <sheetName val="Summary"/>
    </sheetNames>
    <sheetDataSet>
      <sheetData sheetId="0"/>
      <sheetData sheetId="1"/>
      <sheetData sheetId="2">
        <row r="2">
          <cell r="B2">
            <v>14.727706591288248</v>
          </cell>
          <cell r="F2">
            <v>-0.99999999999999978</v>
          </cell>
        </row>
        <row r="3">
          <cell r="B3">
            <v>15.429069201151529</v>
          </cell>
          <cell r="F3">
            <v>-1.301029995663981</v>
          </cell>
        </row>
        <row r="4">
          <cell r="B4">
            <v>16.36664326985677</v>
          </cell>
          <cell r="F4">
            <v>-1.6020599913279623</v>
          </cell>
        </row>
        <row r="5">
          <cell r="B5">
            <v>17.249839782714844</v>
          </cell>
          <cell r="F5">
            <v>-1.9030899869919433</v>
          </cell>
        </row>
        <row r="6">
          <cell r="B6">
            <v>18.360319773356121</v>
          </cell>
          <cell r="F6">
            <v>-2.2041199826559246</v>
          </cell>
        </row>
        <row r="7">
          <cell r="B7">
            <v>19.322115580240887</v>
          </cell>
          <cell r="F7">
            <v>-2.5051499783199058</v>
          </cell>
        </row>
      </sheetData>
      <sheetData sheetId="3"/>
      <sheetData sheetId="4"/>
      <sheetData sheetId="5"/>
      <sheetData sheetId="6"/>
      <sheetData sheetId="7"/>
      <sheetData sheetId="8"/>
      <sheetData sheetId="9"/>
      <sheetData sheetId="10"/>
      <sheetData sheetId="1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77"/>
  <sheetViews>
    <sheetView topLeftCell="A58" workbookViewId="0">
      <selection activeCell="H50" sqref="H50"/>
    </sheetView>
  </sheetViews>
  <sheetFormatPr defaultRowHeight="12.75" x14ac:dyDescent="0.2"/>
  <cols>
    <col min="4" max="4" width="16.5703125" customWidth="1"/>
  </cols>
  <sheetData>
    <row r="1" spans="1:2" x14ac:dyDescent="0.2">
      <c r="A1" t="s">
        <v>0</v>
      </c>
      <c r="B1" t="s">
        <v>1</v>
      </c>
    </row>
    <row r="2" spans="1:2" x14ac:dyDescent="0.2">
      <c r="A2" t="s">
        <v>2</v>
      </c>
      <c r="B2" t="s">
        <v>3</v>
      </c>
    </row>
    <row r="3" spans="1:2" x14ac:dyDescent="0.2">
      <c r="A3" t="s">
        <v>4</v>
      </c>
      <c r="B3" t="s">
        <v>420</v>
      </c>
    </row>
    <row r="4" spans="1:2" x14ac:dyDescent="0.2">
      <c r="A4" t="s">
        <v>6</v>
      </c>
      <c r="B4" t="s">
        <v>3</v>
      </c>
    </row>
    <row r="5" spans="1:2" x14ac:dyDescent="0.2">
      <c r="A5" t="s">
        <v>7</v>
      </c>
      <c r="B5" t="s">
        <v>5</v>
      </c>
    </row>
    <row r="6" spans="1:2" x14ac:dyDescent="0.2">
      <c r="A6" t="s">
        <v>8</v>
      </c>
      <c r="B6" t="s">
        <v>3</v>
      </c>
    </row>
    <row r="7" spans="1:2" x14ac:dyDescent="0.2">
      <c r="A7" t="s">
        <v>9</v>
      </c>
      <c r="B7" t="s">
        <v>5</v>
      </c>
    </row>
    <row r="8" spans="1:2" x14ac:dyDescent="0.2">
      <c r="A8" t="s">
        <v>10</v>
      </c>
      <c r="B8" t="s">
        <v>3</v>
      </c>
    </row>
    <row r="9" spans="1:2" x14ac:dyDescent="0.2">
      <c r="A9" t="s">
        <v>11</v>
      </c>
      <c r="B9" t="s">
        <v>5</v>
      </c>
    </row>
    <row r="10" spans="1:2" x14ac:dyDescent="0.2">
      <c r="A10" t="s">
        <v>12</v>
      </c>
      <c r="B10" t="s">
        <v>3</v>
      </c>
    </row>
    <row r="11" spans="1:2" x14ac:dyDescent="0.2">
      <c r="A11" t="s">
        <v>13</v>
      </c>
      <c r="B11" t="s">
        <v>5</v>
      </c>
    </row>
    <row r="12" spans="1:2" x14ac:dyDescent="0.2">
      <c r="A12" t="s">
        <v>14</v>
      </c>
      <c r="B12" t="s">
        <v>3</v>
      </c>
    </row>
    <row r="13" spans="1:2" x14ac:dyDescent="0.2">
      <c r="A13" t="s">
        <v>15</v>
      </c>
      <c r="B13" t="s">
        <v>5</v>
      </c>
    </row>
    <row r="14" spans="1:2" x14ac:dyDescent="0.2">
      <c r="A14" t="s">
        <v>16</v>
      </c>
      <c r="B14" t="s">
        <v>3</v>
      </c>
    </row>
    <row r="15" spans="1:2" x14ac:dyDescent="0.2">
      <c r="A15" t="s">
        <v>17</v>
      </c>
      <c r="B15" t="s">
        <v>5</v>
      </c>
    </row>
    <row r="16" spans="1:2" x14ac:dyDescent="0.2">
      <c r="A16" t="s">
        <v>18</v>
      </c>
      <c r="B16" t="s">
        <v>3</v>
      </c>
    </row>
    <row r="17" spans="1:2" x14ac:dyDescent="0.2">
      <c r="A17" t="s">
        <v>19</v>
      </c>
      <c r="B17" t="s">
        <v>5</v>
      </c>
    </row>
    <row r="18" spans="1:2" x14ac:dyDescent="0.2">
      <c r="A18" t="s">
        <v>20</v>
      </c>
      <c r="B18" t="s">
        <v>3</v>
      </c>
    </row>
    <row r="19" spans="1:2" x14ac:dyDescent="0.2">
      <c r="A19" t="s">
        <v>21</v>
      </c>
      <c r="B19" t="s">
        <v>5</v>
      </c>
    </row>
    <row r="20" spans="1:2" x14ac:dyDescent="0.2">
      <c r="A20" t="s">
        <v>22</v>
      </c>
      <c r="B20" t="s">
        <v>3</v>
      </c>
    </row>
    <row r="21" spans="1:2" x14ac:dyDescent="0.2">
      <c r="A21" t="s">
        <v>23</v>
      </c>
      <c r="B21" t="s">
        <v>5</v>
      </c>
    </row>
    <row r="22" spans="1:2" x14ac:dyDescent="0.2">
      <c r="A22" t="s">
        <v>24</v>
      </c>
      <c r="B22" t="s">
        <v>3</v>
      </c>
    </row>
    <row r="23" spans="1:2" x14ac:dyDescent="0.2">
      <c r="A23" t="s">
        <v>25</v>
      </c>
      <c r="B23" t="s">
        <v>5</v>
      </c>
    </row>
    <row r="24" spans="1:2" x14ac:dyDescent="0.2">
      <c r="A24" t="s">
        <v>26</v>
      </c>
      <c r="B24" t="s">
        <v>27</v>
      </c>
    </row>
    <row r="25" spans="1:2" x14ac:dyDescent="0.2">
      <c r="A25" t="s">
        <v>28</v>
      </c>
      <c r="B25" t="s">
        <v>468</v>
      </c>
    </row>
    <row r="26" spans="1:2" x14ac:dyDescent="0.2">
      <c r="A26" t="s">
        <v>29</v>
      </c>
    </row>
    <row r="27" spans="1:2" x14ac:dyDescent="0.2">
      <c r="A27" t="s">
        <v>30</v>
      </c>
    </row>
    <row r="28" spans="1:2" x14ac:dyDescent="0.2">
      <c r="A28" t="s">
        <v>31</v>
      </c>
      <c r="B28" t="s">
        <v>469</v>
      </c>
    </row>
    <row r="29" spans="1:2" x14ac:dyDescent="0.2">
      <c r="A29" t="s">
        <v>32</v>
      </c>
      <c r="B29" t="s">
        <v>470</v>
      </c>
    </row>
    <row r="30" spans="1:2" x14ac:dyDescent="0.2">
      <c r="A30" t="s">
        <v>33</v>
      </c>
      <c r="B30" t="s">
        <v>471</v>
      </c>
    </row>
    <row r="31" spans="1:2" x14ac:dyDescent="0.2">
      <c r="A31" t="s">
        <v>34</v>
      </c>
      <c r="B31" t="s">
        <v>35</v>
      </c>
    </row>
    <row r="32" spans="1:2" x14ac:dyDescent="0.2">
      <c r="A32" t="s">
        <v>36</v>
      </c>
      <c r="B32" t="s">
        <v>37</v>
      </c>
    </row>
    <row r="33" spans="1:6" x14ac:dyDescent="0.2">
      <c r="A33" t="s">
        <v>38</v>
      </c>
      <c r="B33" t="s">
        <v>39</v>
      </c>
    </row>
    <row r="34" spans="1:6" x14ac:dyDescent="0.2">
      <c r="A34" t="s">
        <v>40</v>
      </c>
      <c r="B34" t="s">
        <v>41</v>
      </c>
    </row>
    <row r="35" spans="1:6" x14ac:dyDescent="0.2">
      <c r="A35" t="s">
        <v>42</v>
      </c>
      <c r="B35" t="s">
        <v>43</v>
      </c>
    </row>
    <row r="36" spans="1:6" x14ac:dyDescent="0.2">
      <c r="A36" t="s">
        <v>44</v>
      </c>
      <c r="B36" t="s">
        <v>45</v>
      </c>
    </row>
    <row r="37" spans="1:6" x14ac:dyDescent="0.2">
      <c r="A37" t="s">
        <v>46</v>
      </c>
      <c r="B37" t="s">
        <v>47</v>
      </c>
    </row>
    <row r="38" spans="1:6" x14ac:dyDescent="0.2">
      <c r="A38" t="s">
        <v>48</v>
      </c>
      <c r="B38" t="s">
        <v>49</v>
      </c>
    </row>
    <row r="39" spans="1:6" x14ac:dyDescent="0.2">
      <c r="A39" t="s">
        <v>50</v>
      </c>
    </row>
    <row r="41" spans="1:6" x14ac:dyDescent="0.2">
      <c r="A41" t="s">
        <v>51</v>
      </c>
      <c r="B41" t="s">
        <v>52</v>
      </c>
      <c r="C41" t="s">
        <v>53</v>
      </c>
      <c r="D41" t="s">
        <v>54</v>
      </c>
      <c r="F41" t="s">
        <v>413</v>
      </c>
    </row>
    <row r="42" spans="1:6" x14ac:dyDescent="0.2">
      <c r="A42" t="s">
        <v>55</v>
      </c>
      <c r="B42" t="s">
        <v>56</v>
      </c>
      <c r="C42" t="s">
        <v>472</v>
      </c>
      <c r="D42" t="s">
        <v>57</v>
      </c>
      <c r="F42" s="4" t="s">
        <v>398</v>
      </c>
    </row>
    <row r="43" spans="1:6" x14ac:dyDescent="0.2">
      <c r="A43" t="s">
        <v>58</v>
      </c>
      <c r="B43" t="s">
        <v>56</v>
      </c>
      <c r="C43" t="s">
        <v>472</v>
      </c>
      <c r="D43" t="s">
        <v>57</v>
      </c>
      <c r="F43" s="4" t="s">
        <v>398</v>
      </c>
    </row>
    <row r="44" spans="1:6" x14ac:dyDescent="0.2">
      <c r="A44" t="s">
        <v>59</v>
      </c>
      <c r="B44" t="s">
        <v>56</v>
      </c>
      <c r="C44" t="s">
        <v>472</v>
      </c>
      <c r="D44" t="s">
        <v>57</v>
      </c>
      <c r="F44" s="4" t="s">
        <v>398</v>
      </c>
    </row>
    <row r="45" spans="1:6" x14ac:dyDescent="0.2">
      <c r="A45" t="s">
        <v>60</v>
      </c>
      <c r="B45" t="s">
        <v>56</v>
      </c>
      <c r="C45" t="s">
        <v>472</v>
      </c>
      <c r="D45" s="1" t="s">
        <v>57</v>
      </c>
      <c r="F45" s="4" t="s">
        <v>399</v>
      </c>
    </row>
    <row r="46" spans="1:6" x14ac:dyDescent="0.2">
      <c r="A46" t="s">
        <v>61</v>
      </c>
      <c r="B46" t="s">
        <v>56</v>
      </c>
      <c r="C46" t="s">
        <v>472</v>
      </c>
      <c r="D46" s="1">
        <v>35.475784301757813</v>
      </c>
      <c r="F46" s="4" t="s">
        <v>399</v>
      </c>
    </row>
    <row r="47" spans="1:6" x14ac:dyDescent="0.2">
      <c r="A47" t="s">
        <v>62</v>
      </c>
      <c r="B47" t="s">
        <v>56</v>
      </c>
      <c r="C47" t="s">
        <v>472</v>
      </c>
      <c r="D47" s="1">
        <v>35.361751556396484</v>
      </c>
      <c r="F47" s="4" t="s">
        <v>399</v>
      </c>
    </row>
    <row r="48" spans="1:6" x14ac:dyDescent="0.2">
      <c r="A48" t="s">
        <v>63</v>
      </c>
      <c r="B48" t="s">
        <v>56</v>
      </c>
      <c r="C48" t="s">
        <v>472</v>
      </c>
      <c r="D48" s="1">
        <v>36.794715881347656</v>
      </c>
      <c r="F48" s="4" t="s">
        <v>400</v>
      </c>
    </row>
    <row r="49" spans="1:6" x14ac:dyDescent="0.2">
      <c r="A49" t="s">
        <v>64</v>
      </c>
      <c r="B49" t="s">
        <v>56</v>
      </c>
      <c r="C49" t="s">
        <v>472</v>
      </c>
      <c r="D49" s="1">
        <v>37.578578948974609</v>
      </c>
      <c r="F49" s="4" t="s">
        <v>400</v>
      </c>
    </row>
    <row r="50" spans="1:6" x14ac:dyDescent="0.2">
      <c r="A50" t="s">
        <v>65</v>
      </c>
      <c r="B50" t="s">
        <v>56</v>
      </c>
      <c r="C50" t="s">
        <v>472</v>
      </c>
      <c r="D50" s="1">
        <v>35.659446716308594</v>
      </c>
      <c r="F50" s="4" t="s">
        <v>400</v>
      </c>
    </row>
    <row r="51" spans="1:6" x14ac:dyDescent="0.2">
      <c r="A51" t="s">
        <v>66</v>
      </c>
      <c r="B51" t="s">
        <v>56</v>
      </c>
      <c r="C51" t="s">
        <v>472</v>
      </c>
      <c r="D51" s="1">
        <v>37.333732604980469</v>
      </c>
      <c r="F51" s="4" t="s">
        <v>401</v>
      </c>
    </row>
    <row r="52" spans="1:6" x14ac:dyDescent="0.2">
      <c r="A52" t="s">
        <v>67</v>
      </c>
      <c r="B52" t="s">
        <v>56</v>
      </c>
      <c r="C52" t="s">
        <v>472</v>
      </c>
      <c r="D52" s="1">
        <v>37.024826049804688</v>
      </c>
      <c r="F52" s="4" t="s">
        <v>401</v>
      </c>
    </row>
    <row r="53" spans="1:6" x14ac:dyDescent="0.2">
      <c r="A53" t="s">
        <v>68</v>
      </c>
      <c r="B53" t="s">
        <v>56</v>
      </c>
      <c r="C53" t="s">
        <v>472</v>
      </c>
      <c r="D53" s="1">
        <v>37.204597473144531</v>
      </c>
      <c r="F53" s="4" t="s">
        <v>401</v>
      </c>
    </row>
    <row r="54" spans="1:6" x14ac:dyDescent="0.2">
      <c r="A54" t="s">
        <v>69</v>
      </c>
      <c r="B54" t="s">
        <v>56</v>
      </c>
      <c r="C54" t="s">
        <v>472</v>
      </c>
      <c r="D54" s="1" t="s">
        <v>57</v>
      </c>
      <c r="F54" s="4" t="s">
        <v>402</v>
      </c>
    </row>
    <row r="55" spans="1:6" x14ac:dyDescent="0.2">
      <c r="A55" t="s">
        <v>70</v>
      </c>
      <c r="B55" t="s">
        <v>56</v>
      </c>
      <c r="C55" t="s">
        <v>472</v>
      </c>
      <c r="D55" s="1">
        <v>37.474052429199219</v>
      </c>
      <c r="F55" s="4" t="s">
        <v>402</v>
      </c>
    </row>
    <row r="56" spans="1:6" x14ac:dyDescent="0.2">
      <c r="A56" t="s">
        <v>71</v>
      </c>
      <c r="B56" t="s">
        <v>56</v>
      </c>
      <c r="C56" t="s">
        <v>472</v>
      </c>
      <c r="D56" s="1">
        <v>38.996776580810547</v>
      </c>
      <c r="F56" s="4" t="s">
        <v>402</v>
      </c>
    </row>
    <row r="57" spans="1:6" x14ac:dyDescent="0.2">
      <c r="A57" t="s">
        <v>72</v>
      </c>
      <c r="B57" t="s">
        <v>56</v>
      </c>
      <c r="C57" t="s">
        <v>472</v>
      </c>
      <c r="D57" s="1" t="s">
        <v>57</v>
      </c>
      <c r="F57" s="4" t="s">
        <v>403</v>
      </c>
    </row>
    <row r="58" spans="1:6" x14ac:dyDescent="0.2">
      <c r="A58" t="s">
        <v>73</v>
      </c>
      <c r="B58" t="s">
        <v>56</v>
      </c>
      <c r="C58" t="s">
        <v>472</v>
      </c>
      <c r="D58" s="1" t="s">
        <v>57</v>
      </c>
      <c r="F58" s="4" t="s">
        <v>403</v>
      </c>
    </row>
    <row r="59" spans="1:6" x14ac:dyDescent="0.2">
      <c r="A59" t="s">
        <v>74</v>
      </c>
      <c r="B59" t="s">
        <v>56</v>
      </c>
      <c r="C59" t="s">
        <v>472</v>
      </c>
      <c r="D59" s="1" t="s">
        <v>57</v>
      </c>
      <c r="F59" s="4" t="s">
        <v>403</v>
      </c>
    </row>
    <row r="60" spans="1:6" x14ac:dyDescent="0.2">
      <c r="A60" t="s">
        <v>75</v>
      </c>
      <c r="B60" t="s">
        <v>56</v>
      </c>
      <c r="C60" t="s">
        <v>472</v>
      </c>
      <c r="D60" s="1" t="s">
        <v>57</v>
      </c>
      <c r="F60" s="4" t="s">
        <v>404</v>
      </c>
    </row>
    <row r="61" spans="1:6" x14ac:dyDescent="0.2">
      <c r="A61" t="s">
        <v>76</v>
      </c>
      <c r="B61" t="s">
        <v>56</v>
      </c>
      <c r="C61" t="s">
        <v>472</v>
      </c>
      <c r="D61" s="1" t="s">
        <v>57</v>
      </c>
      <c r="F61" s="4" t="s">
        <v>404</v>
      </c>
    </row>
    <row r="62" spans="1:6" x14ac:dyDescent="0.2">
      <c r="A62" t="s">
        <v>77</v>
      </c>
      <c r="B62" t="s">
        <v>56</v>
      </c>
      <c r="C62" t="s">
        <v>472</v>
      </c>
      <c r="D62" s="1" t="s">
        <v>57</v>
      </c>
      <c r="F62" s="4" t="s">
        <v>404</v>
      </c>
    </row>
    <row r="63" spans="1:6" x14ac:dyDescent="0.2">
      <c r="A63" t="s">
        <v>78</v>
      </c>
      <c r="B63" t="s">
        <v>56</v>
      </c>
      <c r="C63" t="s">
        <v>472</v>
      </c>
      <c r="D63" s="1">
        <v>38.826675415039063</v>
      </c>
      <c r="F63" t="s">
        <v>423</v>
      </c>
    </row>
    <row r="64" spans="1:6" x14ac:dyDescent="0.2">
      <c r="A64" t="s">
        <v>79</v>
      </c>
      <c r="B64" t="s">
        <v>56</v>
      </c>
      <c r="C64" t="s">
        <v>472</v>
      </c>
      <c r="D64" s="1">
        <v>38.956249237060547</v>
      </c>
      <c r="F64" t="s">
        <v>423</v>
      </c>
    </row>
    <row r="65" spans="1:6" x14ac:dyDescent="0.2">
      <c r="A65" t="s">
        <v>80</v>
      </c>
      <c r="B65" t="s">
        <v>56</v>
      </c>
      <c r="C65" t="s">
        <v>472</v>
      </c>
      <c r="D65" s="1">
        <v>38.160537719726563</v>
      </c>
      <c r="F65" t="s">
        <v>423</v>
      </c>
    </row>
    <row r="66" spans="1:6" x14ac:dyDescent="0.2">
      <c r="A66" t="s">
        <v>81</v>
      </c>
      <c r="B66" t="s">
        <v>56</v>
      </c>
      <c r="C66" t="s">
        <v>472</v>
      </c>
      <c r="D66" s="1">
        <v>37.151859283447266</v>
      </c>
      <c r="F66" t="s">
        <v>424</v>
      </c>
    </row>
    <row r="67" spans="1:6" x14ac:dyDescent="0.2">
      <c r="A67" t="s">
        <v>82</v>
      </c>
      <c r="B67" t="s">
        <v>56</v>
      </c>
      <c r="C67" t="s">
        <v>472</v>
      </c>
      <c r="D67" s="1">
        <v>38.134227752685547</v>
      </c>
      <c r="F67" t="s">
        <v>424</v>
      </c>
    </row>
    <row r="68" spans="1:6" x14ac:dyDescent="0.2">
      <c r="A68" t="s">
        <v>83</v>
      </c>
      <c r="B68" t="s">
        <v>56</v>
      </c>
      <c r="C68" t="s">
        <v>472</v>
      </c>
      <c r="D68" s="1">
        <v>36.792179107666016</v>
      </c>
      <c r="F68" t="s">
        <v>424</v>
      </c>
    </row>
    <row r="69" spans="1:6" x14ac:dyDescent="0.2">
      <c r="A69" t="s">
        <v>84</v>
      </c>
      <c r="B69" t="s">
        <v>56</v>
      </c>
      <c r="C69" t="s">
        <v>472</v>
      </c>
      <c r="D69" s="1">
        <v>36.643638610839844</v>
      </c>
      <c r="F69" t="s">
        <v>425</v>
      </c>
    </row>
    <row r="70" spans="1:6" x14ac:dyDescent="0.2">
      <c r="A70" t="s">
        <v>85</v>
      </c>
      <c r="B70" t="s">
        <v>56</v>
      </c>
      <c r="C70" t="s">
        <v>472</v>
      </c>
      <c r="D70" s="1">
        <v>39.996982574462891</v>
      </c>
      <c r="F70" t="s">
        <v>425</v>
      </c>
    </row>
    <row r="71" spans="1:6" x14ac:dyDescent="0.2">
      <c r="A71" t="s">
        <v>86</v>
      </c>
      <c r="B71" t="s">
        <v>56</v>
      </c>
      <c r="C71" t="s">
        <v>472</v>
      </c>
      <c r="D71" s="1">
        <v>36.859455108642578</v>
      </c>
      <c r="F71" t="s">
        <v>425</v>
      </c>
    </row>
    <row r="72" spans="1:6" x14ac:dyDescent="0.2">
      <c r="A72" t="s">
        <v>87</v>
      </c>
      <c r="B72" t="s">
        <v>56</v>
      </c>
      <c r="C72" t="s">
        <v>472</v>
      </c>
      <c r="D72" s="1" t="s">
        <v>57</v>
      </c>
      <c r="F72" t="s">
        <v>426</v>
      </c>
    </row>
    <row r="73" spans="1:6" x14ac:dyDescent="0.2">
      <c r="A73" t="s">
        <v>88</v>
      </c>
      <c r="B73" t="s">
        <v>56</v>
      </c>
      <c r="C73" t="s">
        <v>472</v>
      </c>
      <c r="D73" s="1">
        <v>37.758060455322266</v>
      </c>
      <c r="F73" t="s">
        <v>426</v>
      </c>
    </row>
    <row r="74" spans="1:6" x14ac:dyDescent="0.2">
      <c r="A74" t="s">
        <v>89</v>
      </c>
      <c r="B74" t="s">
        <v>56</v>
      </c>
      <c r="C74" t="s">
        <v>472</v>
      </c>
      <c r="D74" s="1">
        <v>38.630588531494141</v>
      </c>
      <c r="F74" t="s">
        <v>426</v>
      </c>
    </row>
    <row r="75" spans="1:6" x14ac:dyDescent="0.2">
      <c r="A75" t="s">
        <v>90</v>
      </c>
      <c r="B75" t="s">
        <v>56</v>
      </c>
      <c r="C75" t="s">
        <v>472</v>
      </c>
      <c r="D75" s="1">
        <v>38.690532684326172</v>
      </c>
      <c r="F75" t="s">
        <v>427</v>
      </c>
    </row>
    <row r="76" spans="1:6" x14ac:dyDescent="0.2">
      <c r="A76" t="s">
        <v>91</v>
      </c>
      <c r="B76" t="s">
        <v>56</v>
      </c>
      <c r="C76" t="s">
        <v>472</v>
      </c>
      <c r="D76" s="1">
        <v>37.747734069824219</v>
      </c>
      <c r="F76" t="s">
        <v>427</v>
      </c>
    </row>
    <row r="77" spans="1:6" x14ac:dyDescent="0.2">
      <c r="A77" t="s">
        <v>92</v>
      </c>
      <c r="B77" t="s">
        <v>56</v>
      </c>
      <c r="C77" t="s">
        <v>472</v>
      </c>
      <c r="D77" s="1">
        <v>36.392120361328125</v>
      </c>
      <c r="F77" t="s">
        <v>427</v>
      </c>
    </row>
    <row r="78" spans="1:6" x14ac:dyDescent="0.2">
      <c r="A78" t="s">
        <v>93</v>
      </c>
      <c r="B78" t="s">
        <v>56</v>
      </c>
      <c r="C78" t="s">
        <v>472</v>
      </c>
      <c r="D78" s="1">
        <v>38.728313446044922</v>
      </c>
      <c r="F78" t="s">
        <v>428</v>
      </c>
    </row>
    <row r="79" spans="1:6" x14ac:dyDescent="0.2">
      <c r="A79" t="s">
        <v>94</v>
      </c>
      <c r="B79" t="s">
        <v>56</v>
      </c>
      <c r="C79" t="s">
        <v>472</v>
      </c>
      <c r="D79" s="1" t="s">
        <v>57</v>
      </c>
      <c r="F79" t="s">
        <v>428</v>
      </c>
    </row>
    <row r="80" spans="1:6" x14ac:dyDescent="0.2">
      <c r="A80" t="s">
        <v>95</v>
      </c>
      <c r="B80" t="s">
        <v>56</v>
      </c>
      <c r="C80" t="s">
        <v>472</v>
      </c>
      <c r="D80" s="1">
        <v>38.744232177734375</v>
      </c>
      <c r="F80" t="s">
        <v>428</v>
      </c>
    </row>
    <row r="81" spans="1:6" x14ac:dyDescent="0.2">
      <c r="A81" t="s">
        <v>96</v>
      </c>
      <c r="B81" t="s">
        <v>56</v>
      </c>
      <c r="C81" t="s">
        <v>472</v>
      </c>
      <c r="D81" s="1">
        <v>38.615795135498047</v>
      </c>
      <c r="F81" t="s">
        <v>429</v>
      </c>
    </row>
    <row r="82" spans="1:6" x14ac:dyDescent="0.2">
      <c r="A82" t="s">
        <v>97</v>
      </c>
      <c r="B82" t="s">
        <v>56</v>
      </c>
      <c r="C82" t="s">
        <v>472</v>
      </c>
      <c r="D82" s="1">
        <v>38.834102630615234</v>
      </c>
      <c r="F82" t="s">
        <v>429</v>
      </c>
    </row>
    <row r="83" spans="1:6" x14ac:dyDescent="0.2">
      <c r="A83" t="s">
        <v>98</v>
      </c>
      <c r="B83" t="s">
        <v>56</v>
      </c>
      <c r="C83" t="s">
        <v>472</v>
      </c>
      <c r="D83" s="1">
        <v>38.822109222412109</v>
      </c>
      <c r="F83" t="s">
        <v>429</v>
      </c>
    </row>
    <row r="84" spans="1:6" x14ac:dyDescent="0.2">
      <c r="A84" t="s">
        <v>99</v>
      </c>
      <c r="B84" t="s">
        <v>56</v>
      </c>
      <c r="C84" t="s">
        <v>472</v>
      </c>
      <c r="D84" s="1" t="s">
        <v>57</v>
      </c>
      <c r="F84" t="s">
        <v>430</v>
      </c>
    </row>
    <row r="85" spans="1:6" x14ac:dyDescent="0.2">
      <c r="A85" t="s">
        <v>100</v>
      </c>
      <c r="B85" t="s">
        <v>56</v>
      </c>
      <c r="C85" t="s">
        <v>472</v>
      </c>
      <c r="D85" s="1" t="s">
        <v>57</v>
      </c>
      <c r="F85" t="s">
        <v>430</v>
      </c>
    </row>
    <row r="86" spans="1:6" x14ac:dyDescent="0.2">
      <c r="A86" t="s">
        <v>101</v>
      </c>
      <c r="B86" t="s">
        <v>56</v>
      </c>
      <c r="C86" t="s">
        <v>472</v>
      </c>
      <c r="D86" s="1" t="s">
        <v>57</v>
      </c>
      <c r="F86" t="s">
        <v>430</v>
      </c>
    </row>
    <row r="87" spans="1:6" x14ac:dyDescent="0.2">
      <c r="A87" t="s">
        <v>102</v>
      </c>
      <c r="B87" t="s">
        <v>56</v>
      </c>
      <c r="C87" t="s">
        <v>472</v>
      </c>
      <c r="D87" s="1" t="s">
        <v>57</v>
      </c>
      <c r="F87" t="s">
        <v>431</v>
      </c>
    </row>
    <row r="88" spans="1:6" x14ac:dyDescent="0.2">
      <c r="A88" t="s">
        <v>103</v>
      </c>
      <c r="B88" t="s">
        <v>56</v>
      </c>
      <c r="C88" t="s">
        <v>472</v>
      </c>
      <c r="D88" s="1" t="s">
        <v>57</v>
      </c>
      <c r="F88" t="s">
        <v>431</v>
      </c>
    </row>
    <row r="89" spans="1:6" x14ac:dyDescent="0.2">
      <c r="A89" t="s">
        <v>104</v>
      </c>
      <c r="B89" t="s">
        <v>56</v>
      </c>
      <c r="C89" t="s">
        <v>472</v>
      </c>
      <c r="D89" s="1" t="s">
        <v>57</v>
      </c>
      <c r="F89" t="s">
        <v>431</v>
      </c>
    </row>
    <row r="90" spans="1:6" x14ac:dyDescent="0.2">
      <c r="A90" t="s">
        <v>105</v>
      </c>
      <c r="B90" t="s">
        <v>56</v>
      </c>
      <c r="C90" t="s">
        <v>472</v>
      </c>
      <c r="D90" s="1" t="s">
        <v>57</v>
      </c>
      <c r="F90" t="s">
        <v>432</v>
      </c>
    </row>
    <row r="91" spans="1:6" x14ac:dyDescent="0.2">
      <c r="A91" t="s">
        <v>106</v>
      </c>
      <c r="B91" t="s">
        <v>56</v>
      </c>
      <c r="C91" t="s">
        <v>472</v>
      </c>
      <c r="D91" s="1" t="s">
        <v>57</v>
      </c>
      <c r="F91" t="s">
        <v>432</v>
      </c>
    </row>
    <row r="92" spans="1:6" x14ac:dyDescent="0.2">
      <c r="A92" t="s">
        <v>107</v>
      </c>
      <c r="B92" t="s">
        <v>56</v>
      </c>
      <c r="C92" t="s">
        <v>472</v>
      </c>
      <c r="D92" s="1">
        <v>38.843704223632813</v>
      </c>
      <c r="F92" t="s">
        <v>432</v>
      </c>
    </row>
    <row r="93" spans="1:6" x14ac:dyDescent="0.2">
      <c r="A93" t="s">
        <v>108</v>
      </c>
      <c r="B93" t="s">
        <v>56</v>
      </c>
      <c r="C93" t="s">
        <v>472</v>
      </c>
      <c r="D93" s="1" t="s">
        <v>57</v>
      </c>
      <c r="F93" t="s">
        <v>433</v>
      </c>
    </row>
    <row r="94" spans="1:6" x14ac:dyDescent="0.2">
      <c r="A94" t="s">
        <v>109</v>
      </c>
      <c r="B94" t="s">
        <v>56</v>
      </c>
      <c r="C94" t="s">
        <v>472</v>
      </c>
      <c r="D94" s="1">
        <v>37.912033081054688</v>
      </c>
      <c r="F94" t="s">
        <v>433</v>
      </c>
    </row>
    <row r="95" spans="1:6" x14ac:dyDescent="0.2">
      <c r="A95" t="s">
        <v>110</v>
      </c>
      <c r="B95" t="s">
        <v>56</v>
      </c>
      <c r="C95" t="s">
        <v>472</v>
      </c>
      <c r="D95" s="1">
        <v>37.282524108886719</v>
      </c>
      <c r="F95" t="s">
        <v>433</v>
      </c>
    </row>
    <row r="96" spans="1:6" x14ac:dyDescent="0.2">
      <c r="A96" t="s">
        <v>111</v>
      </c>
      <c r="B96" t="s">
        <v>56</v>
      </c>
      <c r="C96" t="s">
        <v>472</v>
      </c>
      <c r="D96" s="1">
        <v>37.263595581054688</v>
      </c>
      <c r="F96" t="s">
        <v>434</v>
      </c>
    </row>
    <row r="97" spans="1:6" x14ac:dyDescent="0.2">
      <c r="A97" t="s">
        <v>112</v>
      </c>
      <c r="B97" t="s">
        <v>56</v>
      </c>
      <c r="C97" t="s">
        <v>472</v>
      </c>
      <c r="D97" s="1" t="s">
        <v>57</v>
      </c>
      <c r="F97" t="s">
        <v>434</v>
      </c>
    </row>
    <row r="98" spans="1:6" x14ac:dyDescent="0.2">
      <c r="A98" t="s">
        <v>113</v>
      </c>
      <c r="B98" t="s">
        <v>56</v>
      </c>
      <c r="C98" t="s">
        <v>472</v>
      </c>
      <c r="D98" s="1">
        <v>39.376079559326172</v>
      </c>
      <c r="F98" t="s">
        <v>434</v>
      </c>
    </row>
    <row r="99" spans="1:6" x14ac:dyDescent="0.2">
      <c r="A99" t="s">
        <v>114</v>
      </c>
      <c r="B99" t="s">
        <v>56</v>
      </c>
      <c r="C99" t="s">
        <v>472</v>
      </c>
      <c r="D99" s="1" t="s">
        <v>57</v>
      </c>
      <c r="F99" t="s">
        <v>435</v>
      </c>
    </row>
    <row r="100" spans="1:6" x14ac:dyDescent="0.2">
      <c r="A100" t="s">
        <v>115</v>
      </c>
      <c r="B100" t="s">
        <v>56</v>
      </c>
      <c r="C100" t="s">
        <v>472</v>
      </c>
      <c r="D100" s="1">
        <v>37.18560791015625</v>
      </c>
      <c r="F100" t="s">
        <v>435</v>
      </c>
    </row>
    <row r="101" spans="1:6" x14ac:dyDescent="0.2">
      <c r="A101" t="s">
        <v>116</v>
      </c>
      <c r="B101" t="s">
        <v>56</v>
      </c>
      <c r="C101" t="s">
        <v>472</v>
      </c>
      <c r="D101" s="1" t="s">
        <v>57</v>
      </c>
      <c r="F101" t="s">
        <v>435</v>
      </c>
    </row>
    <row r="102" spans="1:6" x14ac:dyDescent="0.2">
      <c r="A102" t="s">
        <v>117</v>
      </c>
      <c r="B102" t="s">
        <v>56</v>
      </c>
      <c r="C102" t="s">
        <v>472</v>
      </c>
      <c r="D102" s="1" t="s">
        <v>57</v>
      </c>
      <c r="F102" t="s">
        <v>436</v>
      </c>
    </row>
    <row r="103" spans="1:6" x14ac:dyDescent="0.2">
      <c r="A103" t="s">
        <v>118</v>
      </c>
      <c r="B103" t="s">
        <v>56</v>
      </c>
      <c r="C103" t="s">
        <v>472</v>
      </c>
      <c r="D103" s="1">
        <v>37.715953826904297</v>
      </c>
      <c r="F103" t="s">
        <v>436</v>
      </c>
    </row>
    <row r="104" spans="1:6" x14ac:dyDescent="0.2">
      <c r="A104" t="s">
        <v>119</v>
      </c>
      <c r="B104" t="s">
        <v>56</v>
      </c>
      <c r="C104" t="s">
        <v>472</v>
      </c>
      <c r="D104" s="1">
        <v>37.720718383789063</v>
      </c>
      <c r="F104" t="s">
        <v>436</v>
      </c>
    </row>
    <row r="105" spans="1:6" x14ac:dyDescent="0.2">
      <c r="A105" t="s">
        <v>120</v>
      </c>
      <c r="B105" t="s">
        <v>56</v>
      </c>
      <c r="C105" t="s">
        <v>472</v>
      </c>
      <c r="D105" s="1">
        <v>38.221000671386719</v>
      </c>
      <c r="F105" t="s">
        <v>437</v>
      </c>
    </row>
    <row r="106" spans="1:6" x14ac:dyDescent="0.2">
      <c r="A106" t="s">
        <v>121</v>
      </c>
      <c r="B106" t="s">
        <v>56</v>
      </c>
      <c r="C106" t="s">
        <v>472</v>
      </c>
      <c r="D106" s="1">
        <v>36.017448425292969</v>
      </c>
      <c r="F106" t="s">
        <v>437</v>
      </c>
    </row>
    <row r="107" spans="1:6" x14ac:dyDescent="0.2">
      <c r="A107" t="s">
        <v>122</v>
      </c>
      <c r="B107" t="s">
        <v>56</v>
      </c>
      <c r="C107" t="s">
        <v>472</v>
      </c>
      <c r="D107" s="1">
        <v>37.086269378662109</v>
      </c>
      <c r="F107" t="s">
        <v>437</v>
      </c>
    </row>
    <row r="108" spans="1:6" x14ac:dyDescent="0.2">
      <c r="A108" t="s">
        <v>123</v>
      </c>
      <c r="B108" t="s">
        <v>56</v>
      </c>
      <c r="C108" t="s">
        <v>472</v>
      </c>
      <c r="D108" s="1" t="s">
        <v>57</v>
      </c>
      <c r="F108" t="s">
        <v>438</v>
      </c>
    </row>
    <row r="109" spans="1:6" x14ac:dyDescent="0.2">
      <c r="A109" t="s">
        <v>124</v>
      </c>
      <c r="B109" t="s">
        <v>56</v>
      </c>
      <c r="C109" t="s">
        <v>472</v>
      </c>
      <c r="D109" s="1" t="s">
        <v>57</v>
      </c>
      <c r="F109" t="s">
        <v>438</v>
      </c>
    </row>
    <row r="110" spans="1:6" x14ac:dyDescent="0.2">
      <c r="A110" t="s">
        <v>125</v>
      </c>
      <c r="B110" t="s">
        <v>56</v>
      </c>
      <c r="C110" t="s">
        <v>472</v>
      </c>
      <c r="D110" s="1" t="s">
        <v>57</v>
      </c>
      <c r="F110" t="s">
        <v>438</v>
      </c>
    </row>
    <row r="111" spans="1:6" x14ac:dyDescent="0.2">
      <c r="A111" t="s">
        <v>126</v>
      </c>
      <c r="B111" t="s">
        <v>56</v>
      </c>
      <c r="C111" t="s">
        <v>472</v>
      </c>
      <c r="D111" s="1">
        <v>37.430446624755859</v>
      </c>
      <c r="F111" t="s">
        <v>439</v>
      </c>
    </row>
    <row r="112" spans="1:6" x14ac:dyDescent="0.2">
      <c r="A112" t="s">
        <v>127</v>
      </c>
      <c r="B112" t="s">
        <v>56</v>
      </c>
      <c r="C112" t="s">
        <v>472</v>
      </c>
      <c r="D112" s="1">
        <v>37.639877319335938</v>
      </c>
      <c r="F112" t="s">
        <v>439</v>
      </c>
    </row>
    <row r="113" spans="1:6" x14ac:dyDescent="0.2">
      <c r="A113" t="s">
        <v>128</v>
      </c>
      <c r="B113" t="s">
        <v>56</v>
      </c>
      <c r="C113" t="s">
        <v>472</v>
      </c>
      <c r="D113" s="1">
        <v>37.336479187011719</v>
      </c>
      <c r="F113" t="s">
        <v>439</v>
      </c>
    </row>
    <row r="114" spans="1:6" x14ac:dyDescent="0.2">
      <c r="A114" t="s">
        <v>129</v>
      </c>
      <c r="B114" t="s">
        <v>56</v>
      </c>
      <c r="C114" t="s">
        <v>472</v>
      </c>
      <c r="D114" s="1">
        <v>37.452339172363281</v>
      </c>
      <c r="F114" t="s">
        <v>440</v>
      </c>
    </row>
    <row r="115" spans="1:6" x14ac:dyDescent="0.2">
      <c r="A115" t="s">
        <v>130</v>
      </c>
      <c r="B115" t="s">
        <v>56</v>
      </c>
      <c r="C115" t="s">
        <v>472</v>
      </c>
      <c r="D115" s="1">
        <v>38.967121124267578</v>
      </c>
      <c r="F115" t="s">
        <v>440</v>
      </c>
    </row>
    <row r="116" spans="1:6" x14ac:dyDescent="0.2">
      <c r="A116" t="s">
        <v>131</v>
      </c>
      <c r="B116" t="s">
        <v>56</v>
      </c>
      <c r="C116" t="s">
        <v>472</v>
      </c>
      <c r="D116" s="1">
        <v>39.631568908691406</v>
      </c>
      <c r="F116" t="s">
        <v>440</v>
      </c>
    </row>
    <row r="117" spans="1:6" x14ac:dyDescent="0.2">
      <c r="A117" t="s">
        <v>132</v>
      </c>
      <c r="B117" t="s">
        <v>56</v>
      </c>
      <c r="C117" t="s">
        <v>472</v>
      </c>
      <c r="D117" s="1">
        <v>37.696731567382813</v>
      </c>
      <c r="F117" t="s">
        <v>441</v>
      </c>
    </row>
    <row r="118" spans="1:6" x14ac:dyDescent="0.2">
      <c r="A118" t="s">
        <v>133</v>
      </c>
      <c r="B118" t="s">
        <v>56</v>
      </c>
      <c r="C118" t="s">
        <v>472</v>
      </c>
      <c r="D118" s="1">
        <v>38.720561981201172</v>
      </c>
      <c r="F118" t="s">
        <v>441</v>
      </c>
    </row>
    <row r="119" spans="1:6" x14ac:dyDescent="0.2">
      <c r="A119" t="s">
        <v>134</v>
      </c>
      <c r="B119" t="s">
        <v>56</v>
      </c>
      <c r="C119" t="s">
        <v>472</v>
      </c>
      <c r="D119" s="1">
        <v>36.155727386474609</v>
      </c>
      <c r="F119" t="s">
        <v>441</v>
      </c>
    </row>
    <row r="120" spans="1:6" x14ac:dyDescent="0.2">
      <c r="A120" t="s">
        <v>135</v>
      </c>
      <c r="B120" t="s">
        <v>56</v>
      </c>
      <c r="C120" t="s">
        <v>472</v>
      </c>
      <c r="D120" s="1" t="s">
        <v>57</v>
      </c>
      <c r="F120" t="s">
        <v>442</v>
      </c>
    </row>
    <row r="121" spans="1:6" x14ac:dyDescent="0.2">
      <c r="A121" t="s">
        <v>136</v>
      </c>
      <c r="B121" t="s">
        <v>56</v>
      </c>
      <c r="C121" t="s">
        <v>472</v>
      </c>
      <c r="D121" s="1">
        <v>37.547405242919922</v>
      </c>
      <c r="F121" t="s">
        <v>442</v>
      </c>
    </row>
    <row r="122" spans="1:6" x14ac:dyDescent="0.2">
      <c r="A122" t="s">
        <v>137</v>
      </c>
      <c r="B122" t="s">
        <v>56</v>
      </c>
      <c r="C122" t="s">
        <v>472</v>
      </c>
      <c r="D122" s="1">
        <v>37.103580474853516</v>
      </c>
      <c r="F122" t="s">
        <v>442</v>
      </c>
    </row>
    <row r="123" spans="1:6" x14ac:dyDescent="0.2">
      <c r="A123" t="s">
        <v>138</v>
      </c>
      <c r="B123" t="s">
        <v>56</v>
      </c>
      <c r="C123" t="s">
        <v>472</v>
      </c>
      <c r="D123" s="1">
        <v>38.128776550292969</v>
      </c>
      <c r="F123" t="s">
        <v>443</v>
      </c>
    </row>
    <row r="124" spans="1:6" x14ac:dyDescent="0.2">
      <c r="A124" t="s">
        <v>139</v>
      </c>
      <c r="B124" t="s">
        <v>56</v>
      </c>
      <c r="C124" t="s">
        <v>472</v>
      </c>
      <c r="D124" s="1">
        <v>38.773204803466797</v>
      </c>
      <c r="F124" t="s">
        <v>443</v>
      </c>
    </row>
    <row r="125" spans="1:6" x14ac:dyDescent="0.2">
      <c r="A125" t="s">
        <v>140</v>
      </c>
      <c r="B125" t="s">
        <v>56</v>
      </c>
      <c r="C125" t="s">
        <v>472</v>
      </c>
      <c r="D125" s="1">
        <v>36.870674133300781</v>
      </c>
      <c r="F125" t="s">
        <v>443</v>
      </c>
    </row>
    <row r="126" spans="1:6" x14ac:dyDescent="0.2">
      <c r="A126" t="s">
        <v>141</v>
      </c>
      <c r="B126" t="s">
        <v>56</v>
      </c>
      <c r="C126" t="s">
        <v>472</v>
      </c>
      <c r="D126" s="1" t="s">
        <v>57</v>
      </c>
      <c r="F126" t="s">
        <v>444</v>
      </c>
    </row>
    <row r="127" spans="1:6" x14ac:dyDescent="0.2">
      <c r="A127" t="s">
        <v>142</v>
      </c>
      <c r="B127" t="s">
        <v>56</v>
      </c>
      <c r="C127" t="s">
        <v>472</v>
      </c>
      <c r="D127" s="1">
        <v>37.240257263183594</v>
      </c>
      <c r="F127" t="s">
        <v>444</v>
      </c>
    </row>
    <row r="128" spans="1:6" x14ac:dyDescent="0.2">
      <c r="A128" t="s">
        <v>143</v>
      </c>
      <c r="B128" t="s">
        <v>56</v>
      </c>
      <c r="C128" t="s">
        <v>472</v>
      </c>
      <c r="D128" s="1">
        <v>38.591957092285156</v>
      </c>
      <c r="F128" t="s">
        <v>444</v>
      </c>
    </row>
    <row r="129" spans="1:6" x14ac:dyDescent="0.2">
      <c r="A129" t="s">
        <v>144</v>
      </c>
      <c r="B129" t="s">
        <v>56</v>
      </c>
      <c r="C129" t="s">
        <v>472</v>
      </c>
      <c r="D129" s="1" t="s">
        <v>57</v>
      </c>
      <c r="F129" t="s">
        <v>445</v>
      </c>
    </row>
    <row r="130" spans="1:6" x14ac:dyDescent="0.2">
      <c r="A130" t="s">
        <v>145</v>
      </c>
      <c r="B130" t="s">
        <v>56</v>
      </c>
      <c r="C130" t="s">
        <v>472</v>
      </c>
      <c r="D130" s="1" t="s">
        <v>57</v>
      </c>
      <c r="F130" t="s">
        <v>445</v>
      </c>
    </row>
    <row r="131" spans="1:6" x14ac:dyDescent="0.2">
      <c r="A131" t="s">
        <v>146</v>
      </c>
      <c r="B131" t="s">
        <v>56</v>
      </c>
      <c r="C131" t="s">
        <v>472</v>
      </c>
      <c r="D131" s="1">
        <v>38.721744537353516</v>
      </c>
      <c r="F131" t="s">
        <v>445</v>
      </c>
    </row>
    <row r="132" spans="1:6" x14ac:dyDescent="0.2">
      <c r="A132" t="s">
        <v>147</v>
      </c>
      <c r="B132" t="s">
        <v>56</v>
      </c>
      <c r="C132" t="s">
        <v>472</v>
      </c>
      <c r="D132" s="1">
        <v>38.767009735107422</v>
      </c>
      <c r="F132" t="s">
        <v>446</v>
      </c>
    </row>
    <row r="133" spans="1:6" x14ac:dyDescent="0.2">
      <c r="A133" t="s">
        <v>148</v>
      </c>
      <c r="B133" t="s">
        <v>56</v>
      </c>
      <c r="C133" t="s">
        <v>472</v>
      </c>
      <c r="D133" s="1">
        <v>38.775653839111328</v>
      </c>
      <c r="F133" t="s">
        <v>446</v>
      </c>
    </row>
    <row r="134" spans="1:6" x14ac:dyDescent="0.2">
      <c r="A134" t="s">
        <v>149</v>
      </c>
      <c r="B134" t="s">
        <v>56</v>
      </c>
      <c r="C134" t="s">
        <v>472</v>
      </c>
      <c r="D134" s="1">
        <v>37.168628692626953</v>
      </c>
      <c r="F134" t="s">
        <v>446</v>
      </c>
    </row>
    <row r="135" spans="1:6" x14ac:dyDescent="0.2">
      <c r="A135" t="s">
        <v>150</v>
      </c>
      <c r="B135" t="s">
        <v>56</v>
      </c>
      <c r="C135" t="s">
        <v>472</v>
      </c>
      <c r="D135">
        <v>37.242111206054688</v>
      </c>
      <c r="F135" t="s">
        <v>447</v>
      </c>
    </row>
    <row r="136" spans="1:6" x14ac:dyDescent="0.2">
      <c r="A136" t="s">
        <v>151</v>
      </c>
      <c r="B136" t="s">
        <v>56</v>
      </c>
      <c r="C136" t="s">
        <v>472</v>
      </c>
      <c r="D136">
        <v>36.457744598388672</v>
      </c>
      <c r="F136" t="s">
        <v>447</v>
      </c>
    </row>
    <row r="137" spans="1:6" x14ac:dyDescent="0.2">
      <c r="A137" t="s">
        <v>152</v>
      </c>
      <c r="B137" t="s">
        <v>56</v>
      </c>
      <c r="C137" t="s">
        <v>472</v>
      </c>
      <c r="D137">
        <v>36.5286865234375</v>
      </c>
      <c r="F137" t="s">
        <v>447</v>
      </c>
    </row>
    <row r="138" spans="1:6" x14ac:dyDescent="0.2">
      <c r="A138" t="s">
        <v>153</v>
      </c>
      <c r="B138" t="s">
        <v>56</v>
      </c>
      <c r="C138" t="s">
        <v>472</v>
      </c>
      <c r="D138" s="1">
        <v>36.379673004150391</v>
      </c>
      <c r="F138" t="s">
        <v>448</v>
      </c>
    </row>
    <row r="139" spans="1:6" x14ac:dyDescent="0.2">
      <c r="A139" t="s">
        <v>154</v>
      </c>
      <c r="B139" t="s">
        <v>56</v>
      </c>
      <c r="C139" t="s">
        <v>472</v>
      </c>
      <c r="D139" s="1">
        <v>36.974674224853516</v>
      </c>
      <c r="F139" t="s">
        <v>448</v>
      </c>
    </row>
    <row r="140" spans="1:6" x14ac:dyDescent="0.2">
      <c r="A140" t="s">
        <v>155</v>
      </c>
      <c r="B140" t="s">
        <v>56</v>
      </c>
      <c r="C140" t="s">
        <v>472</v>
      </c>
      <c r="D140" s="1">
        <v>36.193412780761719</v>
      </c>
      <c r="F140" t="s">
        <v>448</v>
      </c>
    </row>
    <row r="141" spans="1:6" x14ac:dyDescent="0.2">
      <c r="A141" t="s">
        <v>156</v>
      </c>
      <c r="B141" t="s">
        <v>56</v>
      </c>
      <c r="C141" t="s">
        <v>472</v>
      </c>
      <c r="D141" s="1">
        <v>37.280220031738281</v>
      </c>
      <c r="F141" t="s">
        <v>449</v>
      </c>
    </row>
    <row r="142" spans="1:6" x14ac:dyDescent="0.2">
      <c r="A142" t="s">
        <v>157</v>
      </c>
      <c r="B142" t="s">
        <v>56</v>
      </c>
      <c r="C142" t="s">
        <v>472</v>
      </c>
      <c r="D142" s="1">
        <v>36.950252532958984</v>
      </c>
      <c r="F142" t="s">
        <v>449</v>
      </c>
    </row>
    <row r="143" spans="1:6" x14ac:dyDescent="0.2">
      <c r="A143" t="s">
        <v>158</v>
      </c>
      <c r="B143" t="s">
        <v>56</v>
      </c>
      <c r="C143" t="s">
        <v>472</v>
      </c>
      <c r="D143" s="1">
        <v>36.5438232421875</v>
      </c>
      <c r="F143" t="s">
        <v>449</v>
      </c>
    </row>
    <row r="144" spans="1:6" x14ac:dyDescent="0.2">
      <c r="A144" t="s">
        <v>159</v>
      </c>
      <c r="B144" t="s">
        <v>56</v>
      </c>
      <c r="C144" t="s">
        <v>472</v>
      </c>
      <c r="D144" s="1">
        <v>36.690994262695313</v>
      </c>
      <c r="F144" t="s">
        <v>450</v>
      </c>
    </row>
    <row r="145" spans="1:6" x14ac:dyDescent="0.2">
      <c r="A145" t="s">
        <v>160</v>
      </c>
      <c r="B145" t="s">
        <v>56</v>
      </c>
      <c r="C145" t="s">
        <v>472</v>
      </c>
      <c r="D145" s="1" t="s">
        <v>57</v>
      </c>
      <c r="F145" t="s">
        <v>450</v>
      </c>
    </row>
    <row r="146" spans="1:6" x14ac:dyDescent="0.2">
      <c r="A146" t="s">
        <v>161</v>
      </c>
      <c r="B146" t="s">
        <v>56</v>
      </c>
      <c r="C146" t="s">
        <v>472</v>
      </c>
      <c r="D146" s="1">
        <v>37.593006134033203</v>
      </c>
      <c r="F146" t="s">
        <v>450</v>
      </c>
    </row>
    <row r="147" spans="1:6" x14ac:dyDescent="0.2">
      <c r="A147" t="s">
        <v>162</v>
      </c>
      <c r="B147" t="s">
        <v>56</v>
      </c>
      <c r="C147" t="s">
        <v>472</v>
      </c>
      <c r="D147" s="1">
        <v>39.0316162109375</v>
      </c>
      <c r="F147" t="s">
        <v>451</v>
      </c>
    </row>
    <row r="148" spans="1:6" x14ac:dyDescent="0.2">
      <c r="A148" t="s">
        <v>163</v>
      </c>
      <c r="B148" t="s">
        <v>56</v>
      </c>
      <c r="C148" t="s">
        <v>472</v>
      </c>
      <c r="D148" s="1">
        <v>36.235157012939453</v>
      </c>
      <c r="F148" t="s">
        <v>451</v>
      </c>
    </row>
    <row r="149" spans="1:6" x14ac:dyDescent="0.2">
      <c r="A149" t="s">
        <v>164</v>
      </c>
      <c r="B149" t="s">
        <v>56</v>
      </c>
      <c r="C149" t="s">
        <v>472</v>
      </c>
      <c r="D149" s="1">
        <v>35.896575927734375</v>
      </c>
      <c r="F149" t="s">
        <v>451</v>
      </c>
    </row>
    <row r="150" spans="1:6" x14ac:dyDescent="0.2">
      <c r="A150" t="s">
        <v>165</v>
      </c>
      <c r="B150" t="s">
        <v>56</v>
      </c>
      <c r="C150" t="s">
        <v>472</v>
      </c>
      <c r="D150" s="1">
        <v>35.987056732177734</v>
      </c>
      <c r="F150" t="s">
        <v>452</v>
      </c>
    </row>
    <row r="151" spans="1:6" x14ac:dyDescent="0.2">
      <c r="A151" t="s">
        <v>166</v>
      </c>
      <c r="B151" t="s">
        <v>56</v>
      </c>
      <c r="C151" t="s">
        <v>472</v>
      </c>
      <c r="D151" s="1">
        <v>37.626914978027344</v>
      </c>
      <c r="F151" t="s">
        <v>452</v>
      </c>
    </row>
    <row r="152" spans="1:6" x14ac:dyDescent="0.2">
      <c r="A152" t="s">
        <v>167</v>
      </c>
      <c r="B152" t="s">
        <v>56</v>
      </c>
      <c r="C152" t="s">
        <v>472</v>
      </c>
      <c r="D152" s="1">
        <v>36.217193603515625</v>
      </c>
      <c r="F152" t="s">
        <v>452</v>
      </c>
    </row>
    <row r="153" spans="1:6" x14ac:dyDescent="0.2">
      <c r="A153" t="s">
        <v>168</v>
      </c>
      <c r="B153" t="s">
        <v>56</v>
      </c>
      <c r="C153" t="s">
        <v>472</v>
      </c>
      <c r="D153" s="1">
        <v>38.735084533691406</v>
      </c>
      <c r="F153" t="s">
        <v>453</v>
      </c>
    </row>
    <row r="154" spans="1:6" x14ac:dyDescent="0.2">
      <c r="A154" t="s">
        <v>169</v>
      </c>
      <c r="B154" t="s">
        <v>56</v>
      </c>
      <c r="C154" t="s">
        <v>472</v>
      </c>
      <c r="D154" s="1">
        <v>36.863964080810547</v>
      </c>
      <c r="F154" t="s">
        <v>453</v>
      </c>
    </row>
    <row r="155" spans="1:6" x14ac:dyDescent="0.2">
      <c r="A155" t="s">
        <v>170</v>
      </c>
      <c r="B155" t="s">
        <v>56</v>
      </c>
      <c r="C155" t="s">
        <v>472</v>
      </c>
      <c r="D155" s="1">
        <v>37.680732727050781</v>
      </c>
      <c r="F155" t="s">
        <v>453</v>
      </c>
    </row>
    <row r="156" spans="1:6" x14ac:dyDescent="0.2">
      <c r="A156" t="s">
        <v>171</v>
      </c>
      <c r="B156" t="s">
        <v>56</v>
      </c>
      <c r="C156" t="s">
        <v>472</v>
      </c>
      <c r="D156" s="1">
        <v>38.619358062744141</v>
      </c>
      <c r="F156" t="s">
        <v>454</v>
      </c>
    </row>
    <row r="157" spans="1:6" x14ac:dyDescent="0.2">
      <c r="A157" t="s">
        <v>172</v>
      </c>
      <c r="B157" t="s">
        <v>56</v>
      </c>
      <c r="C157" t="s">
        <v>472</v>
      </c>
      <c r="D157" s="1">
        <v>38.670780181884766</v>
      </c>
      <c r="F157" t="s">
        <v>454</v>
      </c>
    </row>
    <row r="158" spans="1:6" x14ac:dyDescent="0.2">
      <c r="A158" t="s">
        <v>173</v>
      </c>
      <c r="B158" t="s">
        <v>56</v>
      </c>
      <c r="C158" t="s">
        <v>472</v>
      </c>
      <c r="D158" s="1">
        <v>36.930591583251953</v>
      </c>
      <c r="F158" t="s">
        <v>454</v>
      </c>
    </row>
    <row r="159" spans="1:6" x14ac:dyDescent="0.2">
      <c r="A159" t="s">
        <v>174</v>
      </c>
      <c r="B159" t="s">
        <v>56</v>
      </c>
      <c r="C159" t="s">
        <v>472</v>
      </c>
      <c r="D159" s="1">
        <v>38.156982421875</v>
      </c>
      <c r="F159" t="s">
        <v>455</v>
      </c>
    </row>
    <row r="160" spans="1:6" x14ac:dyDescent="0.2">
      <c r="A160" t="s">
        <v>175</v>
      </c>
      <c r="B160" t="s">
        <v>56</v>
      </c>
      <c r="C160" t="s">
        <v>472</v>
      </c>
      <c r="D160" s="1">
        <v>36.534812927246094</v>
      </c>
      <c r="F160" t="s">
        <v>455</v>
      </c>
    </row>
    <row r="161" spans="1:6" x14ac:dyDescent="0.2">
      <c r="A161" t="s">
        <v>176</v>
      </c>
      <c r="B161" t="s">
        <v>56</v>
      </c>
      <c r="C161" t="s">
        <v>472</v>
      </c>
      <c r="D161" s="1">
        <v>36.376506805419922</v>
      </c>
      <c r="F161" t="s">
        <v>455</v>
      </c>
    </row>
    <row r="162" spans="1:6" x14ac:dyDescent="0.2">
      <c r="A162" t="s">
        <v>177</v>
      </c>
      <c r="B162" t="s">
        <v>56</v>
      </c>
      <c r="C162" t="s">
        <v>472</v>
      </c>
      <c r="D162" s="1">
        <v>38.942089080810547</v>
      </c>
      <c r="F162" t="s">
        <v>456</v>
      </c>
    </row>
    <row r="163" spans="1:6" x14ac:dyDescent="0.2">
      <c r="A163" t="s">
        <v>178</v>
      </c>
      <c r="B163" t="s">
        <v>56</v>
      </c>
      <c r="C163" t="s">
        <v>472</v>
      </c>
      <c r="D163" s="1">
        <v>38.846530914306641</v>
      </c>
      <c r="F163" t="s">
        <v>456</v>
      </c>
    </row>
    <row r="164" spans="1:6" x14ac:dyDescent="0.2">
      <c r="A164" t="s">
        <v>179</v>
      </c>
      <c r="B164" t="s">
        <v>56</v>
      </c>
      <c r="C164" t="s">
        <v>472</v>
      </c>
      <c r="D164" s="1">
        <v>36.23870849609375</v>
      </c>
      <c r="F164" t="s">
        <v>456</v>
      </c>
    </row>
    <row r="165" spans="1:6" x14ac:dyDescent="0.2">
      <c r="A165" t="s">
        <v>180</v>
      </c>
      <c r="B165" t="s">
        <v>56</v>
      </c>
      <c r="C165" t="s">
        <v>472</v>
      </c>
      <c r="D165" s="1">
        <v>35.930667877197266</v>
      </c>
      <c r="F165" t="s">
        <v>457</v>
      </c>
    </row>
    <row r="166" spans="1:6" x14ac:dyDescent="0.2">
      <c r="A166" t="s">
        <v>181</v>
      </c>
      <c r="B166" t="s">
        <v>56</v>
      </c>
      <c r="C166" t="s">
        <v>472</v>
      </c>
      <c r="D166" s="1">
        <v>37.753307342529297</v>
      </c>
      <c r="F166" t="s">
        <v>457</v>
      </c>
    </row>
    <row r="167" spans="1:6" x14ac:dyDescent="0.2">
      <c r="A167" t="s">
        <v>182</v>
      </c>
      <c r="B167" t="s">
        <v>56</v>
      </c>
      <c r="C167" t="s">
        <v>472</v>
      </c>
      <c r="D167" s="1">
        <v>35.951992034912109</v>
      </c>
      <c r="F167" t="s">
        <v>457</v>
      </c>
    </row>
    <row r="168" spans="1:6" x14ac:dyDescent="0.2">
      <c r="A168" t="s">
        <v>183</v>
      </c>
      <c r="B168" t="s">
        <v>56</v>
      </c>
      <c r="C168" t="s">
        <v>472</v>
      </c>
      <c r="D168" s="1">
        <v>36.134048461914063</v>
      </c>
      <c r="F168" t="s">
        <v>458</v>
      </c>
    </row>
    <row r="169" spans="1:6" x14ac:dyDescent="0.2">
      <c r="A169" t="s">
        <v>184</v>
      </c>
      <c r="B169" t="s">
        <v>56</v>
      </c>
      <c r="C169" t="s">
        <v>472</v>
      </c>
      <c r="D169" s="1">
        <v>36.636455535888672</v>
      </c>
      <c r="F169" t="s">
        <v>458</v>
      </c>
    </row>
    <row r="170" spans="1:6" x14ac:dyDescent="0.2">
      <c r="A170" t="s">
        <v>185</v>
      </c>
      <c r="B170" t="s">
        <v>56</v>
      </c>
      <c r="C170" t="s">
        <v>472</v>
      </c>
      <c r="D170" s="1">
        <v>36.122154235839844</v>
      </c>
      <c r="F170" t="s">
        <v>458</v>
      </c>
    </row>
    <row r="171" spans="1:6" x14ac:dyDescent="0.2">
      <c r="A171" t="s">
        <v>186</v>
      </c>
      <c r="B171" t="s">
        <v>56</v>
      </c>
      <c r="C171" t="s">
        <v>472</v>
      </c>
      <c r="D171" s="1">
        <v>38.616649627685547</v>
      </c>
      <c r="F171" t="s">
        <v>459</v>
      </c>
    </row>
    <row r="172" spans="1:6" x14ac:dyDescent="0.2">
      <c r="A172" t="s">
        <v>187</v>
      </c>
      <c r="B172" t="s">
        <v>56</v>
      </c>
      <c r="C172" t="s">
        <v>472</v>
      </c>
      <c r="D172" s="1">
        <v>38.596706390380859</v>
      </c>
      <c r="F172" t="s">
        <v>459</v>
      </c>
    </row>
    <row r="173" spans="1:6" x14ac:dyDescent="0.2">
      <c r="A173" t="s">
        <v>188</v>
      </c>
      <c r="B173" t="s">
        <v>56</v>
      </c>
      <c r="C173" t="s">
        <v>472</v>
      </c>
      <c r="D173" s="1">
        <v>37.479583740234375</v>
      </c>
      <c r="F173" t="s">
        <v>459</v>
      </c>
    </row>
    <row r="174" spans="1:6" x14ac:dyDescent="0.2">
      <c r="A174" t="s">
        <v>189</v>
      </c>
      <c r="B174" t="s">
        <v>56</v>
      </c>
      <c r="C174" t="s">
        <v>472</v>
      </c>
      <c r="D174" s="1" t="s">
        <v>57</v>
      </c>
      <c r="F174" t="s">
        <v>460</v>
      </c>
    </row>
    <row r="175" spans="1:6" x14ac:dyDescent="0.2">
      <c r="A175" t="s">
        <v>190</v>
      </c>
      <c r="B175" t="s">
        <v>56</v>
      </c>
      <c r="C175" t="s">
        <v>472</v>
      </c>
      <c r="D175" s="1">
        <v>37.566326141357422</v>
      </c>
      <c r="F175" t="s">
        <v>460</v>
      </c>
    </row>
    <row r="176" spans="1:6" x14ac:dyDescent="0.2">
      <c r="A176" t="s">
        <v>191</v>
      </c>
      <c r="B176" t="s">
        <v>56</v>
      </c>
      <c r="C176" t="s">
        <v>472</v>
      </c>
      <c r="D176" s="1" t="s">
        <v>57</v>
      </c>
      <c r="F176" t="s">
        <v>460</v>
      </c>
    </row>
    <row r="177" spans="1:6" x14ac:dyDescent="0.2">
      <c r="A177" t="s">
        <v>192</v>
      </c>
      <c r="B177" t="s">
        <v>56</v>
      </c>
      <c r="C177" t="s">
        <v>472</v>
      </c>
      <c r="D177" s="1">
        <v>38.606746673583984</v>
      </c>
      <c r="F177" t="s">
        <v>461</v>
      </c>
    </row>
    <row r="178" spans="1:6" x14ac:dyDescent="0.2">
      <c r="A178" t="s">
        <v>193</v>
      </c>
      <c r="B178" t="s">
        <v>56</v>
      </c>
      <c r="C178" t="s">
        <v>472</v>
      </c>
      <c r="D178" s="1">
        <v>37.05059814453125</v>
      </c>
      <c r="F178" t="s">
        <v>461</v>
      </c>
    </row>
    <row r="179" spans="1:6" x14ac:dyDescent="0.2">
      <c r="A179" t="s">
        <v>194</v>
      </c>
      <c r="B179" t="s">
        <v>56</v>
      </c>
      <c r="C179" t="s">
        <v>472</v>
      </c>
      <c r="D179" s="1" t="s">
        <v>57</v>
      </c>
      <c r="F179" t="s">
        <v>461</v>
      </c>
    </row>
    <row r="180" spans="1:6" x14ac:dyDescent="0.2">
      <c r="A180" t="s">
        <v>195</v>
      </c>
      <c r="B180" t="s">
        <v>56</v>
      </c>
      <c r="C180" t="s">
        <v>472</v>
      </c>
      <c r="D180" s="1">
        <v>38.574542999267578</v>
      </c>
      <c r="F180" t="s">
        <v>462</v>
      </c>
    </row>
    <row r="181" spans="1:6" x14ac:dyDescent="0.2">
      <c r="A181" t="s">
        <v>196</v>
      </c>
      <c r="B181" t="s">
        <v>56</v>
      </c>
      <c r="C181" t="s">
        <v>472</v>
      </c>
      <c r="D181" s="1">
        <v>38.772464752197266</v>
      </c>
      <c r="F181" t="s">
        <v>462</v>
      </c>
    </row>
    <row r="182" spans="1:6" x14ac:dyDescent="0.2">
      <c r="A182" t="s">
        <v>197</v>
      </c>
      <c r="B182" t="s">
        <v>56</v>
      </c>
      <c r="C182" t="s">
        <v>472</v>
      </c>
      <c r="D182" s="1">
        <v>38.755123138427734</v>
      </c>
      <c r="F182" t="s">
        <v>462</v>
      </c>
    </row>
    <row r="183" spans="1:6" x14ac:dyDescent="0.2">
      <c r="A183" t="s">
        <v>198</v>
      </c>
      <c r="B183" t="s">
        <v>56</v>
      </c>
      <c r="C183" t="s">
        <v>472</v>
      </c>
      <c r="D183" s="1">
        <v>36.456733703613281</v>
      </c>
      <c r="F183" t="s">
        <v>463</v>
      </c>
    </row>
    <row r="184" spans="1:6" x14ac:dyDescent="0.2">
      <c r="A184" t="s">
        <v>199</v>
      </c>
      <c r="B184" t="s">
        <v>56</v>
      </c>
      <c r="C184" t="s">
        <v>472</v>
      </c>
      <c r="D184" s="1">
        <v>37.242855072021484</v>
      </c>
      <c r="F184" t="s">
        <v>463</v>
      </c>
    </row>
    <row r="185" spans="1:6" x14ac:dyDescent="0.2">
      <c r="A185" t="s">
        <v>200</v>
      </c>
      <c r="B185" t="s">
        <v>56</v>
      </c>
      <c r="C185" t="s">
        <v>472</v>
      </c>
      <c r="D185" s="1">
        <v>37.923954010009766</v>
      </c>
      <c r="F185" t="s">
        <v>463</v>
      </c>
    </row>
    <row r="186" spans="1:6" x14ac:dyDescent="0.2">
      <c r="A186" t="s">
        <v>201</v>
      </c>
      <c r="B186" t="s">
        <v>56</v>
      </c>
      <c r="C186" t="s">
        <v>472</v>
      </c>
      <c r="D186" s="1">
        <v>38.773593902587891</v>
      </c>
      <c r="F186" t="s">
        <v>464</v>
      </c>
    </row>
    <row r="187" spans="1:6" x14ac:dyDescent="0.2">
      <c r="A187" t="s">
        <v>202</v>
      </c>
      <c r="B187" t="s">
        <v>56</v>
      </c>
      <c r="C187" t="s">
        <v>472</v>
      </c>
      <c r="D187" s="1">
        <v>37.640876770019531</v>
      </c>
      <c r="F187" t="s">
        <v>464</v>
      </c>
    </row>
    <row r="188" spans="1:6" x14ac:dyDescent="0.2">
      <c r="A188" t="s">
        <v>203</v>
      </c>
      <c r="B188" t="s">
        <v>56</v>
      </c>
      <c r="C188" t="s">
        <v>472</v>
      </c>
      <c r="D188" s="1">
        <v>37.769905090332031</v>
      </c>
      <c r="F188" t="s">
        <v>464</v>
      </c>
    </row>
    <row r="189" spans="1:6" x14ac:dyDescent="0.2">
      <c r="A189" t="s">
        <v>204</v>
      </c>
      <c r="B189" t="s">
        <v>56</v>
      </c>
      <c r="C189" t="s">
        <v>472</v>
      </c>
      <c r="D189" s="1" t="s">
        <v>57</v>
      </c>
      <c r="F189" s="4" t="s">
        <v>465</v>
      </c>
    </row>
    <row r="190" spans="1:6" x14ac:dyDescent="0.2">
      <c r="A190" t="s">
        <v>205</v>
      </c>
      <c r="B190" t="s">
        <v>56</v>
      </c>
      <c r="C190" t="s">
        <v>472</v>
      </c>
      <c r="D190" s="1" t="s">
        <v>57</v>
      </c>
      <c r="F190" s="4" t="s">
        <v>465</v>
      </c>
    </row>
    <row r="191" spans="1:6" x14ac:dyDescent="0.2">
      <c r="A191" t="s">
        <v>206</v>
      </c>
      <c r="B191" t="s">
        <v>56</v>
      </c>
      <c r="C191" t="s">
        <v>472</v>
      </c>
      <c r="D191" s="1" t="s">
        <v>57</v>
      </c>
      <c r="F191" s="4" t="s">
        <v>465</v>
      </c>
    </row>
    <row r="192" spans="1:6" x14ac:dyDescent="0.2">
      <c r="A192" t="s">
        <v>207</v>
      </c>
      <c r="B192" t="s">
        <v>56</v>
      </c>
      <c r="C192" t="s">
        <v>472</v>
      </c>
      <c r="D192" s="1" t="s">
        <v>57</v>
      </c>
      <c r="F192" s="4" t="s">
        <v>465</v>
      </c>
    </row>
    <row r="193" spans="1:6" x14ac:dyDescent="0.2">
      <c r="A193" t="s">
        <v>208</v>
      </c>
      <c r="B193" t="s">
        <v>56</v>
      </c>
      <c r="C193" t="s">
        <v>472</v>
      </c>
      <c r="D193" s="1" t="s">
        <v>57</v>
      </c>
      <c r="F193" s="4" t="s">
        <v>465</v>
      </c>
    </row>
    <row r="194" spans="1:6" x14ac:dyDescent="0.2">
      <c r="A194" t="s">
        <v>209</v>
      </c>
      <c r="B194" t="s">
        <v>56</v>
      </c>
      <c r="C194" t="s">
        <v>472</v>
      </c>
      <c r="D194" s="1" t="s">
        <v>57</v>
      </c>
      <c r="F194" s="4" t="s">
        <v>465</v>
      </c>
    </row>
    <row r="195" spans="1:6" x14ac:dyDescent="0.2">
      <c r="A195" t="s">
        <v>210</v>
      </c>
      <c r="B195" t="s">
        <v>56</v>
      </c>
      <c r="C195" t="s">
        <v>472</v>
      </c>
      <c r="D195" s="1" t="s">
        <v>57</v>
      </c>
      <c r="F195" s="4" t="s">
        <v>465</v>
      </c>
    </row>
    <row r="196" spans="1:6" x14ac:dyDescent="0.2">
      <c r="A196" t="s">
        <v>211</v>
      </c>
      <c r="B196" t="s">
        <v>56</v>
      </c>
      <c r="C196" t="s">
        <v>472</v>
      </c>
      <c r="D196" s="1" t="s">
        <v>57</v>
      </c>
      <c r="F196" s="4" t="s">
        <v>465</v>
      </c>
    </row>
    <row r="197" spans="1:6" x14ac:dyDescent="0.2">
      <c r="A197" t="s">
        <v>212</v>
      </c>
      <c r="B197" t="s">
        <v>56</v>
      </c>
      <c r="C197" t="s">
        <v>472</v>
      </c>
      <c r="D197" s="1" t="s">
        <v>57</v>
      </c>
      <c r="F197" s="4" t="s">
        <v>465</v>
      </c>
    </row>
    <row r="198" spans="1:6" x14ac:dyDescent="0.2">
      <c r="A198" t="s">
        <v>213</v>
      </c>
      <c r="B198" t="s">
        <v>56</v>
      </c>
      <c r="C198" t="s">
        <v>472</v>
      </c>
      <c r="D198" s="1" t="s">
        <v>57</v>
      </c>
      <c r="F198" s="4" t="s">
        <v>465</v>
      </c>
    </row>
    <row r="199" spans="1:6" x14ac:dyDescent="0.2">
      <c r="A199" t="s">
        <v>214</v>
      </c>
      <c r="B199" t="s">
        <v>56</v>
      </c>
      <c r="C199" t="s">
        <v>472</v>
      </c>
      <c r="D199" s="1" t="s">
        <v>57</v>
      </c>
      <c r="F199" s="4" t="s">
        <v>465</v>
      </c>
    </row>
    <row r="200" spans="1:6" x14ac:dyDescent="0.2">
      <c r="A200" t="s">
        <v>215</v>
      </c>
      <c r="B200" t="s">
        <v>56</v>
      </c>
      <c r="C200" t="s">
        <v>472</v>
      </c>
      <c r="D200" s="1" t="s">
        <v>57</v>
      </c>
      <c r="F200" s="4" t="s">
        <v>465</v>
      </c>
    </row>
    <row r="201" spans="1:6" x14ac:dyDescent="0.2">
      <c r="A201" t="s">
        <v>216</v>
      </c>
      <c r="B201" t="s">
        <v>56</v>
      </c>
      <c r="C201" t="s">
        <v>472</v>
      </c>
      <c r="D201" s="1" t="s">
        <v>57</v>
      </c>
      <c r="F201" s="4" t="s">
        <v>465</v>
      </c>
    </row>
    <row r="202" spans="1:6" x14ac:dyDescent="0.2">
      <c r="A202" t="s">
        <v>217</v>
      </c>
      <c r="B202" t="s">
        <v>56</v>
      </c>
      <c r="C202" t="s">
        <v>472</v>
      </c>
      <c r="D202" s="1" t="s">
        <v>57</v>
      </c>
      <c r="F202" s="4" t="s">
        <v>465</v>
      </c>
    </row>
    <row r="203" spans="1:6" x14ac:dyDescent="0.2">
      <c r="A203" t="s">
        <v>218</v>
      </c>
      <c r="B203" t="s">
        <v>56</v>
      </c>
      <c r="C203" t="s">
        <v>472</v>
      </c>
      <c r="D203" s="1" t="s">
        <v>57</v>
      </c>
      <c r="F203" s="4" t="s">
        <v>465</v>
      </c>
    </row>
    <row r="204" spans="1:6" x14ac:dyDescent="0.2">
      <c r="A204" t="s">
        <v>219</v>
      </c>
      <c r="B204" t="s">
        <v>56</v>
      </c>
      <c r="C204" t="s">
        <v>472</v>
      </c>
      <c r="D204" s="1" t="s">
        <v>57</v>
      </c>
      <c r="F204" s="4" t="s">
        <v>465</v>
      </c>
    </row>
    <row r="205" spans="1:6" x14ac:dyDescent="0.2">
      <c r="A205" t="s">
        <v>220</v>
      </c>
      <c r="B205" t="s">
        <v>56</v>
      </c>
      <c r="C205" t="s">
        <v>472</v>
      </c>
      <c r="D205" s="1" t="s">
        <v>57</v>
      </c>
      <c r="F205" s="4" t="s">
        <v>465</v>
      </c>
    </row>
    <row r="206" spans="1:6" x14ac:dyDescent="0.2">
      <c r="A206" t="s">
        <v>221</v>
      </c>
      <c r="B206" t="s">
        <v>56</v>
      </c>
      <c r="C206" t="s">
        <v>472</v>
      </c>
      <c r="D206" s="1" t="s">
        <v>57</v>
      </c>
      <c r="F206" s="4" t="s">
        <v>465</v>
      </c>
    </row>
    <row r="207" spans="1:6" x14ac:dyDescent="0.2">
      <c r="A207" t="s">
        <v>222</v>
      </c>
      <c r="B207" t="s">
        <v>56</v>
      </c>
      <c r="C207" t="s">
        <v>472</v>
      </c>
      <c r="D207" s="1" t="s">
        <v>57</v>
      </c>
      <c r="F207" s="4" t="s">
        <v>465</v>
      </c>
    </row>
    <row r="208" spans="1:6" x14ac:dyDescent="0.2">
      <c r="A208" t="s">
        <v>223</v>
      </c>
      <c r="B208" t="s">
        <v>56</v>
      </c>
      <c r="C208" t="s">
        <v>472</v>
      </c>
      <c r="D208" s="1" t="s">
        <v>57</v>
      </c>
      <c r="F208" s="4" t="s">
        <v>465</v>
      </c>
    </row>
    <row r="209" spans="1:6" x14ac:dyDescent="0.2">
      <c r="A209" t="s">
        <v>224</v>
      </c>
      <c r="B209" t="s">
        <v>56</v>
      </c>
      <c r="C209" t="s">
        <v>472</v>
      </c>
      <c r="D209" s="1" t="s">
        <v>57</v>
      </c>
      <c r="F209" s="4" t="s">
        <v>465</v>
      </c>
    </row>
    <row r="210" spans="1:6" x14ac:dyDescent="0.2">
      <c r="A210" t="s">
        <v>225</v>
      </c>
      <c r="B210" t="s">
        <v>56</v>
      </c>
      <c r="C210" t="s">
        <v>473</v>
      </c>
      <c r="D210" s="1" t="s">
        <v>57</v>
      </c>
      <c r="F210" s="4" t="s">
        <v>398</v>
      </c>
    </row>
    <row r="211" spans="1:6" x14ac:dyDescent="0.2">
      <c r="A211" t="s">
        <v>226</v>
      </c>
      <c r="B211" t="s">
        <v>56</v>
      </c>
      <c r="C211" t="s">
        <v>473</v>
      </c>
      <c r="D211" s="1" t="s">
        <v>57</v>
      </c>
      <c r="F211" s="4" t="s">
        <v>398</v>
      </c>
    </row>
    <row r="212" spans="1:6" x14ac:dyDescent="0.2">
      <c r="A212" t="s">
        <v>227</v>
      </c>
      <c r="B212" t="s">
        <v>56</v>
      </c>
      <c r="C212" t="s">
        <v>473</v>
      </c>
      <c r="D212" s="1" t="s">
        <v>57</v>
      </c>
      <c r="F212" s="4" t="s">
        <v>398</v>
      </c>
    </row>
    <row r="213" spans="1:6" x14ac:dyDescent="0.2">
      <c r="A213" t="s">
        <v>228</v>
      </c>
      <c r="B213" t="s">
        <v>56</v>
      </c>
      <c r="C213" t="s">
        <v>473</v>
      </c>
      <c r="D213" s="1">
        <v>25.501232147216797</v>
      </c>
      <c r="F213" s="4" t="s">
        <v>399</v>
      </c>
    </row>
    <row r="214" spans="1:6" x14ac:dyDescent="0.2">
      <c r="A214" t="s">
        <v>229</v>
      </c>
      <c r="B214" t="s">
        <v>56</v>
      </c>
      <c r="C214" t="s">
        <v>473</v>
      </c>
      <c r="D214" s="1">
        <v>25.413179397583008</v>
      </c>
      <c r="F214" s="4" t="s">
        <v>399</v>
      </c>
    </row>
    <row r="215" spans="1:6" x14ac:dyDescent="0.2">
      <c r="A215" t="s">
        <v>230</v>
      </c>
      <c r="B215" t="s">
        <v>56</v>
      </c>
      <c r="C215" t="s">
        <v>473</v>
      </c>
      <c r="D215" s="1">
        <v>25.217016220092773</v>
      </c>
      <c r="F215" s="4" t="s">
        <v>399</v>
      </c>
    </row>
    <row r="216" spans="1:6" x14ac:dyDescent="0.2">
      <c r="A216" t="s">
        <v>231</v>
      </c>
      <c r="B216" t="s">
        <v>56</v>
      </c>
      <c r="C216" t="s">
        <v>473</v>
      </c>
      <c r="D216" s="1">
        <v>26.180233001708984</v>
      </c>
      <c r="F216" s="4" t="s">
        <v>400</v>
      </c>
    </row>
    <row r="217" spans="1:6" x14ac:dyDescent="0.2">
      <c r="A217" t="s">
        <v>232</v>
      </c>
      <c r="B217" t="s">
        <v>56</v>
      </c>
      <c r="C217" t="s">
        <v>473</v>
      </c>
      <c r="D217" s="1">
        <v>26.234518051147461</v>
      </c>
      <c r="F217" s="4" t="s">
        <v>400</v>
      </c>
    </row>
    <row r="218" spans="1:6" x14ac:dyDescent="0.2">
      <c r="A218" t="s">
        <v>233</v>
      </c>
      <c r="B218" t="s">
        <v>56</v>
      </c>
      <c r="C218" t="s">
        <v>473</v>
      </c>
      <c r="D218" s="1">
        <v>26.26356315612793</v>
      </c>
      <c r="F218" s="4" t="s">
        <v>400</v>
      </c>
    </row>
    <row r="219" spans="1:6" x14ac:dyDescent="0.2">
      <c r="A219" t="s">
        <v>234</v>
      </c>
      <c r="B219" t="s">
        <v>56</v>
      </c>
      <c r="C219" t="s">
        <v>473</v>
      </c>
      <c r="D219" s="1">
        <v>27.207061767578125</v>
      </c>
      <c r="F219" s="4" t="s">
        <v>401</v>
      </c>
    </row>
    <row r="220" spans="1:6" x14ac:dyDescent="0.2">
      <c r="A220" t="s">
        <v>235</v>
      </c>
      <c r="B220" t="s">
        <v>56</v>
      </c>
      <c r="C220" t="s">
        <v>473</v>
      </c>
      <c r="D220" s="1">
        <v>28.232767105102539</v>
      </c>
      <c r="F220" s="4" t="s">
        <v>401</v>
      </c>
    </row>
    <row r="221" spans="1:6" x14ac:dyDescent="0.2">
      <c r="A221" t="s">
        <v>236</v>
      </c>
      <c r="B221" t="s">
        <v>56</v>
      </c>
      <c r="C221" t="s">
        <v>473</v>
      </c>
      <c r="D221" s="1">
        <v>27.085763931274414</v>
      </c>
      <c r="F221" s="4" t="s">
        <v>401</v>
      </c>
    </row>
    <row r="222" spans="1:6" x14ac:dyDescent="0.2">
      <c r="A222" t="s">
        <v>237</v>
      </c>
      <c r="B222" t="s">
        <v>56</v>
      </c>
      <c r="C222" t="s">
        <v>473</v>
      </c>
      <c r="D222" s="1">
        <v>28.259361267089844</v>
      </c>
      <c r="F222" s="4" t="s">
        <v>402</v>
      </c>
    </row>
    <row r="223" spans="1:6" x14ac:dyDescent="0.2">
      <c r="A223" t="s">
        <v>238</v>
      </c>
      <c r="B223" t="s">
        <v>56</v>
      </c>
      <c r="C223" t="s">
        <v>473</v>
      </c>
      <c r="D223" s="1">
        <v>28.243755340576172</v>
      </c>
      <c r="F223" s="4" t="s">
        <v>402</v>
      </c>
    </row>
    <row r="224" spans="1:6" x14ac:dyDescent="0.2">
      <c r="A224" t="s">
        <v>239</v>
      </c>
      <c r="B224" t="s">
        <v>56</v>
      </c>
      <c r="C224" t="s">
        <v>473</v>
      </c>
      <c r="D224" s="1">
        <v>28.356407165527344</v>
      </c>
      <c r="F224" s="4" t="s">
        <v>402</v>
      </c>
    </row>
    <row r="225" spans="1:6" x14ac:dyDescent="0.2">
      <c r="A225" t="s">
        <v>240</v>
      </c>
      <c r="B225" t="s">
        <v>56</v>
      </c>
      <c r="C225" t="s">
        <v>473</v>
      </c>
      <c r="D225" s="1">
        <v>29.446432113647461</v>
      </c>
      <c r="F225" s="4" t="s">
        <v>403</v>
      </c>
    </row>
    <row r="226" spans="1:6" x14ac:dyDescent="0.2">
      <c r="A226" t="s">
        <v>241</v>
      </c>
      <c r="B226" t="s">
        <v>56</v>
      </c>
      <c r="C226" t="s">
        <v>473</v>
      </c>
      <c r="D226" s="1">
        <v>29.287845611572266</v>
      </c>
      <c r="F226" s="4" t="s">
        <v>403</v>
      </c>
    </row>
    <row r="227" spans="1:6" x14ac:dyDescent="0.2">
      <c r="A227" t="s">
        <v>242</v>
      </c>
      <c r="B227" t="s">
        <v>56</v>
      </c>
      <c r="C227" t="s">
        <v>473</v>
      </c>
      <c r="D227" s="1">
        <v>29.26220703125</v>
      </c>
      <c r="F227" s="4" t="s">
        <v>403</v>
      </c>
    </row>
    <row r="228" spans="1:6" x14ac:dyDescent="0.2">
      <c r="A228" t="s">
        <v>243</v>
      </c>
      <c r="B228" t="s">
        <v>56</v>
      </c>
      <c r="C228" t="s">
        <v>473</v>
      </c>
      <c r="D228" s="1">
        <v>30.160743713378906</v>
      </c>
      <c r="F228" s="4" t="s">
        <v>404</v>
      </c>
    </row>
    <row r="229" spans="1:6" x14ac:dyDescent="0.2">
      <c r="A229" t="s">
        <v>244</v>
      </c>
      <c r="B229" t="s">
        <v>56</v>
      </c>
      <c r="C229" t="s">
        <v>473</v>
      </c>
      <c r="D229" s="1">
        <v>30.466209411621094</v>
      </c>
      <c r="F229" s="4" t="s">
        <v>404</v>
      </c>
    </row>
    <row r="230" spans="1:6" x14ac:dyDescent="0.2">
      <c r="A230" t="s">
        <v>245</v>
      </c>
      <c r="B230" t="s">
        <v>56</v>
      </c>
      <c r="C230" t="s">
        <v>473</v>
      </c>
      <c r="D230" s="1">
        <v>30.53074836730957</v>
      </c>
      <c r="F230" s="4" t="s">
        <v>404</v>
      </c>
    </row>
    <row r="231" spans="1:6" x14ac:dyDescent="0.2">
      <c r="A231" t="s">
        <v>246</v>
      </c>
      <c r="B231" t="s">
        <v>56</v>
      </c>
      <c r="C231" t="s">
        <v>473</v>
      </c>
      <c r="D231" s="1">
        <v>29.548759460449219</v>
      </c>
      <c r="F231" t="s">
        <v>423</v>
      </c>
    </row>
    <row r="232" spans="1:6" x14ac:dyDescent="0.2">
      <c r="A232" t="s">
        <v>247</v>
      </c>
      <c r="B232" t="s">
        <v>56</v>
      </c>
      <c r="C232" t="s">
        <v>473</v>
      </c>
      <c r="D232" s="1">
        <v>29.235380172729492</v>
      </c>
      <c r="F232" t="s">
        <v>423</v>
      </c>
    </row>
    <row r="233" spans="1:6" x14ac:dyDescent="0.2">
      <c r="A233" t="s">
        <v>248</v>
      </c>
      <c r="B233" t="s">
        <v>56</v>
      </c>
      <c r="C233" t="s">
        <v>473</v>
      </c>
      <c r="D233" s="1">
        <v>29.316120147705078</v>
      </c>
      <c r="F233" t="s">
        <v>423</v>
      </c>
    </row>
    <row r="234" spans="1:6" x14ac:dyDescent="0.2">
      <c r="A234" t="s">
        <v>249</v>
      </c>
      <c r="B234" t="s">
        <v>56</v>
      </c>
      <c r="C234" t="s">
        <v>473</v>
      </c>
      <c r="D234" s="1">
        <v>29.109577178955078</v>
      </c>
      <c r="F234" t="s">
        <v>424</v>
      </c>
    </row>
    <row r="235" spans="1:6" x14ac:dyDescent="0.2">
      <c r="A235" t="s">
        <v>250</v>
      </c>
      <c r="B235" t="s">
        <v>56</v>
      </c>
      <c r="C235" t="s">
        <v>473</v>
      </c>
      <c r="D235" s="1">
        <v>28.767173767089844</v>
      </c>
      <c r="F235" t="s">
        <v>424</v>
      </c>
    </row>
    <row r="236" spans="1:6" x14ac:dyDescent="0.2">
      <c r="A236" t="s">
        <v>251</v>
      </c>
      <c r="B236" t="s">
        <v>56</v>
      </c>
      <c r="C236" t="s">
        <v>473</v>
      </c>
      <c r="D236" s="1">
        <v>28.780548095703125</v>
      </c>
      <c r="F236" t="s">
        <v>424</v>
      </c>
    </row>
    <row r="237" spans="1:6" x14ac:dyDescent="0.2">
      <c r="A237" t="s">
        <v>252</v>
      </c>
      <c r="B237" t="s">
        <v>56</v>
      </c>
      <c r="C237" t="s">
        <v>473</v>
      </c>
      <c r="D237" s="1">
        <v>28.783359527587891</v>
      </c>
      <c r="F237" t="s">
        <v>425</v>
      </c>
    </row>
    <row r="238" spans="1:6" x14ac:dyDescent="0.2">
      <c r="A238" t="s">
        <v>253</v>
      </c>
      <c r="B238" t="s">
        <v>56</v>
      </c>
      <c r="C238" t="s">
        <v>473</v>
      </c>
      <c r="D238" s="1">
        <v>28.545604705810547</v>
      </c>
      <c r="F238" t="s">
        <v>425</v>
      </c>
    </row>
    <row r="239" spans="1:6" x14ac:dyDescent="0.2">
      <c r="A239" t="s">
        <v>254</v>
      </c>
      <c r="B239" t="s">
        <v>56</v>
      </c>
      <c r="C239" t="s">
        <v>473</v>
      </c>
      <c r="D239" s="1">
        <v>28.412857055664063</v>
      </c>
      <c r="F239" t="s">
        <v>425</v>
      </c>
    </row>
    <row r="240" spans="1:6" x14ac:dyDescent="0.2">
      <c r="A240" t="s">
        <v>255</v>
      </c>
      <c r="B240" t="s">
        <v>56</v>
      </c>
      <c r="C240" t="s">
        <v>473</v>
      </c>
      <c r="D240" s="1">
        <v>31.372442245483398</v>
      </c>
      <c r="F240" t="s">
        <v>426</v>
      </c>
    </row>
    <row r="241" spans="1:6" x14ac:dyDescent="0.2">
      <c r="A241" t="s">
        <v>256</v>
      </c>
      <c r="B241" t="s">
        <v>56</v>
      </c>
      <c r="C241" t="s">
        <v>473</v>
      </c>
      <c r="D241" s="1">
        <v>31.305732727050781</v>
      </c>
      <c r="F241" t="s">
        <v>426</v>
      </c>
    </row>
    <row r="242" spans="1:6" x14ac:dyDescent="0.2">
      <c r="A242" t="s">
        <v>257</v>
      </c>
      <c r="B242" t="s">
        <v>56</v>
      </c>
      <c r="C242" t="s">
        <v>473</v>
      </c>
      <c r="D242" s="1">
        <v>31.568603515625</v>
      </c>
      <c r="F242" t="s">
        <v>426</v>
      </c>
    </row>
    <row r="243" spans="1:6" x14ac:dyDescent="0.2">
      <c r="A243" t="s">
        <v>258</v>
      </c>
      <c r="B243" t="s">
        <v>56</v>
      </c>
      <c r="C243" t="s">
        <v>473</v>
      </c>
      <c r="D243" s="1">
        <v>28.207405090332031</v>
      </c>
      <c r="F243" t="s">
        <v>427</v>
      </c>
    </row>
    <row r="244" spans="1:6" x14ac:dyDescent="0.2">
      <c r="A244" t="s">
        <v>259</v>
      </c>
      <c r="B244" t="s">
        <v>56</v>
      </c>
      <c r="C244" t="s">
        <v>473</v>
      </c>
      <c r="D244" s="1">
        <v>27.846609115600586</v>
      </c>
      <c r="F244" t="s">
        <v>427</v>
      </c>
    </row>
    <row r="245" spans="1:6" x14ac:dyDescent="0.2">
      <c r="A245" t="s">
        <v>260</v>
      </c>
      <c r="B245" t="s">
        <v>56</v>
      </c>
      <c r="C245" t="s">
        <v>473</v>
      </c>
      <c r="D245" s="1">
        <v>28.048480987548828</v>
      </c>
      <c r="F245" t="s">
        <v>427</v>
      </c>
    </row>
    <row r="246" spans="1:6" x14ac:dyDescent="0.2">
      <c r="A246" t="s">
        <v>261</v>
      </c>
      <c r="B246" t="s">
        <v>56</v>
      </c>
      <c r="C246" t="s">
        <v>473</v>
      </c>
      <c r="D246" s="1">
        <v>32.364700317382813</v>
      </c>
      <c r="F246" t="s">
        <v>428</v>
      </c>
    </row>
    <row r="247" spans="1:6" x14ac:dyDescent="0.2">
      <c r="A247" t="s">
        <v>262</v>
      </c>
      <c r="B247" t="s">
        <v>56</v>
      </c>
      <c r="C247" t="s">
        <v>473</v>
      </c>
      <c r="D247" s="1">
        <v>32.074440002441406</v>
      </c>
      <c r="F247" t="s">
        <v>428</v>
      </c>
    </row>
    <row r="248" spans="1:6" x14ac:dyDescent="0.2">
      <c r="A248" t="s">
        <v>263</v>
      </c>
      <c r="B248" t="s">
        <v>56</v>
      </c>
      <c r="C248" t="s">
        <v>473</v>
      </c>
      <c r="D248" s="1">
        <v>32.401588439941406</v>
      </c>
      <c r="F248" t="s">
        <v>428</v>
      </c>
    </row>
    <row r="249" spans="1:6" x14ac:dyDescent="0.2">
      <c r="A249" t="s">
        <v>264</v>
      </c>
      <c r="B249" t="s">
        <v>56</v>
      </c>
      <c r="C249" t="s">
        <v>473</v>
      </c>
      <c r="D249" s="1">
        <v>28.864011764526367</v>
      </c>
      <c r="F249" t="s">
        <v>429</v>
      </c>
    </row>
    <row r="250" spans="1:6" x14ac:dyDescent="0.2">
      <c r="A250" t="s">
        <v>265</v>
      </c>
      <c r="B250" t="s">
        <v>56</v>
      </c>
      <c r="C250" t="s">
        <v>473</v>
      </c>
      <c r="D250" s="1">
        <v>28.763042449951172</v>
      </c>
      <c r="F250" t="s">
        <v>429</v>
      </c>
    </row>
    <row r="251" spans="1:6" x14ac:dyDescent="0.2">
      <c r="A251" t="s">
        <v>266</v>
      </c>
      <c r="B251" t="s">
        <v>56</v>
      </c>
      <c r="C251" t="s">
        <v>473</v>
      </c>
      <c r="D251" s="1">
        <v>28.589672088623047</v>
      </c>
      <c r="F251" t="s">
        <v>429</v>
      </c>
    </row>
    <row r="252" spans="1:6" x14ac:dyDescent="0.2">
      <c r="A252" t="s">
        <v>267</v>
      </c>
      <c r="B252" t="s">
        <v>56</v>
      </c>
      <c r="C252" t="s">
        <v>473</v>
      </c>
      <c r="D252" s="1">
        <v>35.993122100830078</v>
      </c>
      <c r="F252" t="s">
        <v>430</v>
      </c>
    </row>
    <row r="253" spans="1:6" x14ac:dyDescent="0.2">
      <c r="A253" t="s">
        <v>268</v>
      </c>
      <c r="B253" t="s">
        <v>56</v>
      </c>
      <c r="C253" t="s">
        <v>473</v>
      </c>
      <c r="D253" s="1">
        <v>37.175399780273438</v>
      </c>
      <c r="F253" t="s">
        <v>430</v>
      </c>
    </row>
    <row r="254" spans="1:6" x14ac:dyDescent="0.2">
      <c r="A254" t="s">
        <v>269</v>
      </c>
      <c r="B254" t="s">
        <v>56</v>
      </c>
      <c r="C254" t="s">
        <v>473</v>
      </c>
      <c r="D254" s="1">
        <v>38.599159240722656</v>
      </c>
      <c r="F254" t="s">
        <v>430</v>
      </c>
    </row>
    <row r="255" spans="1:6" x14ac:dyDescent="0.2">
      <c r="A255" t="s">
        <v>270</v>
      </c>
      <c r="B255" t="s">
        <v>56</v>
      </c>
      <c r="C255" t="s">
        <v>473</v>
      </c>
      <c r="D255" s="1">
        <v>35.033863067626953</v>
      </c>
      <c r="F255" t="s">
        <v>431</v>
      </c>
    </row>
    <row r="256" spans="1:6" x14ac:dyDescent="0.2">
      <c r="A256" t="s">
        <v>271</v>
      </c>
      <c r="B256" t="s">
        <v>56</v>
      </c>
      <c r="C256" t="s">
        <v>473</v>
      </c>
      <c r="D256" s="1">
        <v>35.081371307373047</v>
      </c>
      <c r="F256" t="s">
        <v>431</v>
      </c>
    </row>
    <row r="257" spans="1:6" x14ac:dyDescent="0.2">
      <c r="A257" t="s">
        <v>272</v>
      </c>
      <c r="B257" t="s">
        <v>56</v>
      </c>
      <c r="C257" t="s">
        <v>473</v>
      </c>
      <c r="D257" s="1">
        <v>36.200222015380859</v>
      </c>
      <c r="F257" t="s">
        <v>431</v>
      </c>
    </row>
    <row r="258" spans="1:6" x14ac:dyDescent="0.2">
      <c r="A258" t="s">
        <v>273</v>
      </c>
      <c r="B258" t="s">
        <v>56</v>
      </c>
      <c r="C258" t="s">
        <v>473</v>
      </c>
      <c r="D258" s="1">
        <v>37.559070587158203</v>
      </c>
      <c r="F258" t="s">
        <v>432</v>
      </c>
    </row>
    <row r="259" spans="1:6" x14ac:dyDescent="0.2">
      <c r="A259" t="s">
        <v>274</v>
      </c>
      <c r="B259" t="s">
        <v>56</v>
      </c>
      <c r="C259" t="s">
        <v>473</v>
      </c>
      <c r="D259" s="1">
        <v>36.584346771240234</v>
      </c>
      <c r="F259" t="s">
        <v>432</v>
      </c>
    </row>
    <row r="260" spans="1:6" x14ac:dyDescent="0.2">
      <c r="A260" t="s">
        <v>275</v>
      </c>
      <c r="B260" t="s">
        <v>56</v>
      </c>
      <c r="C260" t="s">
        <v>473</v>
      </c>
      <c r="D260" s="1">
        <v>38.057323455810547</v>
      </c>
      <c r="F260" t="s">
        <v>432</v>
      </c>
    </row>
    <row r="261" spans="1:6" x14ac:dyDescent="0.2">
      <c r="A261" t="s">
        <v>276</v>
      </c>
      <c r="B261" t="s">
        <v>56</v>
      </c>
      <c r="C261" t="s">
        <v>473</v>
      </c>
      <c r="D261" s="1">
        <v>29.685548782348633</v>
      </c>
      <c r="F261" t="s">
        <v>433</v>
      </c>
    </row>
    <row r="262" spans="1:6" x14ac:dyDescent="0.2">
      <c r="A262" t="s">
        <v>277</v>
      </c>
      <c r="B262" t="s">
        <v>56</v>
      </c>
      <c r="C262" t="s">
        <v>473</v>
      </c>
      <c r="D262" s="1">
        <v>29.562711715698242</v>
      </c>
      <c r="F262" t="s">
        <v>433</v>
      </c>
    </row>
    <row r="263" spans="1:6" x14ac:dyDescent="0.2">
      <c r="A263" t="s">
        <v>278</v>
      </c>
      <c r="B263" t="s">
        <v>56</v>
      </c>
      <c r="C263" t="s">
        <v>473</v>
      </c>
      <c r="D263" s="1">
        <v>29.450498580932617</v>
      </c>
      <c r="F263" t="s">
        <v>433</v>
      </c>
    </row>
    <row r="264" spans="1:6" x14ac:dyDescent="0.2">
      <c r="A264" t="s">
        <v>279</v>
      </c>
      <c r="B264" t="s">
        <v>56</v>
      </c>
      <c r="C264" t="s">
        <v>473</v>
      </c>
      <c r="D264" s="1">
        <v>28.701871871948242</v>
      </c>
      <c r="F264" t="s">
        <v>434</v>
      </c>
    </row>
    <row r="265" spans="1:6" x14ac:dyDescent="0.2">
      <c r="A265" t="s">
        <v>280</v>
      </c>
      <c r="B265" t="s">
        <v>56</v>
      </c>
      <c r="C265" t="s">
        <v>473</v>
      </c>
      <c r="D265" s="1">
        <v>28.43287467956543</v>
      </c>
      <c r="F265" t="s">
        <v>434</v>
      </c>
    </row>
    <row r="266" spans="1:6" x14ac:dyDescent="0.2">
      <c r="A266" t="s">
        <v>281</v>
      </c>
      <c r="B266" t="s">
        <v>56</v>
      </c>
      <c r="C266" t="s">
        <v>473</v>
      </c>
      <c r="D266" s="1">
        <v>28.515033721923828</v>
      </c>
      <c r="F266" t="s">
        <v>434</v>
      </c>
    </row>
    <row r="267" spans="1:6" x14ac:dyDescent="0.2">
      <c r="A267" t="s">
        <v>282</v>
      </c>
      <c r="B267" t="s">
        <v>56</v>
      </c>
      <c r="C267" t="s">
        <v>473</v>
      </c>
      <c r="D267" s="1">
        <v>29.693073272705078</v>
      </c>
      <c r="F267" t="s">
        <v>435</v>
      </c>
    </row>
    <row r="268" spans="1:6" x14ac:dyDescent="0.2">
      <c r="A268" t="s">
        <v>283</v>
      </c>
      <c r="B268" t="s">
        <v>56</v>
      </c>
      <c r="C268" t="s">
        <v>473</v>
      </c>
      <c r="D268" s="1">
        <v>29.493194580078125</v>
      </c>
      <c r="F268" t="s">
        <v>435</v>
      </c>
    </row>
    <row r="269" spans="1:6" x14ac:dyDescent="0.2">
      <c r="A269" t="s">
        <v>284</v>
      </c>
      <c r="B269" t="s">
        <v>56</v>
      </c>
      <c r="C269" t="s">
        <v>473</v>
      </c>
      <c r="D269" s="1">
        <v>29.686052322387695</v>
      </c>
      <c r="F269" t="s">
        <v>435</v>
      </c>
    </row>
    <row r="270" spans="1:6" x14ac:dyDescent="0.2">
      <c r="A270" t="s">
        <v>285</v>
      </c>
      <c r="B270" t="s">
        <v>56</v>
      </c>
      <c r="C270" t="s">
        <v>473</v>
      </c>
      <c r="D270" s="1">
        <v>29.075653076171875</v>
      </c>
      <c r="F270" t="s">
        <v>436</v>
      </c>
    </row>
    <row r="271" spans="1:6" x14ac:dyDescent="0.2">
      <c r="A271" t="s">
        <v>286</v>
      </c>
      <c r="B271" t="s">
        <v>56</v>
      </c>
      <c r="C271" t="s">
        <v>473</v>
      </c>
      <c r="D271" s="1">
        <v>29.284688949584961</v>
      </c>
      <c r="F271" t="s">
        <v>436</v>
      </c>
    </row>
    <row r="272" spans="1:6" x14ac:dyDescent="0.2">
      <c r="A272" t="s">
        <v>287</v>
      </c>
      <c r="B272" t="s">
        <v>56</v>
      </c>
      <c r="C272" t="s">
        <v>473</v>
      </c>
      <c r="D272" s="1">
        <v>29.04443359375</v>
      </c>
      <c r="F272" t="s">
        <v>436</v>
      </c>
    </row>
    <row r="273" spans="1:6" x14ac:dyDescent="0.2">
      <c r="A273" t="s">
        <v>288</v>
      </c>
      <c r="B273" t="s">
        <v>56</v>
      </c>
      <c r="C273" t="s">
        <v>473</v>
      </c>
      <c r="D273" s="1">
        <v>29.979324340820313</v>
      </c>
      <c r="F273" t="s">
        <v>437</v>
      </c>
    </row>
    <row r="274" spans="1:6" x14ac:dyDescent="0.2">
      <c r="A274" t="s">
        <v>289</v>
      </c>
      <c r="B274" t="s">
        <v>56</v>
      </c>
      <c r="C274" t="s">
        <v>473</v>
      </c>
      <c r="D274" s="1">
        <v>29.868595123291016</v>
      </c>
      <c r="F274" t="s">
        <v>437</v>
      </c>
    </row>
    <row r="275" spans="1:6" x14ac:dyDescent="0.2">
      <c r="A275" t="s">
        <v>290</v>
      </c>
      <c r="B275" t="s">
        <v>56</v>
      </c>
      <c r="C275" t="s">
        <v>473</v>
      </c>
      <c r="D275" s="1">
        <v>29.691337585449219</v>
      </c>
      <c r="F275" t="s">
        <v>437</v>
      </c>
    </row>
    <row r="276" spans="1:6" x14ac:dyDescent="0.2">
      <c r="A276" t="s">
        <v>291</v>
      </c>
      <c r="B276" t="s">
        <v>56</v>
      </c>
      <c r="C276" t="s">
        <v>473</v>
      </c>
      <c r="D276" s="1">
        <v>31.894145965576172</v>
      </c>
      <c r="F276" t="s">
        <v>438</v>
      </c>
    </row>
    <row r="277" spans="1:6" x14ac:dyDescent="0.2">
      <c r="A277" t="s">
        <v>292</v>
      </c>
      <c r="B277" t="s">
        <v>56</v>
      </c>
      <c r="C277" t="s">
        <v>473</v>
      </c>
      <c r="D277" s="1">
        <v>31.852834701538086</v>
      </c>
      <c r="F277" t="s">
        <v>438</v>
      </c>
    </row>
    <row r="278" spans="1:6" x14ac:dyDescent="0.2">
      <c r="A278" t="s">
        <v>293</v>
      </c>
      <c r="B278" t="s">
        <v>56</v>
      </c>
      <c r="C278" t="s">
        <v>473</v>
      </c>
      <c r="D278" s="1">
        <v>31.926855087280273</v>
      </c>
      <c r="F278" t="s">
        <v>438</v>
      </c>
    </row>
    <row r="279" spans="1:6" x14ac:dyDescent="0.2">
      <c r="A279" t="s">
        <v>294</v>
      </c>
      <c r="B279" t="s">
        <v>56</v>
      </c>
      <c r="C279" t="s">
        <v>473</v>
      </c>
      <c r="D279" s="1">
        <v>31.056760787963867</v>
      </c>
      <c r="F279" t="s">
        <v>439</v>
      </c>
    </row>
    <row r="280" spans="1:6" x14ac:dyDescent="0.2">
      <c r="A280" t="s">
        <v>295</v>
      </c>
      <c r="B280" t="s">
        <v>56</v>
      </c>
      <c r="C280" t="s">
        <v>473</v>
      </c>
      <c r="D280" s="1">
        <v>30.810371398925781</v>
      </c>
      <c r="F280" t="s">
        <v>439</v>
      </c>
    </row>
    <row r="281" spans="1:6" x14ac:dyDescent="0.2">
      <c r="A281" t="s">
        <v>296</v>
      </c>
      <c r="B281" t="s">
        <v>56</v>
      </c>
      <c r="C281" t="s">
        <v>473</v>
      </c>
      <c r="D281" s="1">
        <v>31.356801986694336</v>
      </c>
      <c r="F281" t="s">
        <v>439</v>
      </c>
    </row>
    <row r="282" spans="1:6" x14ac:dyDescent="0.2">
      <c r="A282" t="s">
        <v>297</v>
      </c>
      <c r="B282" t="s">
        <v>56</v>
      </c>
      <c r="C282" t="s">
        <v>473</v>
      </c>
      <c r="D282" s="1">
        <v>31.060642242431641</v>
      </c>
      <c r="F282" t="s">
        <v>440</v>
      </c>
    </row>
    <row r="283" spans="1:6" x14ac:dyDescent="0.2">
      <c r="A283" t="s">
        <v>298</v>
      </c>
      <c r="B283" t="s">
        <v>56</v>
      </c>
      <c r="C283" t="s">
        <v>473</v>
      </c>
      <c r="D283" s="1">
        <v>30.698179244995117</v>
      </c>
      <c r="F283" t="s">
        <v>440</v>
      </c>
    </row>
    <row r="284" spans="1:6" x14ac:dyDescent="0.2">
      <c r="A284" t="s">
        <v>299</v>
      </c>
      <c r="B284" t="s">
        <v>56</v>
      </c>
      <c r="C284" t="s">
        <v>473</v>
      </c>
      <c r="D284" s="1">
        <v>30.720483779907227</v>
      </c>
      <c r="F284" t="s">
        <v>440</v>
      </c>
    </row>
    <row r="285" spans="1:6" x14ac:dyDescent="0.2">
      <c r="A285" t="s">
        <v>300</v>
      </c>
      <c r="B285" t="s">
        <v>56</v>
      </c>
      <c r="C285" t="s">
        <v>473</v>
      </c>
      <c r="D285" s="1">
        <v>28.24793815612793</v>
      </c>
      <c r="F285" t="s">
        <v>441</v>
      </c>
    </row>
    <row r="286" spans="1:6" x14ac:dyDescent="0.2">
      <c r="A286" t="s">
        <v>301</v>
      </c>
      <c r="B286" t="s">
        <v>56</v>
      </c>
      <c r="C286" t="s">
        <v>473</v>
      </c>
      <c r="D286" s="1">
        <v>27.891374588012695</v>
      </c>
      <c r="F286" t="s">
        <v>441</v>
      </c>
    </row>
    <row r="287" spans="1:6" x14ac:dyDescent="0.2">
      <c r="A287" t="s">
        <v>302</v>
      </c>
      <c r="B287" t="s">
        <v>56</v>
      </c>
      <c r="C287" t="s">
        <v>473</v>
      </c>
      <c r="D287" s="1">
        <v>27.811611175537109</v>
      </c>
      <c r="F287" t="s">
        <v>441</v>
      </c>
    </row>
    <row r="288" spans="1:6" x14ac:dyDescent="0.2">
      <c r="A288" t="s">
        <v>303</v>
      </c>
      <c r="B288" t="s">
        <v>56</v>
      </c>
      <c r="C288" t="s">
        <v>473</v>
      </c>
      <c r="D288" s="1">
        <v>28.399898529052734</v>
      </c>
      <c r="F288" t="s">
        <v>442</v>
      </c>
    </row>
    <row r="289" spans="1:6" x14ac:dyDescent="0.2">
      <c r="A289" t="s">
        <v>304</v>
      </c>
      <c r="B289" t="s">
        <v>56</v>
      </c>
      <c r="C289" t="s">
        <v>473</v>
      </c>
      <c r="D289" s="1">
        <v>27.999013900756836</v>
      </c>
      <c r="F289" t="s">
        <v>442</v>
      </c>
    </row>
    <row r="290" spans="1:6" x14ac:dyDescent="0.2">
      <c r="A290" t="s">
        <v>305</v>
      </c>
      <c r="B290" t="s">
        <v>56</v>
      </c>
      <c r="C290" t="s">
        <v>473</v>
      </c>
      <c r="D290" s="1">
        <v>27.760120391845703</v>
      </c>
      <c r="F290" t="s">
        <v>442</v>
      </c>
    </row>
    <row r="291" spans="1:6" x14ac:dyDescent="0.2">
      <c r="A291" t="s">
        <v>306</v>
      </c>
      <c r="B291" t="s">
        <v>56</v>
      </c>
      <c r="C291" t="s">
        <v>473</v>
      </c>
      <c r="D291" s="1">
        <v>29.4443359375</v>
      </c>
      <c r="F291" t="s">
        <v>443</v>
      </c>
    </row>
    <row r="292" spans="1:6" x14ac:dyDescent="0.2">
      <c r="A292" t="s">
        <v>307</v>
      </c>
      <c r="B292" t="s">
        <v>56</v>
      </c>
      <c r="C292" t="s">
        <v>473</v>
      </c>
      <c r="D292" s="1">
        <v>28.698843002319336</v>
      </c>
      <c r="F292" t="s">
        <v>443</v>
      </c>
    </row>
    <row r="293" spans="1:6" x14ac:dyDescent="0.2">
      <c r="A293" t="s">
        <v>308</v>
      </c>
      <c r="B293" t="s">
        <v>56</v>
      </c>
      <c r="C293" t="s">
        <v>473</v>
      </c>
      <c r="D293" s="1">
        <v>28.8299560546875</v>
      </c>
      <c r="F293" t="s">
        <v>443</v>
      </c>
    </row>
    <row r="294" spans="1:6" x14ac:dyDescent="0.2">
      <c r="A294" t="s">
        <v>309</v>
      </c>
      <c r="B294" t="s">
        <v>56</v>
      </c>
      <c r="C294" t="s">
        <v>473</v>
      </c>
      <c r="D294" s="1">
        <v>29.988761901855469</v>
      </c>
      <c r="F294" t="s">
        <v>444</v>
      </c>
    </row>
    <row r="295" spans="1:6" x14ac:dyDescent="0.2">
      <c r="A295" t="s">
        <v>310</v>
      </c>
      <c r="B295" t="s">
        <v>56</v>
      </c>
      <c r="C295" t="s">
        <v>473</v>
      </c>
      <c r="D295" s="1">
        <v>29.363567352294922</v>
      </c>
      <c r="F295" t="s">
        <v>444</v>
      </c>
    </row>
    <row r="296" spans="1:6" x14ac:dyDescent="0.2">
      <c r="A296" t="s">
        <v>311</v>
      </c>
      <c r="B296" t="s">
        <v>56</v>
      </c>
      <c r="C296" t="s">
        <v>473</v>
      </c>
      <c r="D296" s="1">
        <v>29.385276794433594</v>
      </c>
      <c r="F296" t="s">
        <v>444</v>
      </c>
    </row>
    <row r="297" spans="1:6" x14ac:dyDescent="0.2">
      <c r="A297" t="s">
        <v>312</v>
      </c>
      <c r="B297" t="s">
        <v>56</v>
      </c>
      <c r="C297" t="s">
        <v>473</v>
      </c>
      <c r="D297" s="1">
        <v>32.607711791992188</v>
      </c>
      <c r="F297" t="s">
        <v>445</v>
      </c>
    </row>
    <row r="298" spans="1:6" x14ac:dyDescent="0.2">
      <c r="A298" t="s">
        <v>313</v>
      </c>
      <c r="B298" t="s">
        <v>56</v>
      </c>
      <c r="C298" t="s">
        <v>473</v>
      </c>
      <c r="D298" s="1">
        <v>31.866401672363281</v>
      </c>
      <c r="F298" t="s">
        <v>445</v>
      </c>
    </row>
    <row r="299" spans="1:6" x14ac:dyDescent="0.2">
      <c r="A299" t="s">
        <v>314</v>
      </c>
      <c r="B299" t="s">
        <v>56</v>
      </c>
      <c r="C299" t="s">
        <v>473</v>
      </c>
      <c r="D299" s="1">
        <v>32.042255401611328</v>
      </c>
      <c r="F299" t="s">
        <v>445</v>
      </c>
    </row>
    <row r="300" spans="1:6" x14ac:dyDescent="0.2">
      <c r="A300" t="s">
        <v>315</v>
      </c>
      <c r="B300" t="s">
        <v>56</v>
      </c>
      <c r="C300" t="s">
        <v>473</v>
      </c>
      <c r="D300" s="1">
        <v>28.29606819152832</v>
      </c>
      <c r="F300" t="s">
        <v>446</v>
      </c>
    </row>
    <row r="301" spans="1:6" x14ac:dyDescent="0.2">
      <c r="A301" t="s">
        <v>316</v>
      </c>
      <c r="B301" t="s">
        <v>56</v>
      </c>
      <c r="C301" t="s">
        <v>473</v>
      </c>
      <c r="D301" s="1">
        <v>28.235074996948242</v>
      </c>
      <c r="F301" t="s">
        <v>446</v>
      </c>
    </row>
    <row r="302" spans="1:6" x14ac:dyDescent="0.2">
      <c r="A302" t="s">
        <v>317</v>
      </c>
      <c r="B302" t="s">
        <v>56</v>
      </c>
      <c r="C302" t="s">
        <v>473</v>
      </c>
      <c r="D302" s="1">
        <v>28.353363037109375</v>
      </c>
      <c r="F302" t="s">
        <v>446</v>
      </c>
    </row>
    <row r="303" spans="1:6" x14ac:dyDescent="0.2">
      <c r="A303" t="s">
        <v>318</v>
      </c>
      <c r="B303" t="s">
        <v>56</v>
      </c>
      <c r="C303" t="s">
        <v>473</v>
      </c>
      <c r="D303" s="1">
        <v>26.763811111450195</v>
      </c>
      <c r="F303" t="s">
        <v>447</v>
      </c>
    </row>
    <row r="304" spans="1:6" x14ac:dyDescent="0.2">
      <c r="A304" t="s">
        <v>319</v>
      </c>
      <c r="B304" t="s">
        <v>56</v>
      </c>
      <c r="C304" t="s">
        <v>473</v>
      </c>
      <c r="D304" s="1">
        <v>26.725564956665039</v>
      </c>
      <c r="F304" t="s">
        <v>447</v>
      </c>
    </row>
    <row r="305" spans="1:6" x14ac:dyDescent="0.2">
      <c r="A305" t="s">
        <v>320</v>
      </c>
      <c r="B305" t="s">
        <v>56</v>
      </c>
      <c r="C305" t="s">
        <v>473</v>
      </c>
      <c r="D305" s="1">
        <v>26.778181076049805</v>
      </c>
      <c r="F305" t="s">
        <v>447</v>
      </c>
    </row>
    <row r="306" spans="1:6" x14ac:dyDescent="0.2">
      <c r="A306" t="s">
        <v>321</v>
      </c>
      <c r="B306" t="s">
        <v>56</v>
      </c>
      <c r="C306" t="s">
        <v>473</v>
      </c>
      <c r="D306" s="1">
        <v>26.393793106079102</v>
      </c>
      <c r="F306" t="s">
        <v>448</v>
      </c>
    </row>
    <row r="307" spans="1:6" x14ac:dyDescent="0.2">
      <c r="A307" t="s">
        <v>322</v>
      </c>
      <c r="B307" t="s">
        <v>56</v>
      </c>
      <c r="C307" t="s">
        <v>473</v>
      </c>
      <c r="D307" s="1">
        <v>26.078241348266602</v>
      </c>
      <c r="F307" t="s">
        <v>448</v>
      </c>
    </row>
    <row r="308" spans="1:6" x14ac:dyDescent="0.2">
      <c r="A308" t="s">
        <v>323</v>
      </c>
      <c r="B308" t="s">
        <v>56</v>
      </c>
      <c r="C308" t="s">
        <v>473</v>
      </c>
      <c r="D308" s="1">
        <v>26.266963958740234</v>
      </c>
      <c r="F308" t="s">
        <v>448</v>
      </c>
    </row>
    <row r="309" spans="1:6" x14ac:dyDescent="0.2">
      <c r="A309" t="s">
        <v>324</v>
      </c>
      <c r="B309" t="s">
        <v>56</v>
      </c>
      <c r="C309" t="s">
        <v>473</v>
      </c>
      <c r="D309" s="1">
        <v>26.57621955871582</v>
      </c>
      <c r="F309" t="s">
        <v>449</v>
      </c>
    </row>
    <row r="310" spans="1:6" x14ac:dyDescent="0.2">
      <c r="A310" t="s">
        <v>325</v>
      </c>
      <c r="B310" t="s">
        <v>56</v>
      </c>
      <c r="C310" t="s">
        <v>473</v>
      </c>
      <c r="D310" s="1">
        <v>26.687749862670898</v>
      </c>
      <c r="F310" t="s">
        <v>449</v>
      </c>
    </row>
    <row r="311" spans="1:6" x14ac:dyDescent="0.2">
      <c r="A311" t="s">
        <v>326</v>
      </c>
      <c r="B311" t="s">
        <v>56</v>
      </c>
      <c r="C311" t="s">
        <v>473</v>
      </c>
      <c r="D311" s="1">
        <v>25.886678695678711</v>
      </c>
      <c r="F311" t="s">
        <v>449</v>
      </c>
    </row>
    <row r="312" spans="1:6" x14ac:dyDescent="0.2">
      <c r="A312" t="s">
        <v>327</v>
      </c>
      <c r="B312" t="s">
        <v>56</v>
      </c>
      <c r="C312" t="s">
        <v>473</v>
      </c>
      <c r="D312" s="1">
        <v>26.015634536743164</v>
      </c>
      <c r="F312" t="s">
        <v>450</v>
      </c>
    </row>
    <row r="313" spans="1:6" x14ac:dyDescent="0.2">
      <c r="A313" t="s">
        <v>328</v>
      </c>
      <c r="B313" t="s">
        <v>56</v>
      </c>
      <c r="C313" t="s">
        <v>473</v>
      </c>
      <c r="D313" s="1">
        <v>26.380083084106445</v>
      </c>
      <c r="F313" t="s">
        <v>450</v>
      </c>
    </row>
    <row r="314" spans="1:6" x14ac:dyDescent="0.2">
      <c r="A314" t="s">
        <v>329</v>
      </c>
      <c r="B314" t="s">
        <v>56</v>
      </c>
      <c r="C314" t="s">
        <v>473</v>
      </c>
      <c r="D314" s="1">
        <v>26.300188064575195</v>
      </c>
      <c r="F314" t="s">
        <v>450</v>
      </c>
    </row>
    <row r="315" spans="1:6" x14ac:dyDescent="0.2">
      <c r="A315" t="s">
        <v>330</v>
      </c>
      <c r="B315" t="s">
        <v>56</v>
      </c>
      <c r="C315" t="s">
        <v>473</v>
      </c>
      <c r="D315" s="1">
        <v>25.918064117431641</v>
      </c>
      <c r="F315" t="s">
        <v>451</v>
      </c>
    </row>
    <row r="316" spans="1:6" x14ac:dyDescent="0.2">
      <c r="A316" t="s">
        <v>331</v>
      </c>
      <c r="B316" t="s">
        <v>56</v>
      </c>
      <c r="C316" t="s">
        <v>473</v>
      </c>
      <c r="D316" s="1">
        <v>25.561723709106445</v>
      </c>
      <c r="F316" t="s">
        <v>451</v>
      </c>
    </row>
    <row r="317" spans="1:6" x14ac:dyDescent="0.2">
      <c r="A317" t="s">
        <v>332</v>
      </c>
      <c r="B317" t="s">
        <v>56</v>
      </c>
      <c r="C317" t="s">
        <v>473</v>
      </c>
      <c r="D317" s="1">
        <v>25.864629745483398</v>
      </c>
      <c r="F317" t="s">
        <v>451</v>
      </c>
    </row>
    <row r="318" spans="1:6" x14ac:dyDescent="0.2">
      <c r="A318" t="s">
        <v>333</v>
      </c>
      <c r="B318" t="s">
        <v>56</v>
      </c>
      <c r="C318" t="s">
        <v>473</v>
      </c>
      <c r="D318" s="1">
        <v>25.89385986328125</v>
      </c>
      <c r="F318" t="s">
        <v>452</v>
      </c>
    </row>
    <row r="319" spans="1:6" x14ac:dyDescent="0.2">
      <c r="A319" t="s">
        <v>334</v>
      </c>
      <c r="B319" t="s">
        <v>56</v>
      </c>
      <c r="C319" t="s">
        <v>473</v>
      </c>
      <c r="D319" s="1">
        <v>25.78196907043457</v>
      </c>
      <c r="F319" t="s">
        <v>452</v>
      </c>
    </row>
    <row r="320" spans="1:6" x14ac:dyDescent="0.2">
      <c r="A320" t="s">
        <v>335</v>
      </c>
      <c r="B320" t="s">
        <v>56</v>
      </c>
      <c r="C320" t="s">
        <v>473</v>
      </c>
      <c r="D320" s="1">
        <v>25.6656494140625</v>
      </c>
      <c r="F320" t="s">
        <v>452</v>
      </c>
    </row>
    <row r="321" spans="1:6" x14ac:dyDescent="0.2">
      <c r="A321" t="s">
        <v>336</v>
      </c>
      <c r="B321" t="s">
        <v>56</v>
      </c>
      <c r="C321" t="s">
        <v>473</v>
      </c>
      <c r="D321">
        <v>25.924905776977539</v>
      </c>
      <c r="F321" t="s">
        <v>453</v>
      </c>
    </row>
    <row r="322" spans="1:6" x14ac:dyDescent="0.2">
      <c r="A322" t="s">
        <v>337</v>
      </c>
      <c r="B322" t="s">
        <v>56</v>
      </c>
      <c r="C322" t="s">
        <v>473</v>
      </c>
      <c r="D322">
        <v>25.569225311279297</v>
      </c>
      <c r="F322" t="s">
        <v>453</v>
      </c>
    </row>
    <row r="323" spans="1:6" x14ac:dyDescent="0.2">
      <c r="A323" t="s">
        <v>338</v>
      </c>
      <c r="B323" t="s">
        <v>56</v>
      </c>
      <c r="C323" t="s">
        <v>473</v>
      </c>
      <c r="D323">
        <v>25.582452774047852</v>
      </c>
      <c r="F323" t="s">
        <v>453</v>
      </c>
    </row>
    <row r="324" spans="1:6" x14ac:dyDescent="0.2">
      <c r="A324" t="s">
        <v>339</v>
      </c>
      <c r="B324" t="s">
        <v>56</v>
      </c>
      <c r="C324" t="s">
        <v>473</v>
      </c>
      <c r="D324" s="1">
        <v>25.914358139038086</v>
      </c>
      <c r="F324" t="s">
        <v>454</v>
      </c>
    </row>
    <row r="325" spans="1:6" x14ac:dyDescent="0.2">
      <c r="A325" t="s">
        <v>340</v>
      </c>
      <c r="B325" t="s">
        <v>56</v>
      </c>
      <c r="C325" t="s">
        <v>473</v>
      </c>
      <c r="D325" s="1">
        <v>25.698684692382813</v>
      </c>
      <c r="F325" t="s">
        <v>454</v>
      </c>
    </row>
    <row r="326" spans="1:6" x14ac:dyDescent="0.2">
      <c r="A326" t="s">
        <v>341</v>
      </c>
      <c r="B326" t="s">
        <v>56</v>
      </c>
      <c r="C326" t="s">
        <v>473</v>
      </c>
      <c r="D326" s="1">
        <v>26.100568771362305</v>
      </c>
      <c r="F326" t="s">
        <v>454</v>
      </c>
    </row>
    <row r="327" spans="1:6" x14ac:dyDescent="0.2">
      <c r="A327" t="s">
        <v>342</v>
      </c>
      <c r="B327" t="s">
        <v>56</v>
      </c>
      <c r="C327" t="s">
        <v>473</v>
      </c>
      <c r="D327" s="1">
        <v>26.270402908325195</v>
      </c>
      <c r="F327" t="s">
        <v>455</v>
      </c>
    </row>
    <row r="328" spans="1:6" x14ac:dyDescent="0.2">
      <c r="A328" t="s">
        <v>343</v>
      </c>
      <c r="B328" t="s">
        <v>56</v>
      </c>
      <c r="C328" t="s">
        <v>473</v>
      </c>
      <c r="D328" s="1">
        <v>26.243324279785156</v>
      </c>
      <c r="F328" t="s">
        <v>455</v>
      </c>
    </row>
    <row r="329" spans="1:6" x14ac:dyDescent="0.2">
      <c r="A329" t="s">
        <v>344</v>
      </c>
      <c r="B329" t="s">
        <v>56</v>
      </c>
      <c r="C329" t="s">
        <v>473</v>
      </c>
      <c r="D329" s="1">
        <v>26.052040100097656</v>
      </c>
      <c r="F329" t="s">
        <v>455</v>
      </c>
    </row>
    <row r="330" spans="1:6" x14ac:dyDescent="0.2">
      <c r="A330" t="s">
        <v>345</v>
      </c>
      <c r="B330" t="s">
        <v>56</v>
      </c>
      <c r="C330" t="s">
        <v>473</v>
      </c>
      <c r="D330" s="1">
        <v>26.506828308105469</v>
      </c>
      <c r="F330" t="s">
        <v>456</v>
      </c>
    </row>
    <row r="331" spans="1:6" x14ac:dyDescent="0.2">
      <c r="A331" t="s">
        <v>346</v>
      </c>
      <c r="B331" t="s">
        <v>56</v>
      </c>
      <c r="C331" t="s">
        <v>473</v>
      </c>
      <c r="D331" s="1">
        <v>26.525714874267578</v>
      </c>
      <c r="F331" t="s">
        <v>456</v>
      </c>
    </row>
    <row r="332" spans="1:6" x14ac:dyDescent="0.2">
      <c r="A332" t="s">
        <v>347</v>
      </c>
      <c r="B332" t="s">
        <v>56</v>
      </c>
      <c r="C332" t="s">
        <v>473</v>
      </c>
      <c r="D332" s="1">
        <v>26.472375869750977</v>
      </c>
      <c r="F332" t="s">
        <v>456</v>
      </c>
    </row>
    <row r="333" spans="1:6" x14ac:dyDescent="0.2">
      <c r="A333" t="s">
        <v>348</v>
      </c>
      <c r="B333" t="s">
        <v>56</v>
      </c>
      <c r="C333" t="s">
        <v>473</v>
      </c>
      <c r="D333" s="1">
        <v>26.348234176635742</v>
      </c>
      <c r="F333" t="s">
        <v>457</v>
      </c>
    </row>
    <row r="334" spans="1:6" x14ac:dyDescent="0.2">
      <c r="A334" t="s">
        <v>349</v>
      </c>
      <c r="B334" t="s">
        <v>56</v>
      </c>
      <c r="C334" t="s">
        <v>473</v>
      </c>
      <c r="D334" s="1">
        <v>25.611362457275391</v>
      </c>
      <c r="F334" t="s">
        <v>457</v>
      </c>
    </row>
    <row r="335" spans="1:6" x14ac:dyDescent="0.2">
      <c r="A335" t="s">
        <v>350</v>
      </c>
      <c r="B335" t="s">
        <v>56</v>
      </c>
      <c r="C335" t="s">
        <v>473</v>
      </c>
      <c r="D335" s="1">
        <v>24.992395401000977</v>
      </c>
      <c r="F335" t="s">
        <v>457</v>
      </c>
    </row>
    <row r="336" spans="1:6" x14ac:dyDescent="0.2">
      <c r="A336" t="s">
        <v>351</v>
      </c>
      <c r="B336" t="s">
        <v>56</v>
      </c>
      <c r="C336" t="s">
        <v>473</v>
      </c>
      <c r="D336" s="1">
        <v>25.151294708251953</v>
      </c>
      <c r="F336" t="s">
        <v>458</v>
      </c>
    </row>
    <row r="337" spans="1:6" x14ac:dyDescent="0.2">
      <c r="A337" t="s">
        <v>352</v>
      </c>
      <c r="B337" t="s">
        <v>56</v>
      </c>
      <c r="C337" t="s">
        <v>473</v>
      </c>
      <c r="D337" s="1">
        <v>25.314107894897461</v>
      </c>
      <c r="F337" t="s">
        <v>458</v>
      </c>
    </row>
    <row r="338" spans="1:6" x14ac:dyDescent="0.2">
      <c r="A338" t="s">
        <v>353</v>
      </c>
      <c r="B338" t="s">
        <v>56</v>
      </c>
      <c r="C338" t="s">
        <v>473</v>
      </c>
      <c r="D338" s="1">
        <v>25.566268920898438</v>
      </c>
      <c r="F338" t="s">
        <v>458</v>
      </c>
    </row>
    <row r="339" spans="1:6" x14ac:dyDescent="0.2">
      <c r="A339" t="s">
        <v>354</v>
      </c>
      <c r="B339" t="s">
        <v>56</v>
      </c>
      <c r="C339" t="s">
        <v>473</v>
      </c>
      <c r="D339" s="1">
        <v>25.221920013427734</v>
      </c>
      <c r="F339" t="s">
        <v>459</v>
      </c>
    </row>
    <row r="340" spans="1:6" x14ac:dyDescent="0.2">
      <c r="A340" t="s">
        <v>355</v>
      </c>
      <c r="B340" t="s">
        <v>56</v>
      </c>
      <c r="C340" t="s">
        <v>473</v>
      </c>
      <c r="D340" s="1">
        <v>24.943086624145508</v>
      </c>
      <c r="F340" t="s">
        <v>459</v>
      </c>
    </row>
    <row r="341" spans="1:6" x14ac:dyDescent="0.2">
      <c r="A341" t="s">
        <v>356</v>
      </c>
      <c r="B341" t="s">
        <v>56</v>
      </c>
      <c r="C341" t="s">
        <v>473</v>
      </c>
      <c r="D341" s="1">
        <v>25.020973205566406</v>
      </c>
      <c r="F341" t="s">
        <v>459</v>
      </c>
    </row>
    <row r="342" spans="1:6" x14ac:dyDescent="0.2">
      <c r="A342" t="s">
        <v>357</v>
      </c>
      <c r="B342" t="s">
        <v>56</v>
      </c>
      <c r="C342" t="s">
        <v>473</v>
      </c>
      <c r="D342" s="1">
        <v>26.489921569824219</v>
      </c>
      <c r="F342" t="s">
        <v>460</v>
      </c>
    </row>
    <row r="343" spans="1:6" x14ac:dyDescent="0.2">
      <c r="A343" t="s">
        <v>358</v>
      </c>
      <c r="B343" t="s">
        <v>56</v>
      </c>
      <c r="C343" t="s">
        <v>473</v>
      </c>
      <c r="D343" s="1">
        <v>26.388809204101563</v>
      </c>
      <c r="F343" t="s">
        <v>460</v>
      </c>
    </row>
    <row r="344" spans="1:6" x14ac:dyDescent="0.2">
      <c r="A344" t="s">
        <v>359</v>
      </c>
      <c r="B344" t="s">
        <v>56</v>
      </c>
      <c r="C344" t="s">
        <v>473</v>
      </c>
      <c r="D344" s="1">
        <v>26.387090682983398</v>
      </c>
      <c r="F344" t="s">
        <v>460</v>
      </c>
    </row>
    <row r="345" spans="1:6" x14ac:dyDescent="0.2">
      <c r="A345" t="s">
        <v>360</v>
      </c>
      <c r="B345" t="s">
        <v>56</v>
      </c>
      <c r="C345" t="s">
        <v>473</v>
      </c>
      <c r="D345" s="1">
        <v>25.298925399780273</v>
      </c>
      <c r="F345" t="s">
        <v>461</v>
      </c>
    </row>
    <row r="346" spans="1:6" x14ac:dyDescent="0.2">
      <c r="A346" t="s">
        <v>361</v>
      </c>
      <c r="B346" t="s">
        <v>56</v>
      </c>
      <c r="C346" t="s">
        <v>473</v>
      </c>
      <c r="D346" s="1">
        <v>25.272401809692383</v>
      </c>
      <c r="F346" t="s">
        <v>461</v>
      </c>
    </row>
    <row r="347" spans="1:6" x14ac:dyDescent="0.2">
      <c r="A347" t="s">
        <v>362</v>
      </c>
      <c r="B347" t="s">
        <v>56</v>
      </c>
      <c r="C347" t="s">
        <v>473</v>
      </c>
      <c r="D347" s="1">
        <v>25.263299942016602</v>
      </c>
      <c r="F347" t="s">
        <v>461</v>
      </c>
    </row>
    <row r="348" spans="1:6" x14ac:dyDescent="0.2">
      <c r="A348" t="s">
        <v>363</v>
      </c>
      <c r="B348" t="s">
        <v>56</v>
      </c>
      <c r="C348" t="s">
        <v>473</v>
      </c>
      <c r="D348" s="1">
        <v>25.281072616577148</v>
      </c>
      <c r="F348" t="s">
        <v>462</v>
      </c>
    </row>
    <row r="349" spans="1:6" x14ac:dyDescent="0.2">
      <c r="A349" t="s">
        <v>364</v>
      </c>
      <c r="B349" t="s">
        <v>56</v>
      </c>
      <c r="C349" t="s">
        <v>473</v>
      </c>
      <c r="D349" s="1">
        <v>25.124761581420898</v>
      </c>
      <c r="F349" t="s">
        <v>462</v>
      </c>
    </row>
    <row r="350" spans="1:6" x14ac:dyDescent="0.2">
      <c r="A350" t="s">
        <v>365</v>
      </c>
      <c r="B350" t="s">
        <v>56</v>
      </c>
      <c r="C350" t="s">
        <v>473</v>
      </c>
      <c r="D350" s="1">
        <v>25.196294784545898</v>
      </c>
      <c r="F350" t="s">
        <v>462</v>
      </c>
    </row>
    <row r="351" spans="1:6" x14ac:dyDescent="0.2">
      <c r="A351" t="s">
        <v>366</v>
      </c>
      <c r="B351" t="s">
        <v>56</v>
      </c>
      <c r="C351" t="s">
        <v>473</v>
      </c>
      <c r="D351" s="1">
        <v>25.901496887207031</v>
      </c>
      <c r="F351" t="s">
        <v>463</v>
      </c>
    </row>
    <row r="352" spans="1:6" x14ac:dyDescent="0.2">
      <c r="A352" t="s">
        <v>367</v>
      </c>
      <c r="B352" t="s">
        <v>56</v>
      </c>
      <c r="C352" t="s">
        <v>473</v>
      </c>
      <c r="D352" s="1">
        <v>25.970466613769531</v>
      </c>
      <c r="F352" t="s">
        <v>463</v>
      </c>
    </row>
    <row r="353" spans="1:6" x14ac:dyDescent="0.2">
      <c r="A353" t="s">
        <v>368</v>
      </c>
      <c r="B353" t="s">
        <v>56</v>
      </c>
      <c r="C353" t="s">
        <v>473</v>
      </c>
      <c r="D353" s="1">
        <v>25.712553024291992</v>
      </c>
      <c r="F353" t="s">
        <v>463</v>
      </c>
    </row>
    <row r="354" spans="1:6" x14ac:dyDescent="0.2">
      <c r="A354" t="s">
        <v>369</v>
      </c>
      <c r="B354" t="s">
        <v>56</v>
      </c>
      <c r="C354" t="s">
        <v>473</v>
      </c>
      <c r="D354" s="1">
        <v>26.113498687744141</v>
      </c>
      <c r="F354" t="s">
        <v>464</v>
      </c>
    </row>
    <row r="355" spans="1:6" x14ac:dyDescent="0.2">
      <c r="A355" t="s">
        <v>370</v>
      </c>
      <c r="B355" t="s">
        <v>56</v>
      </c>
      <c r="C355" t="s">
        <v>473</v>
      </c>
      <c r="D355" s="1">
        <v>26.561483383178711</v>
      </c>
      <c r="F355" t="s">
        <v>464</v>
      </c>
    </row>
    <row r="356" spans="1:6" x14ac:dyDescent="0.2">
      <c r="A356" t="s">
        <v>371</v>
      </c>
      <c r="B356" t="s">
        <v>56</v>
      </c>
      <c r="C356" t="s">
        <v>473</v>
      </c>
      <c r="D356" s="1">
        <v>25.943155288696289</v>
      </c>
      <c r="F356" t="s">
        <v>464</v>
      </c>
    </row>
    <row r="357" spans="1:6" x14ac:dyDescent="0.2">
      <c r="A357" t="s">
        <v>372</v>
      </c>
      <c r="B357" t="s">
        <v>56</v>
      </c>
      <c r="C357" t="s">
        <v>473</v>
      </c>
      <c r="D357" s="1" t="s">
        <v>57</v>
      </c>
      <c r="F357" t="s">
        <v>465</v>
      </c>
    </row>
    <row r="358" spans="1:6" x14ac:dyDescent="0.2">
      <c r="A358" t="s">
        <v>373</v>
      </c>
      <c r="B358" t="s">
        <v>56</v>
      </c>
      <c r="C358" t="s">
        <v>473</v>
      </c>
      <c r="D358" s="1" t="s">
        <v>57</v>
      </c>
      <c r="F358" t="s">
        <v>465</v>
      </c>
    </row>
    <row r="359" spans="1:6" x14ac:dyDescent="0.2">
      <c r="A359" t="s">
        <v>374</v>
      </c>
      <c r="B359" t="s">
        <v>56</v>
      </c>
      <c r="C359" t="s">
        <v>473</v>
      </c>
      <c r="D359" s="1" t="s">
        <v>57</v>
      </c>
      <c r="F359" t="s">
        <v>465</v>
      </c>
    </row>
    <row r="360" spans="1:6" x14ac:dyDescent="0.2">
      <c r="A360" t="s">
        <v>375</v>
      </c>
      <c r="B360" t="s">
        <v>56</v>
      </c>
      <c r="C360" t="s">
        <v>473</v>
      </c>
      <c r="D360" s="1" t="s">
        <v>57</v>
      </c>
      <c r="F360" t="s">
        <v>465</v>
      </c>
    </row>
    <row r="361" spans="1:6" x14ac:dyDescent="0.2">
      <c r="A361" t="s">
        <v>376</v>
      </c>
      <c r="B361" t="s">
        <v>56</v>
      </c>
      <c r="C361" t="s">
        <v>473</v>
      </c>
      <c r="D361" s="1" t="s">
        <v>57</v>
      </c>
      <c r="F361" t="s">
        <v>465</v>
      </c>
    </row>
    <row r="362" spans="1:6" x14ac:dyDescent="0.2">
      <c r="A362" t="s">
        <v>377</v>
      </c>
      <c r="B362" t="s">
        <v>56</v>
      </c>
      <c r="C362" t="s">
        <v>473</v>
      </c>
      <c r="D362" s="1" t="s">
        <v>57</v>
      </c>
      <c r="F362" t="s">
        <v>465</v>
      </c>
    </row>
    <row r="363" spans="1:6" x14ac:dyDescent="0.2">
      <c r="A363" t="s">
        <v>378</v>
      </c>
      <c r="B363" t="s">
        <v>56</v>
      </c>
      <c r="C363" t="s">
        <v>473</v>
      </c>
      <c r="D363" s="1" t="s">
        <v>57</v>
      </c>
      <c r="F363" t="s">
        <v>465</v>
      </c>
    </row>
    <row r="364" spans="1:6" x14ac:dyDescent="0.2">
      <c r="A364" t="s">
        <v>379</v>
      </c>
      <c r="B364" t="s">
        <v>56</v>
      </c>
      <c r="C364" t="s">
        <v>473</v>
      </c>
      <c r="D364" s="1" t="s">
        <v>57</v>
      </c>
      <c r="F364" t="s">
        <v>465</v>
      </c>
    </row>
    <row r="365" spans="1:6" x14ac:dyDescent="0.2">
      <c r="A365" t="s">
        <v>380</v>
      </c>
      <c r="B365" t="s">
        <v>56</v>
      </c>
      <c r="C365" t="s">
        <v>473</v>
      </c>
      <c r="D365" s="1" t="s">
        <v>57</v>
      </c>
      <c r="F365" t="s">
        <v>465</v>
      </c>
    </row>
    <row r="366" spans="1:6" x14ac:dyDescent="0.2">
      <c r="A366" t="s">
        <v>381</v>
      </c>
      <c r="B366" t="s">
        <v>56</v>
      </c>
      <c r="C366" t="s">
        <v>473</v>
      </c>
      <c r="D366" s="1" t="s">
        <v>57</v>
      </c>
      <c r="F366" t="s">
        <v>465</v>
      </c>
    </row>
    <row r="367" spans="1:6" x14ac:dyDescent="0.2">
      <c r="A367" t="s">
        <v>382</v>
      </c>
      <c r="B367" t="s">
        <v>56</v>
      </c>
      <c r="C367" t="s">
        <v>473</v>
      </c>
      <c r="D367" s="1" t="s">
        <v>57</v>
      </c>
      <c r="F367" t="s">
        <v>465</v>
      </c>
    </row>
    <row r="368" spans="1:6" x14ac:dyDescent="0.2">
      <c r="A368" t="s">
        <v>383</v>
      </c>
      <c r="B368" t="s">
        <v>56</v>
      </c>
      <c r="C368" t="s">
        <v>473</v>
      </c>
      <c r="D368" s="1" t="s">
        <v>57</v>
      </c>
      <c r="F368" t="s">
        <v>465</v>
      </c>
    </row>
    <row r="369" spans="1:6" x14ac:dyDescent="0.2">
      <c r="A369" t="s">
        <v>384</v>
      </c>
      <c r="B369" t="s">
        <v>56</v>
      </c>
      <c r="C369" t="s">
        <v>473</v>
      </c>
      <c r="D369" s="1" t="s">
        <v>57</v>
      </c>
      <c r="F369" t="s">
        <v>465</v>
      </c>
    </row>
    <row r="370" spans="1:6" x14ac:dyDescent="0.2">
      <c r="A370" t="s">
        <v>385</v>
      </c>
      <c r="B370" t="s">
        <v>56</v>
      </c>
      <c r="C370" t="s">
        <v>473</v>
      </c>
      <c r="D370" s="1" t="s">
        <v>57</v>
      </c>
      <c r="F370" t="s">
        <v>465</v>
      </c>
    </row>
    <row r="371" spans="1:6" x14ac:dyDescent="0.2">
      <c r="A371" t="s">
        <v>386</v>
      </c>
      <c r="B371" t="s">
        <v>56</v>
      </c>
      <c r="C371" t="s">
        <v>473</v>
      </c>
      <c r="D371" s="1" t="s">
        <v>57</v>
      </c>
      <c r="F371" t="s">
        <v>465</v>
      </c>
    </row>
    <row r="372" spans="1:6" x14ac:dyDescent="0.2">
      <c r="A372" t="s">
        <v>387</v>
      </c>
      <c r="B372" t="s">
        <v>56</v>
      </c>
      <c r="C372" t="s">
        <v>473</v>
      </c>
      <c r="D372" s="1" t="s">
        <v>57</v>
      </c>
      <c r="F372" t="s">
        <v>465</v>
      </c>
    </row>
    <row r="373" spans="1:6" x14ac:dyDescent="0.2">
      <c r="A373" t="s">
        <v>388</v>
      </c>
      <c r="B373" t="s">
        <v>56</v>
      </c>
      <c r="C373" t="s">
        <v>473</v>
      </c>
      <c r="D373" s="1" t="s">
        <v>57</v>
      </c>
      <c r="F373" t="s">
        <v>465</v>
      </c>
    </row>
    <row r="374" spans="1:6" x14ac:dyDescent="0.2">
      <c r="A374" t="s">
        <v>389</v>
      </c>
      <c r="B374" t="s">
        <v>56</v>
      </c>
      <c r="C374" t="s">
        <v>473</v>
      </c>
      <c r="D374" s="1" t="s">
        <v>57</v>
      </c>
      <c r="F374" t="s">
        <v>465</v>
      </c>
    </row>
    <row r="375" spans="1:6" x14ac:dyDescent="0.2">
      <c r="A375" t="s">
        <v>390</v>
      </c>
      <c r="B375" t="s">
        <v>56</v>
      </c>
      <c r="C375" t="s">
        <v>473</v>
      </c>
      <c r="D375" s="1" t="s">
        <v>57</v>
      </c>
      <c r="F375" t="s">
        <v>465</v>
      </c>
    </row>
    <row r="376" spans="1:6" x14ac:dyDescent="0.2">
      <c r="A376" t="s">
        <v>391</v>
      </c>
      <c r="B376" t="s">
        <v>56</v>
      </c>
      <c r="C376" t="s">
        <v>473</v>
      </c>
      <c r="D376" s="1" t="s">
        <v>57</v>
      </c>
      <c r="F376" t="s">
        <v>465</v>
      </c>
    </row>
    <row r="377" spans="1:6" x14ac:dyDescent="0.2">
      <c r="A377" t="s">
        <v>392</v>
      </c>
      <c r="B377" t="s">
        <v>56</v>
      </c>
      <c r="C377" t="s">
        <v>473</v>
      </c>
      <c r="D377" s="1" t="s">
        <v>57</v>
      </c>
      <c r="F377" t="s">
        <v>465</v>
      </c>
    </row>
  </sheetData>
  <pageMargins left="0.75" right="0.75" top="1" bottom="1" header="0.5" footer="0.5"/>
  <pageSetup orientation="portrait" horizontalDpi="300" verticalDpi="300"/>
  <headerFooter alignWithMargin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357"/>
  <sheetViews>
    <sheetView topLeftCell="A19" workbookViewId="0">
      <selection activeCell="C38" sqref="C38"/>
    </sheetView>
  </sheetViews>
  <sheetFormatPr defaultRowHeight="12.75" x14ac:dyDescent="0.2"/>
  <cols>
    <col min="2" max="2" width="19.28515625" customWidth="1"/>
    <col min="3" max="3" width="18.7109375" customWidth="1"/>
    <col min="4" max="4" width="17.140625" style="11" customWidth="1"/>
    <col min="5" max="5" width="17" customWidth="1"/>
    <col min="8" max="8" width="13.5703125" customWidth="1"/>
  </cols>
  <sheetData>
    <row r="1" spans="1:8" ht="16.5" x14ac:dyDescent="0.25">
      <c r="A1" s="2" t="s">
        <v>393</v>
      </c>
      <c r="B1" s="2" t="s">
        <v>394</v>
      </c>
      <c r="C1" s="2" t="s">
        <v>395</v>
      </c>
      <c r="D1" s="16" t="s">
        <v>52</v>
      </c>
      <c r="E1" s="2" t="s">
        <v>396</v>
      </c>
      <c r="F1" s="2" t="s">
        <v>397</v>
      </c>
      <c r="G1" s="12" t="s">
        <v>53</v>
      </c>
      <c r="H1" s="2" t="s">
        <v>418</v>
      </c>
    </row>
    <row r="2" spans="1:8" ht="14.25" x14ac:dyDescent="0.2">
      <c r="A2" t="str">
        <f>Results!A42</f>
        <v>A1</v>
      </c>
      <c r="B2" t="str">
        <f>Results!D42</f>
        <v>Undetermined</v>
      </c>
      <c r="C2" s="3">
        <f t="shared" ref="C2:C65" si="0">IF(B2="Undetermined",40.1,B2)</f>
        <v>40.1</v>
      </c>
      <c r="D2" s="4" t="str">
        <f>(Results!F42)</f>
        <v>BLANK</v>
      </c>
      <c r="E2" s="5">
        <f>AVERAGE(C2:C4)</f>
        <v>40.1</v>
      </c>
      <c r="F2">
        <f>_xlfn.STDEV.P(C2:C4)</f>
        <v>0</v>
      </c>
      <c r="G2" t="str">
        <f>(Results!C42)</f>
        <v>IL1B</v>
      </c>
      <c r="H2" t="str">
        <f>CONCATENATE(D2,"|",G2)</f>
        <v>BLANK|IL1B</v>
      </c>
    </row>
    <row r="3" spans="1:8" ht="14.25" x14ac:dyDescent="0.2">
      <c r="A3" t="str">
        <f>Results!A43</f>
        <v>A2</v>
      </c>
      <c r="B3" t="str">
        <f>Results!D43</f>
        <v>Undetermined</v>
      </c>
      <c r="C3" s="3">
        <f t="shared" si="0"/>
        <v>40.1</v>
      </c>
      <c r="G3" t="str">
        <f>(Results!C43)</f>
        <v>IL1B</v>
      </c>
    </row>
    <row r="4" spans="1:8" ht="14.25" x14ac:dyDescent="0.2">
      <c r="A4" t="str">
        <f>Results!A44</f>
        <v>A3</v>
      </c>
      <c r="B4" t="str">
        <f>Results!D44</f>
        <v>Undetermined</v>
      </c>
      <c r="C4" s="3">
        <f t="shared" si="0"/>
        <v>40.1</v>
      </c>
      <c r="G4" t="str">
        <f>(Results!C44)</f>
        <v>IL1B</v>
      </c>
    </row>
    <row r="5" spans="1:8" ht="14.25" x14ac:dyDescent="0.2">
      <c r="A5" t="str">
        <f>Results!A45</f>
        <v>A4</v>
      </c>
      <c r="B5" t="str">
        <f>Results!D45</f>
        <v>Undetermined</v>
      </c>
      <c r="C5" s="18"/>
      <c r="D5" s="4" t="str">
        <f>(Results!F45)</f>
        <v>1:10</v>
      </c>
      <c r="E5" s="5">
        <f>AVERAGE(C5:C7)</f>
        <v>35.418767929077148</v>
      </c>
      <c r="F5">
        <f>_xlfn.STDEV.P(C5:C7)</f>
        <v>5.7016372680664063E-2</v>
      </c>
      <c r="G5" t="str">
        <f>(Results!C45)</f>
        <v>IL1B</v>
      </c>
      <c r="H5" t="str">
        <f>CONCATENATE(D5,"|",G5)</f>
        <v>1:10|IL1B</v>
      </c>
    </row>
    <row r="6" spans="1:8" ht="14.25" x14ac:dyDescent="0.2">
      <c r="A6" t="str">
        <f>Results!A46</f>
        <v>A5</v>
      </c>
      <c r="B6">
        <f>Results!D46</f>
        <v>35.475784301757813</v>
      </c>
      <c r="C6" s="3">
        <f t="shared" si="0"/>
        <v>35.475784301757813</v>
      </c>
      <c r="G6" t="str">
        <f>(Results!C46)</f>
        <v>IL1B</v>
      </c>
    </row>
    <row r="7" spans="1:8" ht="14.25" x14ac:dyDescent="0.2">
      <c r="A7" t="str">
        <f>Results!A47</f>
        <v>A6</v>
      </c>
      <c r="B7">
        <f>Results!D47</f>
        <v>35.361751556396484</v>
      </c>
      <c r="C7" s="3">
        <f t="shared" si="0"/>
        <v>35.361751556396484</v>
      </c>
      <c r="G7" t="str">
        <f>(Results!C47)</f>
        <v>IL1B</v>
      </c>
    </row>
    <row r="8" spans="1:8" ht="14.25" x14ac:dyDescent="0.2">
      <c r="A8" t="str">
        <f>Results!A48</f>
        <v>A7</v>
      </c>
      <c r="B8">
        <f>Results!D48</f>
        <v>36.794715881347656</v>
      </c>
      <c r="C8" s="3">
        <f t="shared" si="0"/>
        <v>36.794715881347656</v>
      </c>
      <c r="D8" s="4" t="str">
        <f>(Results!F48)</f>
        <v>1:20</v>
      </c>
      <c r="E8" s="5">
        <f>AVERAGE(C8:C10)</f>
        <v>37.186647415161133</v>
      </c>
      <c r="F8">
        <f>_xlfn.STDEV.P(C8:C10)</f>
        <v>0.39193153381347656</v>
      </c>
      <c r="G8" t="str">
        <f>(Results!C48)</f>
        <v>IL1B</v>
      </c>
      <c r="H8" t="str">
        <f>CONCATENATE(D8,"|",G8)</f>
        <v>1:20|IL1B</v>
      </c>
    </row>
    <row r="9" spans="1:8" ht="14.25" x14ac:dyDescent="0.2">
      <c r="A9" t="str">
        <f>Results!A49</f>
        <v>A8</v>
      </c>
      <c r="B9">
        <f>Results!D49</f>
        <v>37.578578948974609</v>
      </c>
      <c r="C9" s="3">
        <f t="shared" si="0"/>
        <v>37.578578948974609</v>
      </c>
      <c r="G9" t="str">
        <f>(Results!C49)</f>
        <v>IL1B</v>
      </c>
    </row>
    <row r="10" spans="1:8" ht="14.25" x14ac:dyDescent="0.2">
      <c r="A10" t="str">
        <f>Results!A50</f>
        <v>A9</v>
      </c>
      <c r="B10">
        <f>Results!D50</f>
        <v>35.659446716308594</v>
      </c>
      <c r="C10" s="18"/>
      <c r="G10" t="str">
        <f>(Results!C50)</f>
        <v>IL1B</v>
      </c>
    </row>
    <row r="11" spans="1:8" ht="14.25" x14ac:dyDescent="0.2">
      <c r="A11" t="str">
        <f>Results!A51</f>
        <v>A10</v>
      </c>
      <c r="B11">
        <f>Results!D51</f>
        <v>37.333732604980469</v>
      </c>
      <c r="C11" s="3">
        <f t="shared" si="0"/>
        <v>37.333732604980469</v>
      </c>
      <c r="D11" s="4" t="str">
        <f>(Results!F51)</f>
        <v>1:40</v>
      </c>
      <c r="E11" s="5">
        <f>AVERAGE(C11:C13)</f>
        <v>37.187718709309898</v>
      </c>
      <c r="F11">
        <f>_xlfn.STDEV.P(C11:C13)</f>
        <v>0.12667408169282576</v>
      </c>
      <c r="G11" t="str">
        <f>(Results!C51)</f>
        <v>IL1B</v>
      </c>
      <c r="H11" t="str">
        <f>CONCATENATE(D11,"|",G11)</f>
        <v>1:40|IL1B</v>
      </c>
    </row>
    <row r="12" spans="1:8" ht="14.25" x14ac:dyDescent="0.2">
      <c r="A12" t="str">
        <f>Results!A52</f>
        <v>A11</v>
      </c>
      <c r="B12">
        <f>Results!D52</f>
        <v>37.024826049804688</v>
      </c>
      <c r="C12" s="3">
        <f t="shared" si="0"/>
        <v>37.024826049804688</v>
      </c>
      <c r="G12" t="str">
        <f>(Results!C52)</f>
        <v>IL1B</v>
      </c>
    </row>
    <row r="13" spans="1:8" ht="14.25" x14ac:dyDescent="0.2">
      <c r="A13" t="str">
        <f>Results!A53</f>
        <v>A12</v>
      </c>
      <c r="B13">
        <f>Results!D53</f>
        <v>37.204597473144531</v>
      </c>
      <c r="C13" s="3">
        <f t="shared" si="0"/>
        <v>37.204597473144531</v>
      </c>
      <c r="G13" t="str">
        <f>(Results!C53)</f>
        <v>IL1B</v>
      </c>
    </row>
    <row r="14" spans="1:8" ht="14.25" x14ac:dyDescent="0.2">
      <c r="A14" t="str">
        <f>Results!A54</f>
        <v>A13</v>
      </c>
      <c r="B14" t="str">
        <f>Results!D54</f>
        <v>Undetermined</v>
      </c>
      <c r="C14" s="18"/>
      <c r="D14" s="4" t="str">
        <f>(Results!F54)</f>
        <v>1:80</v>
      </c>
      <c r="E14" s="5">
        <f>AVERAGE(C14:C16)</f>
        <v>38.235414505004883</v>
      </c>
      <c r="F14">
        <f>_xlfn.STDEV.P(C14:C16)</f>
        <v>0.76136207580566406</v>
      </c>
      <c r="G14" t="str">
        <f>(Results!C54)</f>
        <v>IL1B</v>
      </c>
      <c r="H14" t="str">
        <f>CONCATENATE(D14,"|",G14)</f>
        <v>1:80|IL1B</v>
      </c>
    </row>
    <row r="15" spans="1:8" ht="14.25" x14ac:dyDescent="0.2">
      <c r="A15" t="str">
        <f>Results!A55</f>
        <v>A14</v>
      </c>
      <c r="B15">
        <f>Results!D55</f>
        <v>37.474052429199219</v>
      </c>
      <c r="C15" s="3">
        <f t="shared" si="0"/>
        <v>37.474052429199219</v>
      </c>
      <c r="G15" t="str">
        <f>(Results!C55)</f>
        <v>IL1B</v>
      </c>
    </row>
    <row r="16" spans="1:8" ht="14.25" x14ac:dyDescent="0.2">
      <c r="A16" t="str">
        <f>Results!A56</f>
        <v>A15</v>
      </c>
      <c r="B16">
        <f>Results!D56</f>
        <v>38.996776580810547</v>
      </c>
      <c r="C16" s="3">
        <f t="shared" si="0"/>
        <v>38.996776580810547</v>
      </c>
      <c r="G16" t="str">
        <f>(Results!C56)</f>
        <v>IL1B</v>
      </c>
    </row>
    <row r="17" spans="1:8" ht="14.25" x14ac:dyDescent="0.2">
      <c r="A17" t="str">
        <f>Results!A57</f>
        <v>A16</v>
      </c>
      <c r="B17" t="str">
        <f>Results!D57</f>
        <v>Undetermined</v>
      </c>
      <c r="C17" s="3">
        <f t="shared" si="0"/>
        <v>40.1</v>
      </c>
      <c r="D17" s="4" t="str">
        <f>(Results!F57)</f>
        <v>1:160</v>
      </c>
      <c r="E17" s="5">
        <f>AVERAGE(C17:C19)</f>
        <v>40.1</v>
      </c>
      <c r="F17">
        <f>_xlfn.STDEV.P(C17:C19)</f>
        <v>0</v>
      </c>
      <c r="G17" t="str">
        <f>(Results!C57)</f>
        <v>IL1B</v>
      </c>
      <c r="H17" t="str">
        <f>CONCATENATE(D17,"|",G17)</f>
        <v>1:160|IL1B</v>
      </c>
    </row>
    <row r="18" spans="1:8" ht="14.25" x14ac:dyDescent="0.2">
      <c r="A18" t="str">
        <f>Results!A58</f>
        <v>A17</v>
      </c>
      <c r="B18" t="str">
        <f>Results!D58</f>
        <v>Undetermined</v>
      </c>
      <c r="C18" s="3">
        <f t="shared" si="0"/>
        <v>40.1</v>
      </c>
      <c r="G18" t="str">
        <f>(Results!C58)</f>
        <v>IL1B</v>
      </c>
    </row>
    <row r="19" spans="1:8" ht="14.25" x14ac:dyDescent="0.2">
      <c r="A19" t="str">
        <f>Results!A59</f>
        <v>A18</v>
      </c>
      <c r="B19" t="str">
        <f>Results!D59</f>
        <v>Undetermined</v>
      </c>
      <c r="C19" s="3">
        <f t="shared" si="0"/>
        <v>40.1</v>
      </c>
      <c r="G19" t="str">
        <f>(Results!C59)</f>
        <v>IL1B</v>
      </c>
    </row>
    <row r="20" spans="1:8" ht="14.25" x14ac:dyDescent="0.2">
      <c r="A20" t="str">
        <f>Results!A60</f>
        <v>A19</v>
      </c>
      <c r="B20" t="str">
        <f>Results!D60</f>
        <v>Undetermined</v>
      </c>
      <c r="C20" s="3">
        <f t="shared" si="0"/>
        <v>40.1</v>
      </c>
      <c r="D20" s="4" t="str">
        <f>(Results!F60)</f>
        <v>1:320</v>
      </c>
      <c r="E20" s="5">
        <f>AVERAGE(C20:C22)</f>
        <v>40.1</v>
      </c>
      <c r="F20">
        <f>_xlfn.STDEV.P(C20:C22)</f>
        <v>0</v>
      </c>
      <c r="G20" t="str">
        <f>(Results!C60)</f>
        <v>IL1B</v>
      </c>
      <c r="H20" t="str">
        <f>CONCATENATE(D20,"|",G20)</f>
        <v>1:320|IL1B</v>
      </c>
    </row>
    <row r="21" spans="1:8" ht="14.25" x14ac:dyDescent="0.2">
      <c r="A21" t="str">
        <f>Results!A61</f>
        <v>A20</v>
      </c>
      <c r="B21" t="str">
        <f>Results!D61</f>
        <v>Undetermined</v>
      </c>
      <c r="C21" s="3">
        <f t="shared" si="0"/>
        <v>40.1</v>
      </c>
      <c r="G21" t="str">
        <f>(Results!C61)</f>
        <v>IL1B</v>
      </c>
    </row>
    <row r="22" spans="1:8" ht="14.25" x14ac:dyDescent="0.2">
      <c r="A22" t="str">
        <f>Results!A62</f>
        <v>A21</v>
      </c>
      <c r="B22" t="str">
        <f>Results!D62</f>
        <v>Undetermined</v>
      </c>
      <c r="C22" s="3">
        <f t="shared" si="0"/>
        <v>40.1</v>
      </c>
      <c r="G22" t="str">
        <f>(Results!C62)</f>
        <v>IL1B</v>
      </c>
    </row>
    <row r="23" spans="1:8" ht="14.25" x14ac:dyDescent="0.2">
      <c r="A23" t="str">
        <f>Results!A63</f>
        <v>A22</v>
      </c>
      <c r="B23">
        <f>Results!D63</f>
        <v>38.826675415039063</v>
      </c>
      <c r="C23" s="3">
        <f t="shared" si="0"/>
        <v>38.826675415039063</v>
      </c>
      <c r="D23" s="4" t="str">
        <f>(Results!F63)</f>
        <v>LC1</v>
      </c>
      <c r="E23" s="5">
        <f>AVERAGE(C23:C25)</f>
        <v>38.891462326049805</v>
      </c>
      <c r="F23">
        <f>_xlfn.STDEV.P(C23:C25)</f>
        <v>6.4786911010742188E-2</v>
      </c>
      <c r="G23" t="str">
        <f>(Results!C63)</f>
        <v>IL1B</v>
      </c>
      <c r="H23" t="str">
        <f>CONCATENATE(D23,"|",G23)</f>
        <v>LC1|IL1B</v>
      </c>
    </row>
    <row r="24" spans="1:8" ht="14.25" x14ac:dyDescent="0.2">
      <c r="A24" t="str">
        <f>Results!A64</f>
        <v>A23</v>
      </c>
      <c r="B24">
        <f>Results!D64</f>
        <v>38.956249237060547</v>
      </c>
      <c r="C24" s="3">
        <f t="shared" si="0"/>
        <v>38.956249237060547</v>
      </c>
      <c r="G24" t="str">
        <f>(Results!C64)</f>
        <v>IL1B</v>
      </c>
    </row>
    <row r="25" spans="1:8" ht="14.25" x14ac:dyDescent="0.2">
      <c r="A25" t="str">
        <f>Results!A65</f>
        <v>A24</v>
      </c>
      <c r="B25">
        <f>Results!D65</f>
        <v>38.160537719726563</v>
      </c>
      <c r="C25" s="18"/>
      <c r="G25" t="str">
        <f>(Results!C65)</f>
        <v>IL1B</v>
      </c>
    </row>
    <row r="26" spans="1:8" ht="14.25" x14ac:dyDescent="0.2">
      <c r="A26" t="str">
        <f>Results!A66</f>
        <v>B1</v>
      </c>
      <c r="B26">
        <f>Results!D66</f>
        <v>37.151859283447266</v>
      </c>
      <c r="C26" s="3">
        <f t="shared" si="0"/>
        <v>37.151859283447266</v>
      </c>
      <c r="D26" s="4" t="str">
        <f>(Results!F66)</f>
        <v>LO1</v>
      </c>
      <c r="E26" s="5">
        <f>AVERAGE(C26:C28)</f>
        <v>37.643043518066406</v>
      </c>
      <c r="F26">
        <f>_xlfn.STDEV.P(C26:C28)</f>
        <v>0.49118423461914063</v>
      </c>
      <c r="G26" t="str">
        <f>(Results!C66)</f>
        <v>IL1B</v>
      </c>
      <c r="H26" t="str">
        <f>CONCATENATE(D26,"|",G26)</f>
        <v>LO1|IL1B</v>
      </c>
    </row>
    <row r="27" spans="1:8" ht="14.25" x14ac:dyDescent="0.2">
      <c r="A27" t="str">
        <f>Results!A67</f>
        <v>B2</v>
      </c>
      <c r="B27">
        <f>Results!D67</f>
        <v>38.134227752685547</v>
      </c>
      <c r="C27" s="3">
        <f t="shared" si="0"/>
        <v>38.134227752685547</v>
      </c>
      <c r="G27" t="str">
        <f>(Results!C67)</f>
        <v>IL1B</v>
      </c>
    </row>
    <row r="28" spans="1:8" ht="14.25" x14ac:dyDescent="0.2">
      <c r="A28" t="str">
        <f>Results!A68</f>
        <v>B3</v>
      </c>
      <c r="B28">
        <f>Results!D68</f>
        <v>36.792179107666016</v>
      </c>
      <c r="C28" s="18"/>
      <c r="G28" t="str">
        <f>(Results!C68)</f>
        <v>IL1B</v>
      </c>
    </row>
    <row r="29" spans="1:8" ht="14.25" x14ac:dyDescent="0.2">
      <c r="A29" t="str">
        <f>Results!A69</f>
        <v>B4</v>
      </c>
      <c r="B29">
        <f>Results!D69</f>
        <v>36.643638610839844</v>
      </c>
      <c r="C29" s="3">
        <f t="shared" si="0"/>
        <v>36.643638610839844</v>
      </c>
      <c r="D29" s="4" t="str">
        <f>(Results!F69)</f>
        <v>LP1</v>
      </c>
      <c r="E29" s="5">
        <f>AVERAGE(C29:C31)</f>
        <v>36.751546859741211</v>
      </c>
      <c r="F29">
        <f>_xlfn.STDEV.P(C29:C31)</f>
        <v>0.10790824890136719</v>
      </c>
      <c r="G29" t="str">
        <f>(Results!C69)</f>
        <v>IL1B</v>
      </c>
      <c r="H29" t="str">
        <f>CONCATENATE(D29,"|",G29)</f>
        <v>LP1|IL1B</v>
      </c>
    </row>
    <row r="30" spans="1:8" ht="14.25" x14ac:dyDescent="0.2">
      <c r="A30" t="str">
        <f>Results!A70</f>
        <v>B5</v>
      </c>
      <c r="B30">
        <f>Results!D70</f>
        <v>39.996982574462891</v>
      </c>
      <c r="C30" s="18"/>
      <c r="G30" t="str">
        <f>(Results!C70)</f>
        <v>IL1B</v>
      </c>
    </row>
    <row r="31" spans="1:8" ht="14.25" x14ac:dyDescent="0.2">
      <c r="A31" t="str">
        <f>Results!A71</f>
        <v>B6</v>
      </c>
      <c r="B31">
        <f>Results!D71</f>
        <v>36.859455108642578</v>
      </c>
      <c r="C31" s="3">
        <f t="shared" si="0"/>
        <v>36.859455108642578</v>
      </c>
      <c r="G31" t="str">
        <f>(Results!C71)</f>
        <v>IL1B</v>
      </c>
    </row>
    <row r="32" spans="1:8" ht="14.25" x14ac:dyDescent="0.2">
      <c r="A32" t="str">
        <f>Results!A72</f>
        <v>B7</v>
      </c>
      <c r="B32" t="str">
        <f>Results!D72</f>
        <v>Undetermined</v>
      </c>
      <c r="C32" s="18"/>
      <c r="D32" s="4" t="str">
        <f>(Results!F72)</f>
        <v>HC1</v>
      </c>
      <c r="E32" s="5">
        <f>AVERAGE(C32:C34)</f>
        <v>38.194324493408203</v>
      </c>
      <c r="F32">
        <f>_xlfn.STDEV.P(C32:C34)</f>
        <v>0.4362640380859375</v>
      </c>
      <c r="G32" t="str">
        <f>(Results!C72)</f>
        <v>IL1B</v>
      </c>
      <c r="H32" t="str">
        <f>CONCATENATE(D32,"|",G32)</f>
        <v>HC1|IL1B</v>
      </c>
    </row>
    <row r="33" spans="1:8" ht="14.25" x14ac:dyDescent="0.2">
      <c r="A33" t="str">
        <f>Results!A73</f>
        <v>B8</v>
      </c>
      <c r="B33">
        <f>Results!D73</f>
        <v>37.758060455322266</v>
      </c>
      <c r="C33" s="3">
        <f t="shared" si="0"/>
        <v>37.758060455322266</v>
      </c>
      <c r="G33" t="str">
        <f>(Results!C73)</f>
        <v>IL1B</v>
      </c>
    </row>
    <row r="34" spans="1:8" ht="14.25" x14ac:dyDescent="0.2">
      <c r="A34" t="str">
        <f>Results!A74</f>
        <v>B9</v>
      </c>
      <c r="B34">
        <f>Results!D74</f>
        <v>38.630588531494141</v>
      </c>
      <c r="C34" s="3">
        <f t="shared" si="0"/>
        <v>38.630588531494141</v>
      </c>
      <c r="G34" t="str">
        <f>(Results!C74)</f>
        <v>IL1B</v>
      </c>
    </row>
    <row r="35" spans="1:8" ht="14.25" x14ac:dyDescent="0.2">
      <c r="A35" t="str">
        <f>Results!A75</f>
        <v>B10</v>
      </c>
      <c r="B35">
        <f>Results!D75</f>
        <v>38.690532684326172</v>
      </c>
      <c r="C35" s="3">
        <f t="shared" si="0"/>
        <v>38.690532684326172</v>
      </c>
      <c r="D35" s="4" t="str">
        <f>(Results!F75)</f>
        <v>HO1</v>
      </c>
      <c r="E35" s="5">
        <f>AVERAGE(C35:C37)</f>
        <v>38.219133377075195</v>
      </c>
      <c r="F35">
        <f>_xlfn.STDEV.P(C35:C37)</f>
        <v>0.47139930725097656</v>
      </c>
      <c r="G35" t="str">
        <f>(Results!C75)</f>
        <v>IL1B</v>
      </c>
      <c r="H35" t="str">
        <f>CONCATENATE(D35,"|",G35)</f>
        <v>HO1|IL1B</v>
      </c>
    </row>
    <row r="36" spans="1:8" ht="14.25" x14ac:dyDescent="0.2">
      <c r="A36" t="str">
        <f>Results!A76</f>
        <v>B11</v>
      </c>
      <c r="B36">
        <f>Results!D76</f>
        <v>37.747734069824219</v>
      </c>
      <c r="C36" s="3">
        <f t="shared" si="0"/>
        <v>37.747734069824219</v>
      </c>
      <c r="G36" t="str">
        <f>(Results!C76)</f>
        <v>IL1B</v>
      </c>
    </row>
    <row r="37" spans="1:8" ht="14.25" x14ac:dyDescent="0.2">
      <c r="A37" t="str">
        <f>Results!A77</f>
        <v>B12</v>
      </c>
      <c r="B37">
        <f>Results!D77</f>
        <v>36.392120361328125</v>
      </c>
      <c r="C37" s="3"/>
      <c r="G37" t="str">
        <f>(Results!C77)</f>
        <v>IL1B</v>
      </c>
    </row>
    <row r="38" spans="1:8" ht="14.25" x14ac:dyDescent="0.2">
      <c r="A38" t="str">
        <f>Results!A78</f>
        <v>B13</v>
      </c>
      <c r="B38">
        <f>Results!D78</f>
        <v>38.728313446044922</v>
      </c>
      <c r="C38" s="3">
        <f t="shared" si="0"/>
        <v>38.728313446044922</v>
      </c>
      <c r="D38" s="4" t="str">
        <f>(Results!F78)</f>
        <v>HP1</v>
      </c>
      <c r="E38" s="5">
        <f>AVERAGE(C38:C40)</f>
        <v>38.736272811889648</v>
      </c>
      <c r="F38">
        <f>_xlfn.STDEV.P(C38:C40)</f>
        <v>7.9593658447265625E-3</v>
      </c>
      <c r="G38" t="str">
        <f>(Results!C78)</f>
        <v>IL1B</v>
      </c>
      <c r="H38" t="str">
        <f>CONCATENATE(D38,"|",G38)</f>
        <v>HP1|IL1B</v>
      </c>
    </row>
    <row r="39" spans="1:8" ht="14.25" x14ac:dyDescent="0.2">
      <c r="A39" t="str">
        <f>Results!A79</f>
        <v>B14</v>
      </c>
      <c r="B39" t="str">
        <f>Results!D79</f>
        <v>Undetermined</v>
      </c>
      <c r="C39" s="18"/>
      <c r="G39" t="str">
        <f>(Results!C79)</f>
        <v>IL1B</v>
      </c>
    </row>
    <row r="40" spans="1:8" ht="14.25" x14ac:dyDescent="0.2">
      <c r="A40" t="str">
        <f>Results!A80</f>
        <v>B15</v>
      </c>
      <c r="B40">
        <f>Results!D80</f>
        <v>38.744232177734375</v>
      </c>
      <c r="C40" s="3">
        <f t="shared" si="0"/>
        <v>38.744232177734375</v>
      </c>
      <c r="G40" t="str">
        <f>(Results!C80)</f>
        <v>IL1B</v>
      </c>
    </row>
    <row r="41" spans="1:8" ht="14.25" x14ac:dyDescent="0.2">
      <c r="A41" t="str">
        <f>Results!A81</f>
        <v>B16</v>
      </c>
      <c r="B41">
        <f>Results!D81</f>
        <v>38.615795135498047</v>
      </c>
      <c r="C41" s="3">
        <f t="shared" si="0"/>
        <v>38.615795135498047</v>
      </c>
      <c r="D41" s="4" t="str">
        <f>(Results!F81)</f>
        <v>LC2</v>
      </c>
      <c r="E41" s="5">
        <f>AVERAGE(C41:C43)</f>
        <v>38.757335662841797</v>
      </c>
      <c r="F41">
        <f>_xlfn.STDEV.P(C41:C43)</f>
        <v>0.10020396239883872</v>
      </c>
      <c r="G41" t="str">
        <f>(Results!C81)</f>
        <v>IL1B</v>
      </c>
      <c r="H41" t="str">
        <f>CONCATENATE(D41,"|",G41)</f>
        <v>LC2|IL1B</v>
      </c>
    </row>
    <row r="42" spans="1:8" ht="14.25" x14ac:dyDescent="0.2">
      <c r="A42" t="str">
        <f>Results!A82</f>
        <v>B17</v>
      </c>
      <c r="B42">
        <f>Results!D82</f>
        <v>38.834102630615234</v>
      </c>
      <c r="C42" s="3">
        <f t="shared" si="0"/>
        <v>38.834102630615234</v>
      </c>
      <c r="G42" t="str">
        <f>(Results!C82)</f>
        <v>IL1B</v>
      </c>
    </row>
    <row r="43" spans="1:8" ht="14.25" x14ac:dyDescent="0.2">
      <c r="A43" t="str">
        <f>Results!A83</f>
        <v>B18</v>
      </c>
      <c r="B43">
        <f>Results!D83</f>
        <v>38.822109222412109</v>
      </c>
      <c r="C43" s="3">
        <f t="shared" si="0"/>
        <v>38.822109222412109</v>
      </c>
      <c r="G43" t="str">
        <f>(Results!C83)</f>
        <v>IL1B</v>
      </c>
    </row>
    <row r="44" spans="1:8" ht="14.25" x14ac:dyDescent="0.2">
      <c r="A44" t="str">
        <f>Results!A84</f>
        <v>B19</v>
      </c>
      <c r="B44" t="str">
        <f>Results!D84</f>
        <v>Undetermined</v>
      </c>
      <c r="C44" s="3">
        <f t="shared" si="0"/>
        <v>40.1</v>
      </c>
      <c r="D44" s="4" t="str">
        <f>(Results!F84)</f>
        <v>LO2</v>
      </c>
      <c r="E44" s="5">
        <f>AVERAGE(C44:C46)</f>
        <v>40.1</v>
      </c>
      <c r="F44">
        <f>_xlfn.STDEV.P(C44:C46)</f>
        <v>0</v>
      </c>
      <c r="G44" t="str">
        <f>(Results!C84)</f>
        <v>IL1B</v>
      </c>
      <c r="H44" t="str">
        <f>CONCATENATE(D44,"|",G44)</f>
        <v>LO2|IL1B</v>
      </c>
    </row>
    <row r="45" spans="1:8" ht="14.25" x14ac:dyDescent="0.2">
      <c r="A45" t="str">
        <f>Results!A85</f>
        <v>B20</v>
      </c>
      <c r="B45" t="str">
        <f>Results!D85</f>
        <v>Undetermined</v>
      </c>
      <c r="C45" s="3">
        <f t="shared" si="0"/>
        <v>40.1</v>
      </c>
      <c r="G45" t="str">
        <f>(Results!C85)</f>
        <v>IL1B</v>
      </c>
    </row>
    <row r="46" spans="1:8" ht="14.25" x14ac:dyDescent="0.2">
      <c r="A46" t="str">
        <f>Results!A86</f>
        <v>B21</v>
      </c>
      <c r="B46" t="str">
        <f>Results!D86</f>
        <v>Undetermined</v>
      </c>
      <c r="C46" s="3">
        <f t="shared" si="0"/>
        <v>40.1</v>
      </c>
      <c r="G46" t="str">
        <f>(Results!C86)</f>
        <v>IL1B</v>
      </c>
    </row>
    <row r="47" spans="1:8" ht="14.25" x14ac:dyDescent="0.2">
      <c r="A47" t="str">
        <f>Results!A87</f>
        <v>B22</v>
      </c>
      <c r="B47" t="str">
        <f>Results!D87</f>
        <v>Undetermined</v>
      </c>
      <c r="C47" s="3">
        <f t="shared" si="0"/>
        <v>40.1</v>
      </c>
      <c r="D47" s="4" t="str">
        <f>(Results!F87)</f>
        <v>LP2</v>
      </c>
      <c r="E47" s="5">
        <f>AVERAGE(C47:C49)</f>
        <v>40.1</v>
      </c>
      <c r="F47">
        <f>_xlfn.STDEV.P(C47:C49)</f>
        <v>0</v>
      </c>
      <c r="G47" t="str">
        <f>(Results!C87)</f>
        <v>IL1B</v>
      </c>
      <c r="H47" t="str">
        <f>CONCATENATE(D47,"|",G47)</f>
        <v>LP2|IL1B</v>
      </c>
    </row>
    <row r="48" spans="1:8" ht="14.25" x14ac:dyDescent="0.2">
      <c r="A48" t="str">
        <f>Results!A88</f>
        <v>B23</v>
      </c>
      <c r="B48" t="str">
        <f>Results!D88</f>
        <v>Undetermined</v>
      </c>
      <c r="C48" s="3">
        <f t="shared" si="0"/>
        <v>40.1</v>
      </c>
      <c r="G48" t="str">
        <f>(Results!C88)</f>
        <v>IL1B</v>
      </c>
    </row>
    <row r="49" spans="1:8" ht="14.25" x14ac:dyDescent="0.2">
      <c r="A49" t="str">
        <f>Results!A89</f>
        <v>B24</v>
      </c>
      <c r="B49" t="str">
        <f>Results!D89</f>
        <v>Undetermined</v>
      </c>
      <c r="C49" s="3">
        <f t="shared" si="0"/>
        <v>40.1</v>
      </c>
      <c r="G49" t="str">
        <f>(Results!C89)</f>
        <v>IL1B</v>
      </c>
    </row>
    <row r="50" spans="1:8" ht="14.25" x14ac:dyDescent="0.2">
      <c r="A50" t="str">
        <f>Results!A90</f>
        <v>C1</v>
      </c>
      <c r="B50" t="str">
        <f>Results!D90</f>
        <v>Undetermined</v>
      </c>
      <c r="C50" s="3"/>
      <c r="D50" s="4" t="str">
        <f>(Results!F90)</f>
        <v>HC2</v>
      </c>
      <c r="E50" s="5">
        <f>AVERAGE(C50:C52)</f>
        <v>38.843704223632813</v>
      </c>
      <c r="F50">
        <f>_xlfn.STDEV.P(C50:C52)</f>
        <v>0</v>
      </c>
      <c r="G50" t="str">
        <f>(Results!C90)</f>
        <v>IL1B</v>
      </c>
      <c r="H50" t="str">
        <f>CONCATENATE(D50,"|",G50)</f>
        <v>HC2|IL1B</v>
      </c>
    </row>
    <row r="51" spans="1:8" ht="14.25" x14ac:dyDescent="0.2">
      <c r="A51" t="str">
        <f>Results!A91</f>
        <v>C2</v>
      </c>
      <c r="B51" t="str">
        <f>Results!D91</f>
        <v>Undetermined</v>
      </c>
      <c r="C51" s="3"/>
      <c r="G51" t="str">
        <f>(Results!C91)</f>
        <v>IL1B</v>
      </c>
    </row>
    <row r="52" spans="1:8" ht="14.25" x14ac:dyDescent="0.2">
      <c r="A52" t="str">
        <f>Results!A92</f>
        <v>C3</v>
      </c>
      <c r="B52">
        <f>Results!D92</f>
        <v>38.843704223632813</v>
      </c>
      <c r="C52" s="3">
        <f t="shared" si="0"/>
        <v>38.843704223632813</v>
      </c>
      <c r="G52" t="str">
        <f>(Results!C92)</f>
        <v>IL1B</v>
      </c>
    </row>
    <row r="53" spans="1:8" ht="14.25" x14ac:dyDescent="0.2">
      <c r="A53" t="str">
        <f>Results!A93</f>
        <v>C4</v>
      </c>
      <c r="B53" t="str">
        <f>Results!D93</f>
        <v>Undetermined</v>
      </c>
      <c r="C53" s="3"/>
      <c r="D53" s="4" t="str">
        <f>(Results!F93)</f>
        <v>HO2</v>
      </c>
      <c r="E53" s="5">
        <f>AVERAGE(C53:C55)</f>
        <v>37.597278594970703</v>
      </c>
      <c r="F53">
        <f>_xlfn.STDEV.P(C53:C55)</f>
        <v>0.31475448608398438</v>
      </c>
      <c r="G53" t="str">
        <f>(Results!C93)</f>
        <v>IL1B</v>
      </c>
      <c r="H53" t="str">
        <f>CONCATENATE(D53,"|",G53)</f>
        <v>HO2|IL1B</v>
      </c>
    </row>
    <row r="54" spans="1:8" ht="14.25" x14ac:dyDescent="0.2">
      <c r="A54" t="str">
        <f>Results!A94</f>
        <v>C5</v>
      </c>
      <c r="B54">
        <f>Results!D94</f>
        <v>37.912033081054688</v>
      </c>
      <c r="C54" s="3">
        <f t="shared" si="0"/>
        <v>37.912033081054688</v>
      </c>
      <c r="G54" t="str">
        <f>(Results!C94)</f>
        <v>IL1B</v>
      </c>
    </row>
    <row r="55" spans="1:8" ht="14.25" x14ac:dyDescent="0.2">
      <c r="A55" t="str">
        <f>Results!A95</f>
        <v>C6</v>
      </c>
      <c r="B55">
        <f>Results!D95</f>
        <v>37.282524108886719</v>
      </c>
      <c r="C55" s="3">
        <f t="shared" si="0"/>
        <v>37.282524108886719</v>
      </c>
      <c r="G55" t="str">
        <f>(Results!C95)</f>
        <v>IL1B</v>
      </c>
    </row>
    <row r="56" spans="1:8" ht="14.25" x14ac:dyDescent="0.2">
      <c r="A56" t="str">
        <f>Results!A96</f>
        <v>C7</v>
      </c>
      <c r="B56">
        <f>Results!D96</f>
        <v>37.263595581054688</v>
      </c>
      <c r="C56" s="3">
        <f t="shared" si="0"/>
        <v>37.263595581054688</v>
      </c>
      <c r="D56" s="4" t="str">
        <f>(Results!F96)</f>
        <v>HP2</v>
      </c>
      <c r="E56" s="5">
        <f>AVERAGE(C56:C58)</f>
        <v>38.31983757019043</v>
      </c>
      <c r="F56">
        <f>_xlfn.STDEV.P(C56:C58)</f>
        <v>1.0562419891357422</v>
      </c>
      <c r="G56" t="str">
        <f>(Results!C96)</f>
        <v>IL1B</v>
      </c>
      <c r="H56" t="str">
        <f>CONCATENATE(D56,"|",G56)</f>
        <v>HP2|IL1B</v>
      </c>
    </row>
    <row r="57" spans="1:8" ht="14.25" x14ac:dyDescent="0.2">
      <c r="A57" t="str">
        <f>Results!A97</f>
        <v>C8</v>
      </c>
      <c r="B57" t="str">
        <f>Results!D97</f>
        <v>Undetermined</v>
      </c>
      <c r="C57" s="3"/>
      <c r="G57" t="str">
        <f>(Results!C97)</f>
        <v>IL1B</v>
      </c>
    </row>
    <row r="58" spans="1:8" ht="14.25" x14ac:dyDescent="0.2">
      <c r="A58" t="str">
        <f>Results!A98</f>
        <v>C9</v>
      </c>
      <c r="B58">
        <f>Results!D98</f>
        <v>39.376079559326172</v>
      </c>
      <c r="C58" s="3">
        <f t="shared" si="0"/>
        <v>39.376079559326172</v>
      </c>
      <c r="G58" t="str">
        <f>(Results!C98)</f>
        <v>IL1B</v>
      </c>
    </row>
    <row r="59" spans="1:8" ht="14.25" x14ac:dyDescent="0.2">
      <c r="A59" t="str">
        <f>Results!A99</f>
        <v>C10</v>
      </c>
      <c r="B59" t="str">
        <f>Results!D99</f>
        <v>Undetermined</v>
      </c>
      <c r="C59" s="3"/>
      <c r="D59" s="4" t="str">
        <f>(Results!F99)</f>
        <v>LC3</v>
      </c>
      <c r="E59" s="5">
        <f>AVERAGE(C59:C61)</f>
        <v>37.18560791015625</v>
      </c>
      <c r="F59">
        <f>_xlfn.STDEV.P(C59:C61)</f>
        <v>0</v>
      </c>
      <c r="G59" t="str">
        <f>(Results!C99)</f>
        <v>IL1B</v>
      </c>
      <c r="H59" t="str">
        <f>CONCATENATE(D59,"|",G59)</f>
        <v>LC3|IL1B</v>
      </c>
    </row>
    <row r="60" spans="1:8" ht="14.25" x14ac:dyDescent="0.2">
      <c r="A60" t="str">
        <f>Results!A100</f>
        <v>C11</v>
      </c>
      <c r="B60">
        <f>Results!D100</f>
        <v>37.18560791015625</v>
      </c>
      <c r="C60" s="3">
        <f t="shared" si="0"/>
        <v>37.18560791015625</v>
      </c>
      <c r="G60" t="str">
        <f>(Results!C100)</f>
        <v>IL1B</v>
      </c>
    </row>
    <row r="61" spans="1:8" ht="14.25" x14ac:dyDescent="0.2">
      <c r="A61" t="str">
        <f>Results!A101</f>
        <v>C12</v>
      </c>
      <c r="B61" t="str">
        <f>Results!D101</f>
        <v>Undetermined</v>
      </c>
      <c r="C61" s="3"/>
      <c r="G61" t="str">
        <f>(Results!C101)</f>
        <v>IL1B</v>
      </c>
    </row>
    <row r="62" spans="1:8" ht="14.25" x14ac:dyDescent="0.2">
      <c r="A62" t="str">
        <f>Results!A102</f>
        <v>C13</v>
      </c>
      <c r="B62" t="str">
        <f>Results!D102</f>
        <v>Undetermined</v>
      </c>
      <c r="C62" s="3"/>
      <c r="D62" s="4" t="str">
        <f>(Results!F102)</f>
        <v>LO3</v>
      </c>
      <c r="E62" s="5">
        <f>AVERAGE(C62:C64)</f>
        <v>37.71833610534668</v>
      </c>
      <c r="F62">
        <f>_xlfn.STDEV.P(C62:C64)</f>
        <v>2.3822784423828125E-3</v>
      </c>
      <c r="G62" t="str">
        <f>(Results!C102)</f>
        <v>IL1B</v>
      </c>
      <c r="H62" t="str">
        <f>CONCATENATE(D62,"|",G62)</f>
        <v>LO3|IL1B</v>
      </c>
    </row>
    <row r="63" spans="1:8" ht="14.25" x14ac:dyDescent="0.2">
      <c r="A63" t="str">
        <f>Results!A103</f>
        <v>C14</v>
      </c>
      <c r="B63">
        <f>Results!D103</f>
        <v>37.715953826904297</v>
      </c>
      <c r="C63" s="3">
        <f t="shared" si="0"/>
        <v>37.715953826904297</v>
      </c>
      <c r="G63" t="str">
        <f>(Results!C103)</f>
        <v>IL1B</v>
      </c>
    </row>
    <row r="64" spans="1:8" ht="14.25" x14ac:dyDescent="0.2">
      <c r="A64" t="str">
        <f>Results!A104</f>
        <v>C15</v>
      </c>
      <c r="B64">
        <f>Results!D104</f>
        <v>37.720718383789063</v>
      </c>
      <c r="C64" s="3">
        <f t="shared" si="0"/>
        <v>37.720718383789063</v>
      </c>
      <c r="G64" t="str">
        <f>(Results!C104)</f>
        <v>IL1B</v>
      </c>
    </row>
    <row r="65" spans="1:8" ht="14.25" x14ac:dyDescent="0.2">
      <c r="A65" t="str">
        <f>Results!A105</f>
        <v>C16</v>
      </c>
      <c r="B65">
        <f>Results!D105</f>
        <v>38.221000671386719</v>
      </c>
      <c r="C65" s="3">
        <f t="shared" si="0"/>
        <v>38.221000671386719</v>
      </c>
      <c r="D65" s="4" t="str">
        <f>(Results!F105)</f>
        <v>LP3</v>
      </c>
      <c r="E65" s="5">
        <f>AVERAGE(C65:C67)</f>
        <v>37.108239491780601</v>
      </c>
      <c r="F65">
        <f>_xlfn.STDEV.P(C65:C67)</f>
        <v>0.89973056697325859</v>
      </c>
      <c r="G65" t="str">
        <f>(Results!C105)</f>
        <v>IL1B</v>
      </c>
      <c r="H65" t="str">
        <f>CONCATENATE(D65,"|",G65)</f>
        <v>LP3|IL1B</v>
      </c>
    </row>
    <row r="66" spans="1:8" ht="14.25" x14ac:dyDescent="0.2">
      <c r="A66" t="str">
        <f>Results!A106</f>
        <v>C17</v>
      </c>
      <c r="B66">
        <f>Results!D106</f>
        <v>36.017448425292969</v>
      </c>
      <c r="C66" s="3">
        <f t="shared" ref="C66:C129" si="1">IF(B66="Undetermined",40.1,B66)</f>
        <v>36.017448425292969</v>
      </c>
      <c r="G66" t="str">
        <f>(Results!C106)</f>
        <v>IL1B</v>
      </c>
    </row>
    <row r="67" spans="1:8" ht="14.25" x14ac:dyDescent="0.2">
      <c r="A67" t="str">
        <f>Results!A107</f>
        <v>C18</v>
      </c>
      <c r="B67">
        <f>Results!D107</f>
        <v>37.086269378662109</v>
      </c>
      <c r="C67" s="3">
        <f t="shared" si="1"/>
        <v>37.086269378662109</v>
      </c>
      <c r="G67" t="str">
        <f>(Results!C107)</f>
        <v>IL1B</v>
      </c>
    </row>
    <row r="68" spans="1:8" ht="14.25" x14ac:dyDescent="0.2">
      <c r="A68" t="str">
        <f>Results!A108</f>
        <v>C19</v>
      </c>
      <c r="B68" t="str">
        <f>Results!D108</f>
        <v>Undetermined</v>
      </c>
      <c r="C68" s="3">
        <f t="shared" si="1"/>
        <v>40.1</v>
      </c>
      <c r="D68" s="4" t="str">
        <f>(Results!F108)</f>
        <v>HC3</v>
      </c>
      <c r="E68" s="5">
        <f>AVERAGE(C68:C70)</f>
        <v>40.1</v>
      </c>
      <c r="F68">
        <f>_xlfn.STDEV.P(C68:C70)</f>
        <v>0</v>
      </c>
      <c r="G68" t="str">
        <f>(Results!C108)</f>
        <v>IL1B</v>
      </c>
      <c r="H68" t="str">
        <f>CONCATENATE(D68,"|",G68)</f>
        <v>HC3|IL1B</v>
      </c>
    </row>
    <row r="69" spans="1:8" ht="14.25" x14ac:dyDescent="0.2">
      <c r="A69" t="str">
        <f>Results!A109</f>
        <v>C20</v>
      </c>
      <c r="B69" t="str">
        <f>Results!D109</f>
        <v>Undetermined</v>
      </c>
      <c r="C69" s="3">
        <f t="shared" si="1"/>
        <v>40.1</v>
      </c>
      <c r="G69" t="str">
        <f>(Results!C109)</f>
        <v>IL1B</v>
      </c>
    </row>
    <row r="70" spans="1:8" ht="14.25" x14ac:dyDescent="0.2">
      <c r="A70" t="str">
        <f>Results!A110</f>
        <v>C21</v>
      </c>
      <c r="B70" t="str">
        <f>Results!D110</f>
        <v>Undetermined</v>
      </c>
      <c r="C70" s="3">
        <f t="shared" si="1"/>
        <v>40.1</v>
      </c>
      <c r="G70" t="str">
        <f>(Results!C110)</f>
        <v>IL1B</v>
      </c>
    </row>
    <row r="71" spans="1:8" ht="14.25" x14ac:dyDescent="0.2">
      <c r="A71" t="str">
        <f>Results!A111</f>
        <v>C22</v>
      </c>
      <c r="B71">
        <f>Results!D111</f>
        <v>37.430446624755859</v>
      </c>
      <c r="C71" s="3">
        <f t="shared" si="1"/>
        <v>37.430446624755859</v>
      </c>
      <c r="D71" s="4" t="str">
        <f>(Results!F111)</f>
        <v>HO3</v>
      </c>
      <c r="E71" s="5">
        <f>AVERAGE(C71:C73)</f>
        <v>37.468934377034508</v>
      </c>
      <c r="F71">
        <f>_xlfn.STDEV.P(C71:C73)</f>
        <v>0.12681636850462916</v>
      </c>
      <c r="G71" t="str">
        <f>(Results!C111)</f>
        <v>IL1B</v>
      </c>
      <c r="H71" t="str">
        <f>CONCATENATE(D71,"|",G71)</f>
        <v>HO3|IL1B</v>
      </c>
    </row>
    <row r="72" spans="1:8" ht="14.25" x14ac:dyDescent="0.2">
      <c r="A72" t="str">
        <f>Results!A112</f>
        <v>C23</v>
      </c>
      <c r="B72">
        <f>Results!D112</f>
        <v>37.639877319335938</v>
      </c>
      <c r="C72" s="3">
        <f t="shared" si="1"/>
        <v>37.639877319335938</v>
      </c>
      <c r="G72" t="str">
        <f>(Results!C112)</f>
        <v>IL1B</v>
      </c>
    </row>
    <row r="73" spans="1:8" ht="14.25" x14ac:dyDescent="0.2">
      <c r="A73" t="str">
        <f>Results!A113</f>
        <v>C24</v>
      </c>
      <c r="B73">
        <f>Results!D113</f>
        <v>37.336479187011719</v>
      </c>
      <c r="C73" s="3">
        <f t="shared" si="1"/>
        <v>37.336479187011719</v>
      </c>
      <c r="G73" t="str">
        <f>(Results!C113)</f>
        <v>IL1B</v>
      </c>
    </row>
    <row r="74" spans="1:8" ht="14.25" x14ac:dyDescent="0.2">
      <c r="A74" t="str">
        <f>Results!A114</f>
        <v>D1</v>
      </c>
      <c r="B74">
        <f>Results!D114</f>
        <v>37.452339172363281</v>
      </c>
      <c r="C74" s="3"/>
      <c r="D74" s="4" t="str">
        <f>(Results!F114)</f>
        <v>HP3</v>
      </c>
      <c r="E74" s="5">
        <f>AVERAGE(C74:C76)</f>
        <v>39.299345016479492</v>
      </c>
      <c r="F74">
        <f>_xlfn.STDEV.P(C74:C76)</f>
        <v>0.33222389221191406</v>
      </c>
      <c r="G74" t="str">
        <f>(Results!C114)</f>
        <v>IL1B</v>
      </c>
      <c r="H74" t="str">
        <f>CONCATENATE(D74,"|",G74)</f>
        <v>HP3|IL1B</v>
      </c>
    </row>
    <row r="75" spans="1:8" ht="14.25" x14ac:dyDescent="0.2">
      <c r="A75" t="str">
        <f>Results!A115</f>
        <v>D2</v>
      </c>
      <c r="B75">
        <f>Results!D115</f>
        <v>38.967121124267578</v>
      </c>
      <c r="C75" s="3">
        <f t="shared" si="1"/>
        <v>38.967121124267578</v>
      </c>
      <c r="G75" t="str">
        <f>(Results!C115)</f>
        <v>IL1B</v>
      </c>
    </row>
    <row r="76" spans="1:8" ht="14.25" x14ac:dyDescent="0.2">
      <c r="A76" t="str">
        <f>Results!A116</f>
        <v>D3</v>
      </c>
      <c r="B76">
        <f>Results!D116</f>
        <v>39.631568908691406</v>
      </c>
      <c r="C76" s="3">
        <f t="shared" si="1"/>
        <v>39.631568908691406</v>
      </c>
      <c r="G76" t="str">
        <f>(Results!C116)</f>
        <v>IL1B</v>
      </c>
    </row>
    <row r="77" spans="1:8" ht="14.25" x14ac:dyDescent="0.2">
      <c r="A77" t="str">
        <f>Results!A117</f>
        <v>D4</v>
      </c>
      <c r="B77">
        <f>Results!D117</f>
        <v>37.696731567382813</v>
      </c>
      <c r="C77" s="3">
        <f t="shared" si="1"/>
        <v>37.696731567382813</v>
      </c>
      <c r="D77" s="4" t="str">
        <f>(Results!F117)</f>
        <v>LC4</v>
      </c>
      <c r="E77" s="5">
        <f>AVERAGE(C77:C79)</f>
        <v>38.208646774291992</v>
      </c>
      <c r="F77">
        <f>_xlfn.STDEV.P(C77:C79)</f>
        <v>0.51191520690917969</v>
      </c>
      <c r="G77" t="str">
        <f>(Results!C117)</f>
        <v>IL1B</v>
      </c>
      <c r="H77" t="str">
        <f>CONCATENATE(D77,"|",G77)</f>
        <v>LC4|IL1B</v>
      </c>
    </row>
    <row r="78" spans="1:8" ht="14.25" x14ac:dyDescent="0.2">
      <c r="A78" t="str">
        <f>Results!A118</f>
        <v>D5</v>
      </c>
      <c r="B78">
        <f>Results!D118</f>
        <v>38.720561981201172</v>
      </c>
      <c r="C78" s="3">
        <f t="shared" si="1"/>
        <v>38.720561981201172</v>
      </c>
      <c r="G78" t="str">
        <f>(Results!C118)</f>
        <v>IL1B</v>
      </c>
    </row>
    <row r="79" spans="1:8" ht="14.25" x14ac:dyDescent="0.2">
      <c r="A79" t="str">
        <f>Results!A119</f>
        <v>D6</v>
      </c>
      <c r="B79">
        <f>Results!D119</f>
        <v>36.155727386474609</v>
      </c>
      <c r="C79" s="3"/>
      <c r="G79" t="str">
        <f>(Results!C119)</f>
        <v>IL1B</v>
      </c>
    </row>
    <row r="80" spans="1:8" ht="14.25" x14ac:dyDescent="0.2">
      <c r="A80" t="str">
        <f>Results!A120</f>
        <v>D7</v>
      </c>
      <c r="B80" t="str">
        <f>Results!D120</f>
        <v>Undetermined</v>
      </c>
      <c r="C80" s="3"/>
      <c r="D80" s="4" t="str">
        <f>(Results!F120)</f>
        <v>LO4</v>
      </c>
      <c r="E80" s="5">
        <f>AVERAGE(C80:C82)</f>
        <v>37.325492858886719</v>
      </c>
      <c r="F80">
        <f>_xlfn.STDEV.P(C80:C82)</f>
        <v>0.22191238403320313</v>
      </c>
      <c r="G80" t="str">
        <f>(Results!C120)</f>
        <v>IL1B</v>
      </c>
      <c r="H80" t="str">
        <f>CONCATENATE(D80,"|",G80)</f>
        <v>LO4|IL1B</v>
      </c>
    </row>
    <row r="81" spans="1:8" ht="14.25" x14ac:dyDescent="0.2">
      <c r="A81" t="str">
        <f>Results!A121</f>
        <v>D8</v>
      </c>
      <c r="B81">
        <f>Results!D121</f>
        <v>37.547405242919922</v>
      </c>
      <c r="C81" s="3">
        <f t="shared" si="1"/>
        <v>37.547405242919922</v>
      </c>
      <c r="G81" t="str">
        <f>(Results!C121)</f>
        <v>IL1B</v>
      </c>
    </row>
    <row r="82" spans="1:8" ht="14.25" x14ac:dyDescent="0.2">
      <c r="A82" t="str">
        <f>Results!A122</f>
        <v>D9</v>
      </c>
      <c r="B82">
        <f>Results!D122</f>
        <v>37.103580474853516</v>
      </c>
      <c r="C82" s="3">
        <f t="shared" si="1"/>
        <v>37.103580474853516</v>
      </c>
      <c r="G82" t="str">
        <f>(Results!C122)</f>
        <v>IL1B</v>
      </c>
    </row>
    <row r="83" spans="1:8" ht="14.25" x14ac:dyDescent="0.2">
      <c r="A83" t="str">
        <f>Results!A123</f>
        <v>D10</v>
      </c>
      <c r="B83">
        <f>Results!D123</f>
        <v>38.128776550292969</v>
      </c>
      <c r="C83" s="3">
        <f t="shared" si="1"/>
        <v>38.128776550292969</v>
      </c>
      <c r="D83" s="4" t="str">
        <f>(Results!F123)</f>
        <v>LP4</v>
      </c>
      <c r="E83" s="5">
        <f>AVERAGE(C83:C85)</f>
        <v>37.499725341796875</v>
      </c>
      <c r="F83">
        <f>_xlfn.STDEV.P(C83:C85)</f>
        <v>0.62905120849609375</v>
      </c>
      <c r="G83" t="str">
        <f>(Results!C123)</f>
        <v>IL1B</v>
      </c>
      <c r="H83" t="str">
        <f>CONCATENATE(D83,"|",G83)</f>
        <v>LP4|IL1B</v>
      </c>
    </row>
    <row r="84" spans="1:8" ht="14.25" x14ac:dyDescent="0.2">
      <c r="A84" t="str">
        <f>Results!A124</f>
        <v>D11</v>
      </c>
      <c r="B84">
        <f>Results!D124</f>
        <v>38.773204803466797</v>
      </c>
      <c r="C84" s="3"/>
      <c r="G84" t="str">
        <f>(Results!C124)</f>
        <v>IL1B</v>
      </c>
    </row>
    <row r="85" spans="1:8" ht="14.25" x14ac:dyDescent="0.2">
      <c r="A85" t="str">
        <f>Results!A125</f>
        <v>D12</v>
      </c>
      <c r="B85">
        <f>Results!D125</f>
        <v>36.870674133300781</v>
      </c>
      <c r="C85" s="3">
        <f t="shared" si="1"/>
        <v>36.870674133300781</v>
      </c>
      <c r="G85" t="str">
        <f>(Results!C125)</f>
        <v>IL1B</v>
      </c>
    </row>
    <row r="86" spans="1:8" ht="14.25" x14ac:dyDescent="0.2">
      <c r="A86" t="str">
        <f>Results!A126</f>
        <v>D13</v>
      </c>
      <c r="B86" t="str">
        <f>Results!D126</f>
        <v>Undetermined</v>
      </c>
      <c r="C86" s="3"/>
      <c r="D86" s="4" t="str">
        <f>(Results!F126)</f>
        <v>HC4</v>
      </c>
      <c r="E86" s="5">
        <f>AVERAGE(C86:C88)</f>
        <v>37.916107177734375</v>
      </c>
      <c r="F86">
        <f>_xlfn.STDEV.P(C86:C88)</f>
        <v>0.67584991455078125</v>
      </c>
      <c r="G86" t="str">
        <f>(Results!C126)</f>
        <v>IL1B</v>
      </c>
      <c r="H86" t="str">
        <f>CONCATENATE(D86,"|",G86)</f>
        <v>HC4|IL1B</v>
      </c>
    </row>
    <row r="87" spans="1:8" ht="14.25" x14ac:dyDescent="0.2">
      <c r="A87" t="str">
        <f>Results!A127</f>
        <v>D14</v>
      </c>
      <c r="B87">
        <f>Results!D127</f>
        <v>37.240257263183594</v>
      </c>
      <c r="C87" s="3">
        <f t="shared" si="1"/>
        <v>37.240257263183594</v>
      </c>
      <c r="G87" t="str">
        <f>(Results!C127)</f>
        <v>IL1B</v>
      </c>
    </row>
    <row r="88" spans="1:8" ht="14.25" x14ac:dyDescent="0.2">
      <c r="A88" t="str">
        <f>Results!A128</f>
        <v>D15</v>
      </c>
      <c r="B88">
        <f>Results!D128</f>
        <v>38.591957092285156</v>
      </c>
      <c r="C88" s="3">
        <f t="shared" si="1"/>
        <v>38.591957092285156</v>
      </c>
      <c r="G88" t="str">
        <f>(Results!C128)</f>
        <v>IL1B</v>
      </c>
    </row>
    <row r="89" spans="1:8" ht="14.25" x14ac:dyDescent="0.2">
      <c r="A89" t="str">
        <f>Results!A129</f>
        <v>D16</v>
      </c>
      <c r="B89" t="str">
        <f>Results!D129</f>
        <v>Undetermined</v>
      </c>
      <c r="C89" s="3"/>
      <c r="D89" s="4" t="str">
        <f>(Results!F129)</f>
        <v>HO4</v>
      </c>
      <c r="E89" s="5">
        <f>AVERAGE(C89:C91)</f>
        <v>38.721744537353516</v>
      </c>
      <c r="F89">
        <f>_xlfn.STDEV.P(C89:C91)</f>
        <v>0</v>
      </c>
      <c r="G89" t="str">
        <f>(Results!C129)</f>
        <v>IL1B</v>
      </c>
      <c r="H89" t="str">
        <f>CONCATENATE(D89,"|",G89)</f>
        <v>HO4|IL1B</v>
      </c>
    </row>
    <row r="90" spans="1:8" ht="14.25" x14ac:dyDescent="0.2">
      <c r="A90" t="str">
        <f>Results!A130</f>
        <v>D17</v>
      </c>
      <c r="B90" t="str">
        <f>Results!D130</f>
        <v>Undetermined</v>
      </c>
      <c r="C90" s="3"/>
      <c r="G90" t="str">
        <f>(Results!C130)</f>
        <v>IL1B</v>
      </c>
    </row>
    <row r="91" spans="1:8" ht="14.25" x14ac:dyDescent="0.2">
      <c r="A91" t="str">
        <f>Results!A131</f>
        <v>D18</v>
      </c>
      <c r="B91">
        <f>Results!D131</f>
        <v>38.721744537353516</v>
      </c>
      <c r="C91" s="3">
        <f t="shared" si="1"/>
        <v>38.721744537353516</v>
      </c>
      <c r="G91" t="str">
        <f>(Results!C131)</f>
        <v>IL1B</v>
      </c>
    </row>
    <row r="92" spans="1:8" ht="14.25" x14ac:dyDescent="0.2">
      <c r="A92" t="str">
        <f>Results!A132</f>
        <v>D19</v>
      </c>
      <c r="B92">
        <f>Results!D132</f>
        <v>38.767009735107422</v>
      </c>
      <c r="C92" s="3">
        <f t="shared" si="1"/>
        <v>38.767009735107422</v>
      </c>
      <c r="D92" s="4" t="str">
        <f>(Results!F132)</f>
        <v>HP4</v>
      </c>
      <c r="E92" s="5">
        <f>AVERAGE(C92:C94)</f>
        <v>38.771331787109375</v>
      </c>
      <c r="F92">
        <f>_xlfn.STDEV.P(C92:C94)</f>
        <v>4.322052001953125E-3</v>
      </c>
      <c r="G92" t="str">
        <f>(Results!C132)</f>
        <v>IL1B</v>
      </c>
      <c r="H92" t="str">
        <f>CONCATENATE(D92,"|",G92)</f>
        <v>HP4|IL1B</v>
      </c>
    </row>
    <row r="93" spans="1:8" ht="14.25" x14ac:dyDescent="0.2">
      <c r="A93" t="str">
        <f>Results!A133</f>
        <v>D20</v>
      </c>
      <c r="B93">
        <f>Results!D133</f>
        <v>38.775653839111328</v>
      </c>
      <c r="C93" s="3">
        <f t="shared" si="1"/>
        <v>38.775653839111328</v>
      </c>
      <c r="G93" t="str">
        <f>(Results!C133)</f>
        <v>IL1B</v>
      </c>
    </row>
    <row r="94" spans="1:8" ht="14.25" x14ac:dyDescent="0.2">
      <c r="A94" t="str">
        <f>Results!A134</f>
        <v>D21</v>
      </c>
      <c r="B94">
        <f>Results!D134</f>
        <v>37.168628692626953</v>
      </c>
      <c r="C94" s="3"/>
      <c r="G94" t="str">
        <f>(Results!C134)</f>
        <v>IL1B</v>
      </c>
    </row>
    <row r="95" spans="1:8" ht="14.25" x14ac:dyDescent="0.2">
      <c r="A95" t="str">
        <f>Results!A135</f>
        <v>E1</v>
      </c>
      <c r="B95">
        <f>Results!D135</f>
        <v>37.242111206054688</v>
      </c>
      <c r="C95" s="3">
        <f t="shared" si="1"/>
        <v>37.242111206054688</v>
      </c>
      <c r="D95" s="4" t="str">
        <f>(Results!F135)</f>
        <v>LC5</v>
      </c>
      <c r="E95" s="5">
        <f>AVERAGE(C95:C97)</f>
        <v>36.742847442626953</v>
      </c>
      <c r="F95">
        <f>_xlfn.STDEV.P(C95:C97)</f>
        <v>0.35421878200384099</v>
      </c>
      <c r="G95" t="str">
        <f>(Results!C135)</f>
        <v>IL1B</v>
      </c>
      <c r="H95" t="str">
        <f>CONCATENATE(D95,"|",G95)</f>
        <v>LC5|IL1B</v>
      </c>
    </row>
    <row r="96" spans="1:8" ht="14.25" x14ac:dyDescent="0.2">
      <c r="A96" t="str">
        <f>Results!A136</f>
        <v>E2</v>
      </c>
      <c r="B96">
        <f>Results!D136</f>
        <v>36.457744598388672</v>
      </c>
      <c r="C96" s="3">
        <f t="shared" si="1"/>
        <v>36.457744598388672</v>
      </c>
      <c r="G96" t="str">
        <f>(Results!C136)</f>
        <v>IL1B</v>
      </c>
    </row>
    <row r="97" spans="1:8" ht="14.25" x14ac:dyDescent="0.2">
      <c r="A97" t="str">
        <f>Results!A137</f>
        <v>E3</v>
      </c>
      <c r="B97">
        <f>Results!D137</f>
        <v>36.5286865234375</v>
      </c>
      <c r="C97" s="3">
        <f t="shared" si="1"/>
        <v>36.5286865234375</v>
      </c>
      <c r="G97" t="str">
        <f>(Results!C137)</f>
        <v>IL1B</v>
      </c>
    </row>
    <row r="98" spans="1:8" ht="14.25" x14ac:dyDescent="0.2">
      <c r="A98" t="str">
        <f>Results!A138</f>
        <v>E4</v>
      </c>
      <c r="B98">
        <f>Results!D138</f>
        <v>36.379673004150391</v>
      </c>
      <c r="C98" s="3">
        <f t="shared" si="1"/>
        <v>36.379673004150391</v>
      </c>
      <c r="D98" s="4" t="str">
        <f>(Results!F138)</f>
        <v>LO5</v>
      </c>
      <c r="E98" s="5">
        <f>AVERAGE(C98:C100)</f>
        <v>36.515920003255211</v>
      </c>
      <c r="F98">
        <f>_xlfn.STDEV.P(C98:C100)</f>
        <v>0.33318142663309941</v>
      </c>
      <c r="G98" t="str">
        <f>(Results!C138)</f>
        <v>IL1B</v>
      </c>
      <c r="H98" t="str">
        <f>CONCATENATE(D98,"|",G98)</f>
        <v>LO5|IL1B</v>
      </c>
    </row>
    <row r="99" spans="1:8" ht="14.25" x14ac:dyDescent="0.2">
      <c r="A99" t="str">
        <f>Results!A139</f>
        <v>E5</v>
      </c>
      <c r="B99">
        <f>Results!D139</f>
        <v>36.974674224853516</v>
      </c>
      <c r="C99" s="3">
        <f t="shared" si="1"/>
        <v>36.974674224853516</v>
      </c>
      <c r="G99" t="str">
        <f>(Results!C139)</f>
        <v>IL1B</v>
      </c>
    </row>
    <row r="100" spans="1:8" ht="14.25" x14ac:dyDescent="0.2">
      <c r="A100" t="str">
        <f>Results!A140</f>
        <v>E6</v>
      </c>
      <c r="B100">
        <f>Results!D140</f>
        <v>36.193412780761719</v>
      </c>
      <c r="C100" s="3">
        <f t="shared" si="1"/>
        <v>36.193412780761719</v>
      </c>
      <c r="G100" t="str">
        <f>(Results!C140)</f>
        <v>IL1B</v>
      </c>
    </row>
    <row r="101" spans="1:8" ht="14.25" x14ac:dyDescent="0.2">
      <c r="A101" t="str">
        <f>Results!A141</f>
        <v>E7</v>
      </c>
      <c r="B101">
        <f>Results!D141</f>
        <v>37.280220031738281</v>
      </c>
      <c r="C101" s="3">
        <f t="shared" si="1"/>
        <v>37.280220031738281</v>
      </c>
      <c r="D101" s="4" t="str">
        <f>(Results!F141)</f>
        <v>LP5</v>
      </c>
      <c r="E101" s="5">
        <f>AVERAGE(C101:C103)</f>
        <v>36.924765268961586</v>
      </c>
      <c r="F101">
        <f>_xlfn.STDEV.P(C101:C103)</f>
        <v>0.30117244051066949</v>
      </c>
      <c r="G101" t="str">
        <f>(Results!C141)</f>
        <v>IL1B</v>
      </c>
      <c r="H101" t="str">
        <f>CONCATENATE(D101,"|",G101)</f>
        <v>LP5|IL1B</v>
      </c>
    </row>
    <row r="102" spans="1:8" ht="14.25" x14ac:dyDescent="0.2">
      <c r="A102" t="str">
        <f>Results!A142</f>
        <v>E8</v>
      </c>
      <c r="B102">
        <f>Results!D142</f>
        <v>36.950252532958984</v>
      </c>
      <c r="C102" s="3">
        <f t="shared" si="1"/>
        <v>36.950252532958984</v>
      </c>
      <c r="G102" t="str">
        <f>(Results!C142)</f>
        <v>IL1B</v>
      </c>
    </row>
    <row r="103" spans="1:8" ht="14.25" x14ac:dyDescent="0.2">
      <c r="A103" t="str">
        <f>Results!A143</f>
        <v>E9</v>
      </c>
      <c r="B103">
        <f>Results!D143</f>
        <v>36.5438232421875</v>
      </c>
      <c r="C103" s="3">
        <f t="shared" si="1"/>
        <v>36.5438232421875</v>
      </c>
      <c r="G103" t="str">
        <f>(Results!C143)</f>
        <v>IL1B</v>
      </c>
    </row>
    <row r="104" spans="1:8" ht="14.25" x14ac:dyDescent="0.2">
      <c r="A104" t="str">
        <f>Results!A144</f>
        <v>E10</v>
      </c>
      <c r="B104">
        <f>Results!D144</f>
        <v>36.690994262695313</v>
      </c>
      <c r="C104" s="3">
        <f t="shared" si="1"/>
        <v>36.690994262695313</v>
      </c>
      <c r="D104" s="4" t="str">
        <f>(Results!F144)</f>
        <v>HC5</v>
      </c>
      <c r="E104" s="5">
        <f>AVERAGE(C104:C106)</f>
        <v>37.142000198364258</v>
      </c>
      <c r="F104">
        <f>_xlfn.STDEV.P(C104:C106)</f>
        <v>0.45100593566894531</v>
      </c>
      <c r="G104" t="str">
        <f>(Results!C144)</f>
        <v>IL1B</v>
      </c>
      <c r="H104" t="str">
        <f>CONCATENATE(D104,"|",G104)</f>
        <v>HC5|IL1B</v>
      </c>
    </row>
    <row r="105" spans="1:8" ht="14.25" x14ac:dyDescent="0.2">
      <c r="A105" t="str">
        <f>Results!A145</f>
        <v>E11</v>
      </c>
      <c r="B105" t="str">
        <f>Results!D145</f>
        <v>Undetermined</v>
      </c>
      <c r="C105" s="3"/>
      <c r="G105" t="str">
        <f>(Results!C145)</f>
        <v>IL1B</v>
      </c>
    </row>
    <row r="106" spans="1:8" ht="14.25" x14ac:dyDescent="0.2">
      <c r="A106" t="str">
        <f>Results!A146</f>
        <v>E12</v>
      </c>
      <c r="B106">
        <f>Results!D146</f>
        <v>37.593006134033203</v>
      </c>
      <c r="C106" s="3">
        <f t="shared" si="1"/>
        <v>37.593006134033203</v>
      </c>
      <c r="G106" t="str">
        <f>(Results!C146)</f>
        <v>IL1B</v>
      </c>
    </row>
    <row r="107" spans="1:8" ht="14.25" x14ac:dyDescent="0.2">
      <c r="A107" t="str">
        <f>Results!A147</f>
        <v>E13</v>
      </c>
      <c r="B107">
        <f>Results!D147</f>
        <v>39.0316162109375</v>
      </c>
      <c r="C107" s="3"/>
      <c r="D107" s="4" t="str">
        <f>(Results!F147)</f>
        <v>HO5</v>
      </c>
      <c r="E107" s="5">
        <f>AVERAGE(C107:C109)</f>
        <v>36.065866470336914</v>
      </c>
      <c r="F107">
        <f>_xlfn.STDEV.P(C107:C109)</f>
        <v>0.16929054260253906</v>
      </c>
      <c r="G107" t="str">
        <f>(Results!C147)</f>
        <v>IL1B</v>
      </c>
      <c r="H107" t="str">
        <f>CONCATENATE(D107,"|",G107)</f>
        <v>HO5|IL1B</v>
      </c>
    </row>
    <row r="108" spans="1:8" ht="14.25" x14ac:dyDescent="0.2">
      <c r="A108" t="str">
        <f>Results!A148</f>
        <v>E14</v>
      </c>
      <c r="B108">
        <f>Results!D148</f>
        <v>36.235157012939453</v>
      </c>
      <c r="C108" s="3">
        <f t="shared" si="1"/>
        <v>36.235157012939453</v>
      </c>
      <c r="G108" t="str">
        <f>(Results!C148)</f>
        <v>IL1B</v>
      </c>
    </row>
    <row r="109" spans="1:8" ht="14.25" x14ac:dyDescent="0.2">
      <c r="A109" t="str">
        <f>Results!A149</f>
        <v>E15</v>
      </c>
      <c r="B109">
        <f>Results!D149</f>
        <v>35.896575927734375</v>
      </c>
      <c r="C109" s="3">
        <f t="shared" si="1"/>
        <v>35.896575927734375</v>
      </c>
      <c r="G109" t="str">
        <f>(Results!C149)</f>
        <v>IL1B</v>
      </c>
    </row>
    <row r="110" spans="1:8" ht="14.25" x14ac:dyDescent="0.2">
      <c r="A110" t="str">
        <f>Results!A150</f>
        <v>E16</v>
      </c>
      <c r="B110">
        <f>Results!D150</f>
        <v>35.987056732177734</v>
      </c>
      <c r="C110" s="3">
        <f t="shared" si="1"/>
        <v>35.987056732177734</v>
      </c>
      <c r="D110" s="4" t="str">
        <f>(Results!F150)</f>
        <v>HP5</v>
      </c>
      <c r="E110" s="5">
        <f>AVERAGE(C110:C112)</f>
        <v>36.10212516784668</v>
      </c>
      <c r="F110">
        <f>_xlfn.STDEV.P(C110:C112)</f>
        <v>0.11506843566894531</v>
      </c>
      <c r="G110" t="str">
        <f>(Results!C150)</f>
        <v>IL1B</v>
      </c>
      <c r="H110" t="str">
        <f>CONCATENATE(D110,"|",G110)</f>
        <v>HP5|IL1B</v>
      </c>
    </row>
    <row r="111" spans="1:8" ht="14.25" x14ac:dyDescent="0.2">
      <c r="A111" t="str">
        <f>Results!A151</f>
        <v>E17</v>
      </c>
      <c r="B111">
        <f>Results!D151</f>
        <v>37.626914978027344</v>
      </c>
      <c r="C111" s="3"/>
      <c r="G111" t="str">
        <f>(Results!C151)</f>
        <v>IL1B</v>
      </c>
    </row>
    <row r="112" spans="1:8" ht="14.25" x14ac:dyDescent="0.2">
      <c r="A112" t="str">
        <f>Results!A152</f>
        <v>E18</v>
      </c>
      <c r="B112">
        <f>Results!D152</f>
        <v>36.217193603515625</v>
      </c>
      <c r="C112" s="3">
        <f t="shared" si="1"/>
        <v>36.217193603515625</v>
      </c>
      <c r="G112" t="str">
        <f>(Results!C152)</f>
        <v>IL1B</v>
      </c>
    </row>
    <row r="113" spans="1:8" ht="14.25" x14ac:dyDescent="0.2">
      <c r="A113" t="str">
        <f>Results!A153</f>
        <v>E19</v>
      </c>
      <c r="B113">
        <f>Results!D153</f>
        <v>38.735084533691406</v>
      </c>
      <c r="C113" s="3"/>
      <c r="D113" s="4" t="str">
        <f>(Results!F153)</f>
        <v>LC6</v>
      </c>
      <c r="E113" s="5">
        <f>AVERAGE(C113:C115)</f>
        <v>37.272348403930664</v>
      </c>
      <c r="F113">
        <f>_xlfn.STDEV.P(C113:C115)</f>
        <v>0.40838432312011719</v>
      </c>
      <c r="G113" t="str">
        <f>(Results!C153)</f>
        <v>IL1B</v>
      </c>
      <c r="H113" t="str">
        <f>CONCATENATE(D113,"|",G113)</f>
        <v>LC6|IL1B</v>
      </c>
    </row>
    <row r="114" spans="1:8" ht="14.25" x14ac:dyDescent="0.2">
      <c r="A114" t="str">
        <f>Results!A154</f>
        <v>E20</v>
      </c>
      <c r="B114">
        <f>Results!D154</f>
        <v>36.863964080810547</v>
      </c>
      <c r="C114" s="3">
        <f t="shared" si="1"/>
        <v>36.863964080810547</v>
      </c>
      <c r="G114" t="str">
        <f>(Results!C154)</f>
        <v>IL1B</v>
      </c>
    </row>
    <row r="115" spans="1:8" ht="14.25" x14ac:dyDescent="0.2">
      <c r="A115" t="str">
        <f>Results!A155</f>
        <v>E21</v>
      </c>
      <c r="B115">
        <f>Results!D155</f>
        <v>37.680732727050781</v>
      </c>
      <c r="C115" s="3">
        <f t="shared" si="1"/>
        <v>37.680732727050781</v>
      </c>
      <c r="G115" t="str">
        <f>(Results!C155)</f>
        <v>IL1B</v>
      </c>
    </row>
    <row r="116" spans="1:8" ht="14.25" x14ac:dyDescent="0.2">
      <c r="A116" t="str">
        <f>Results!A156</f>
        <v>E22</v>
      </c>
      <c r="B116">
        <f>Results!D156</f>
        <v>38.619358062744141</v>
      </c>
      <c r="C116" s="3">
        <f t="shared" si="1"/>
        <v>38.619358062744141</v>
      </c>
      <c r="D116" s="4" t="str">
        <f>(Results!F156)</f>
        <v>LO6</v>
      </c>
      <c r="E116" s="5">
        <f>AVERAGE(C116:C118)</f>
        <v>38.645069122314453</v>
      </c>
      <c r="F116">
        <f>_xlfn.STDEV.P(C116:C118)</f>
        <v>2.57110595703125E-2</v>
      </c>
      <c r="G116" t="str">
        <f>(Results!C156)</f>
        <v>IL1B</v>
      </c>
      <c r="H116" t="str">
        <f>CONCATENATE(D116,"|",G116)</f>
        <v>LO6|IL1B</v>
      </c>
    </row>
    <row r="117" spans="1:8" ht="14.25" x14ac:dyDescent="0.2">
      <c r="A117" t="str">
        <f>Results!A157</f>
        <v>E23</v>
      </c>
      <c r="B117">
        <f>Results!D157</f>
        <v>38.670780181884766</v>
      </c>
      <c r="C117" s="3">
        <f t="shared" si="1"/>
        <v>38.670780181884766</v>
      </c>
      <c r="G117" t="str">
        <f>(Results!C157)</f>
        <v>IL1B</v>
      </c>
    </row>
    <row r="118" spans="1:8" ht="14.25" x14ac:dyDescent="0.2">
      <c r="A118" t="str">
        <f>Results!A158</f>
        <v>E24</v>
      </c>
      <c r="B118">
        <f>Results!D158</f>
        <v>36.930591583251953</v>
      </c>
      <c r="C118" s="3"/>
      <c r="G118" t="str">
        <f>(Results!C158)</f>
        <v>IL1B</v>
      </c>
    </row>
    <row r="119" spans="1:8" ht="14.25" x14ac:dyDescent="0.2">
      <c r="A119" t="str">
        <f>Results!A159</f>
        <v>F1</v>
      </c>
      <c r="B119">
        <f>Results!D159</f>
        <v>38.156982421875</v>
      </c>
      <c r="C119" s="3"/>
      <c r="D119" s="4" t="str">
        <f>(Results!F159)</f>
        <v>LP6</v>
      </c>
      <c r="E119" s="5">
        <f>AVERAGE(C119:C121)</f>
        <v>36.455659866333008</v>
      </c>
      <c r="F119">
        <f>_xlfn.STDEV.P(C119:C121)</f>
        <v>7.9153060913085938E-2</v>
      </c>
      <c r="G119" t="str">
        <f>(Results!C159)</f>
        <v>IL1B</v>
      </c>
      <c r="H119" t="str">
        <f>CONCATENATE(D119,"|",G119)</f>
        <v>LP6|IL1B</v>
      </c>
    </row>
    <row r="120" spans="1:8" ht="14.25" x14ac:dyDescent="0.2">
      <c r="A120" t="str">
        <f>Results!A160</f>
        <v>F2</v>
      </c>
      <c r="B120">
        <f>Results!D160</f>
        <v>36.534812927246094</v>
      </c>
      <c r="C120" s="3">
        <f t="shared" si="1"/>
        <v>36.534812927246094</v>
      </c>
      <c r="G120" t="str">
        <f>(Results!C160)</f>
        <v>IL1B</v>
      </c>
    </row>
    <row r="121" spans="1:8" ht="14.25" x14ac:dyDescent="0.2">
      <c r="A121" t="str">
        <f>Results!A161</f>
        <v>F3</v>
      </c>
      <c r="B121">
        <f>Results!D161</f>
        <v>36.376506805419922</v>
      </c>
      <c r="C121" s="3">
        <f t="shared" si="1"/>
        <v>36.376506805419922</v>
      </c>
      <c r="G121" t="str">
        <f>(Results!C161)</f>
        <v>IL1B</v>
      </c>
    </row>
    <row r="122" spans="1:8" ht="14.25" x14ac:dyDescent="0.2">
      <c r="A122" t="str">
        <f>Results!A162</f>
        <v>F4</v>
      </c>
      <c r="B122">
        <f>Results!D162</f>
        <v>38.942089080810547</v>
      </c>
      <c r="C122" s="3">
        <f t="shared" si="1"/>
        <v>38.942089080810547</v>
      </c>
      <c r="D122" s="4" t="str">
        <f>(Results!F162)</f>
        <v>HC6</v>
      </c>
      <c r="E122" s="5">
        <f>AVERAGE(C122:C124)</f>
        <v>38.894309997558594</v>
      </c>
      <c r="F122">
        <f>_xlfn.STDEV.P(C122:C124)</f>
        <v>4.7779083251953125E-2</v>
      </c>
      <c r="G122" t="str">
        <f>(Results!C162)</f>
        <v>IL1B</v>
      </c>
      <c r="H122" t="str">
        <f>CONCATENATE(D122,"|",G122)</f>
        <v>HC6|IL1B</v>
      </c>
    </row>
    <row r="123" spans="1:8" ht="14.25" x14ac:dyDescent="0.2">
      <c r="A123" t="str">
        <f>Results!A163</f>
        <v>F5</v>
      </c>
      <c r="B123">
        <f>Results!D163</f>
        <v>38.846530914306641</v>
      </c>
      <c r="C123" s="3">
        <f t="shared" si="1"/>
        <v>38.846530914306641</v>
      </c>
      <c r="G123" t="str">
        <f>(Results!C163)</f>
        <v>IL1B</v>
      </c>
    </row>
    <row r="124" spans="1:8" ht="14.25" x14ac:dyDescent="0.2">
      <c r="A124" t="str">
        <f>Results!A164</f>
        <v>F6</v>
      </c>
      <c r="B124">
        <f>Results!D164</f>
        <v>36.23870849609375</v>
      </c>
      <c r="C124" s="3"/>
      <c r="G124" t="str">
        <f>(Results!C164)</f>
        <v>IL1B</v>
      </c>
    </row>
    <row r="125" spans="1:8" ht="14.25" x14ac:dyDescent="0.2">
      <c r="A125" t="str">
        <f>Results!A165</f>
        <v>F7</v>
      </c>
      <c r="B125">
        <f>Results!D165</f>
        <v>35.930667877197266</v>
      </c>
      <c r="C125" s="3">
        <f t="shared" si="1"/>
        <v>35.930667877197266</v>
      </c>
      <c r="D125" s="4" t="str">
        <f>(Results!F165)</f>
        <v>HO6</v>
      </c>
      <c r="E125" s="5">
        <f>AVERAGE(C125:C127)</f>
        <v>35.941329956054688</v>
      </c>
      <c r="F125">
        <f>_xlfn.STDEV.P(C125:C127)</f>
        <v>1.0662078857421875E-2</v>
      </c>
      <c r="G125" t="str">
        <f>(Results!C165)</f>
        <v>IL1B</v>
      </c>
      <c r="H125" t="str">
        <f>CONCATENATE(D125,"|",G125)</f>
        <v>HO6|IL1B</v>
      </c>
    </row>
    <row r="126" spans="1:8" ht="14.25" x14ac:dyDescent="0.2">
      <c r="A126" t="str">
        <f>Results!A166</f>
        <v>F8</v>
      </c>
      <c r="B126">
        <f>Results!D166</f>
        <v>37.753307342529297</v>
      </c>
      <c r="C126" s="3"/>
      <c r="G126" t="str">
        <f>(Results!C166)</f>
        <v>IL1B</v>
      </c>
    </row>
    <row r="127" spans="1:8" ht="14.25" x14ac:dyDescent="0.2">
      <c r="A127" t="str">
        <f>Results!A167</f>
        <v>F9</v>
      </c>
      <c r="B127">
        <f>Results!D167</f>
        <v>35.951992034912109</v>
      </c>
      <c r="C127" s="3">
        <f t="shared" si="1"/>
        <v>35.951992034912109</v>
      </c>
      <c r="G127" t="str">
        <f>(Results!C167)</f>
        <v>IL1B</v>
      </c>
    </row>
    <row r="128" spans="1:8" ht="14.25" x14ac:dyDescent="0.2">
      <c r="A128" t="str">
        <f>Results!A168</f>
        <v>F10</v>
      </c>
      <c r="B128">
        <f>Results!D168</f>
        <v>36.134048461914063</v>
      </c>
      <c r="C128" s="3">
        <f t="shared" si="1"/>
        <v>36.134048461914063</v>
      </c>
      <c r="D128" s="4" t="str">
        <f>(Results!F168)</f>
        <v>HP6</v>
      </c>
      <c r="E128" s="5">
        <f>AVERAGE(C128:C130)</f>
        <v>36.297552744547524</v>
      </c>
      <c r="F128">
        <f>_xlfn.STDEV.P(C128:C130)</f>
        <v>0.23968965300653725</v>
      </c>
      <c r="G128" t="str">
        <f>(Results!C168)</f>
        <v>IL1B</v>
      </c>
      <c r="H128" t="str">
        <f>CONCATENATE(D128,"|",G128)</f>
        <v>HP6|IL1B</v>
      </c>
    </row>
    <row r="129" spans="1:8" ht="14.25" x14ac:dyDescent="0.2">
      <c r="A129" t="str">
        <f>Results!A169</f>
        <v>F11</v>
      </c>
      <c r="B129">
        <f>Results!D169</f>
        <v>36.636455535888672</v>
      </c>
      <c r="C129" s="3">
        <f t="shared" si="1"/>
        <v>36.636455535888672</v>
      </c>
      <c r="G129" t="str">
        <f>(Results!C169)</f>
        <v>IL1B</v>
      </c>
    </row>
    <row r="130" spans="1:8" ht="14.25" x14ac:dyDescent="0.2">
      <c r="A130" t="str">
        <f>Results!A170</f>
        <v>F12</v>
      </c>
      <c r="B130">
        <f>Results!D170</f>
        <v>36.122154235839844</v>
      </c>
      <c r="C130" s="3">
        <f t="shared" ref="C130:C193" si="2">IF(B130="Undetermined",40.1,B130)</f>
        <v>36.122154235839844</v>
      </c>
      <c r="G130" t="str">
        <f>(Results!C170)</f>
        <v>IL1B</v>
      </c>
    </row>
    <row r="131" spans="1:8" ht="14.25" x14ac:dyDescent="0.2">
      <c r="A131" t="str">
        <f>Results!A171</f>
        <v>F13</v>
      </c>
      <c r="B131">
        <f>Results!D171</f>
        <v>38.616649627685547</v>
      </c>
      <c r="C131" s="3">
        <f>IF(B131="Undetermined",40.1,B131)</f>
        <v>38.616649627685547</v>
      </c>
      <c r="D131" s="4" t="str">
        <f>(Results!F171)</f>
        <v>LPS1</v>
      </c>
      <c r="E131" s="5">
        <f>AVERAGE(C131:C133)</f>
        <v>38.606678009033203</v>
      </c>
      <c r="F131">
        <f>_xlfn.STDEV.P(C131:C133)</f>
        <v>9.97161865234375E-3</v>
      </c>
      <c r="G131" t="str">
        <f>(Results!C171)</f>
        <v>IL1B</v>
      </c>
      <c r="H131" t="str">
        <f>CONCATENATE(D131,"|",G131)</f>
        <v>LPS1|IL1B</v>
      </c>
    </row>
    <row r="132" spans="1:8" ht="14.25" x14ac:dyDescent="0.2">
      <c r="A132" t="str">
        <f>Results!A172</f>
        <v>F14</v>
      </c>
      <c r="B132">
        <f>Results!D172</f>
        <v>38.596706390380859</v>
      </c>
      <c r="C132" s="3">
        <f t="shared" si="2"/>
        <v>38.596706390380859</v>
      </c>
      <c r="G132" t="str">
        <f>(Results!C172)</f>
        <v>IL1B</v>
      </c>
    </row>
    <row r="133" spans="1:8" ht="14.25" x14ac:dyDescent="0.2">
      <c r="A133" t="str">
        <f>Results!A173</f>
        <v>F15</v>
      </c>
      <c r="B133">
        <f>Results!D173</f>
        <v>37.479583740234375</v>
      </c>
      <c r="C133" s="3"/>
      <c r="G133" t="str">
        <f>(Results!C173)</f>
        <v>IL1B</v>
      </c>
    </row>
    <row r="134" spans="1:8" ht="14.25" x14ac:dyDescent="0.2">
      <c r="A134" t="str">
        <f>Results!A174</f>
        <v>F16</v>
      </c>
      <c r="B134" t="str">
        <f>Results!D174</f>
        <v>Undetermined</v>
      </c>
      <c r="C134" s="3"/>
      <c r="D134" s="4" t="str">
        <f>(Results!F174)</f>
        <v>LPS2</v>
      </c>
      <c r="E134" s="5">
        <f>AVERAGE(C134:C136)</f>
        <v>37.566326141357422</v>
      </c>
      <c r="F134">
        <f>_xlfn.STDEV.P(C134:C136)</f>
        <v>0</v>
      </c>
      <c r="G134" t="str">
        <f>(Results!C174)</f>
        <v>IL1B</v>
      </c>
      <c r="H134" t="str">
        <f>CONCATENATE(D134,"|",G134)</f>
        <v>LPS2|IL1B</v>
      </c>
    </row>
    <row r="135" spans="1:8" ht="14.25" x14ac:dyDescent="0.2">
      <c r="A135" t="str">
        <f>Results!A175</f>
        <v>F17</v>
      </c>
      <c r="B135">
        <f>Results!D175</f>
        <v>37.566326141357422</v>
      </c>
      <c r="C135" s="3">
        <f t="shared" si="2"/>
        <v>37.566326141357422</v>
      </c>
      <c r="G135" t="str">
        <f>(Results!C175)</f>
        <v>IL1B</v>
      </c>
    </row>
    <row r="136" spans="1:8" ht="14.25" x14ac:dyDescent="0.2">
      <c r="A136" t="str">
        <f>Results!A176</f>
        <v>F18</v>
      </c>
      <c r="B136" t="str">
        <f>Results!D176</f>
        <v>Undetermined</v>
      </c>
      <c r="C136" s="3"/>
      <c r="G136" t="str">
        <f>(Results!C176)</f>
        <v>IL1B</v>
      </c>
    </row>
    <row r="137" spans="1:8" ht="14.25" x14ac:dyDescent="0.2">
      <c r="A137" t="str">
        <f>Results!A177</f>
        <v>F19</v>
      </c>
      <c r="B137">
        <f>Results!D177</f>
        <v>38.606746673583984</v>
      </c>
      <c r="C137" s="3">
        <f t="shared" si="2"/>
        <v>38.606746673583984</v>
      </c>
      <c r="D137" s="4" t="str">
        <f>(Results!F177)</f>
        <v>LPS3</v>
      </c>
      <c r="E137" s="5">
        <f>AVERAGE(C137:C139)</f>
        <v>37.828672409057617</v>
      </c>
      <c r="F137">
        <f>_xlfn.STDEV.P(C137:C139)</f>
        <v>0.77807426452636719</v>
      </c>
      <c r="G137" t="str">
        <f>(Results!C177)</f>
        <v>IL1B</v>
      </c>
      <c r="H137" t="str">
        <f>CONCATENATE(D137,"|",G137)</f>
        <v>LPS3|IL1B</v>
      </c>
    </row>
    <row r="138" spans="1:8" ht="14.25" x14ac:dyDescent="0.2">
      <c r="A138" t="str">
        <f>Results!A178</f>
        <v>F20</v>
      </c>
      <c r="B138">
        <f>Results!D178</f>
        <v>37.05059814453125</v>
      </c>
      <c r="C138" s="3">
        <f t="shared" si="2"/>
        <v>37.05059814453125</v>
      </c>
      <c r="G138" t="str">
        <f>(Results!C178)</f>
        <v>IL1B</v>
      </c>
    </row>
    <row r="139" spans="1:8" ht="14.25" x14ac:dyDescent="0.2">
      <c r="A139" t="str">
        <f>Results!A179</f>
        <v>F21</v>
      </c>
      <c r="B139" t="str">
        <f>Results!D179</f>
        <v>Undetermined</v>
      </c>
      <c r="C139" s="3"/>
      <c r="G139" t="str">
        <f>(Results!C179)</f>
        <v>IL1B</v>
      </c>
    </row>
    <row r="140" spans="1:8" ht="14.25" x14ac:dyDescent="0.2">
      <c r="A140" t="str">
        <f>Results!A180</f>
        <v>F22</v>
      </c>
      <c r="B140">
        <f>Results!D180</f>
        <v>38.574542999267578</v>
      </c>
      <c r="C140" s="3">
        <f t="shared" si="2"/>
        <v>38.574542999267578</v>
      </c>
      <c r="D140" s="4" t="str">
        <f>(Results!F180)</f>
        <v>LPS4</v>
      </c>
      <c r="E140" s="5">
        <f>AVERAGE(C140:C142)</f>
        <v>38.700710296630859</v>
      </c>
      <c r="F140">
        <f>_xlfn.STDEV.P(C140:C142)</f>
        <v>8.9494219869214173E-2</v>
      </c>
      <c r="G140" t="str">
        <f>(Results!C180)</f>
        <v>IL1B</v>
      </c>
      <c r="H140" t="str">
        <f>CONCATENATE(D140,"|",G140)</f>
        <v>LPS4|IL1B</v>
      </c>
    </row>
    <row r="141" spans="1:8" ht="14.25" x14ac:dyDescent="0.2">
      <c r="A141" t="str">
        <f>Results!A181</f>
        <v>F23</v>
      </c>
      <c r="B141">
        <f>Results!D181</f>
        <v>38.772464752197266</v>
      </c>
      <c r="C141" s="3">
        <f t="shared" si="2"/>
        <v>38.772464752197266</v>
      </c>
      <c r="G141" t="str">
        <f>(Results!C181)</f>
        <v>IL1B</v>
      </c>
    </row>
    <row r="142" spans="1:8" ht="14.25" x14ac:dyDescent="0.2">
      <c r="A142" t="str">
        <f>Results!A182</f>
        <v>F24</v>
      </c>
      <c r="B142">
        <f>Results!D182</f>
        <v>38.755123138427734</v>
      </c>
      <c r="C142" s="3">
        <f t="shared" si="2"/>
        <v>38.755123138427734</v>
      </c>
      <c r="G142" t="str">
        <f>(Results!C182)</f>
        <v>IL1B</v>
      </c>
    </row>
    <row r="143" spans="1:8" ht="14.25" x14ac:dyDescent="0.2">
      <c r="A143" t="str">
        <f>Results!A183</f>
        <v>G1</v>
      </c>
      <c r="B143">
        <f>Results!D183</f>
        <v>36.456733703613281</v>
      </c>
      <c r="C143" s="3">
        <f t="shared" si="2"/>
        <v>36.456733703613281</v>
      </c>
      <c r="D143" s="4" t="str">
        <f>(Results!F183)</f>
        <v>LPS5</v>
      </c>
      <c r="E143" s="5">
        <f>AVERAGE(C143:C145)</f>
        <v>37.207847595214844</v>
      </c>
      <c r="F143">
        <f>_xlfn.STDEV.P(C143:C145)</f>
        <v>0.59950145924194043</v>
      </c>
      <c r="G143" t="str">
        <f>(Results!C183)</f>
        <v>IL1B</v>
      </c>
      <c r="H143" t="str">
        <f>CONCATENATE(D143,"|",G143)</f>
        <v>LPS5|IL1B</v>
      </c>
    </row>
    <row r="144" spans="1:8" ht="14.25" x14ac:dyDescent="0.2">
      <c r="A144" t="str">
        <f>Results!A184</f>
        <v>G2</v>
      </c>
      <c r="B144">
        <f>Results!D184</f>
        <v>37.242855072021484</v>
      </c>
      <c r="C144" s="3">
        <f t="shared" si="2"/>
        <v>37.242855072021484</v>
      </c>
      <c r="G144" t="str">
        <f>(Results!C184)</f>
        <v>IL1B</v>
      </c>
    </row>
    <row r="145" spans="1:8" ht="14.25" x14ac:dyDescent="0.2">
      <c r="A145" t="str">
        <f>Results!A185</f>
        <v>G3</v>
      </c>
      <c r="B145">
        <f>Results!D185</f>
        <v>37.923954010009766</v>
      </c>
      <c r="C145" s="3">
        <f t="shared" si="2"/>
        <v>37.923954010009766</v>
      </c>
      <c r="G145" t="str">
        <f>(Results!C185)</f>
        <v>IL1B</v>
      </c>
    </row>
    <row r="146" spans="1:8" ht="14.25" x14ac:dyDescent="0.2">
      <c r="A146" t="str">
        <f>Results!A186</f>
        <v>G4</v>
      </c>
      <c r="B146">
        <f>Results!D186</f>
        <v>38.773593902587891</v>
      </c>
      <c r="C146" s="3"/>
      <c r="D146" s="4" t="str">
        <f>(Results!F186)</f>
        <v>LPS6</v>
      </c>
      <c r="E146" s="5">
        <f>AVERAGE(C146:C148)</f>
        <v>37.705390930175781</v>
      </c>
      <c r="F146">
        <f>_xlfn.STDEV.P(C146:C148)</f>
        <v>6.451416015625E-2</v>
      </c>
      <c r="G146" t="str">
        <f>(Results!C186)</f>
        <v>IL1B</v>
      </c>
      <c r="H146" t="str">
        <f>CONCATENATE(D146,"|",G146)</f>
        <v>LPS6|IL1B</v>
      </c>
    </row>
    <row r="147" spans="1:8" ht="14.25" x14ac:dyDescent="0.2">
      <c r="A147" t="str">
        <f>Results!A187</f>
        <v>G5</v>
      </c>
      <c r="B147">
        <f>Results!D187</f>
        <v>37.640876770019531</v>
      </c>
      <c r="C147" s="3">
        <f t="shared" si="2"/>
        <v>37.640876770019531</v>
      </c>
      <c r="G147" t="str">
        <f>(Results!C187)</f>
        <v>IL1B</v>
      </c>
    </row>
    <row r="148" spans="1:8" ht="14.25" x14ac:dyDescent="0.2">
      <c r="A148" t="str">
        <f>Results!A188</f>
        <v>G6</v>
      </c>
      <c r="B148">
        <f>Results!D188</f>
        <v>37.769905090332031</v>
      </c>
      <c r="C148" s="3">
        <f t="shared" si="2"/>
        <v>37.769905090332031</v>
      </c>
      <c r="G148" t="str">
        <f>(Results!C188)</f>
        <v>IL1B</v>
      </c>
    </row>
    <row r="149" spans="1:8" ht="14.25" x14ac:dyDescent="0.2">
      <c r="A149" t="str">
        <f>Results!A189</f>
        <v>G7</v>
      </c>
      <c r="B149" t="str">
        <f>Results!D189</f>
        <v>Undetermined</v>
      </c>
      <c r="C149" s="3">
        <f t="shared" si="2"/>
        <v>40.1</v>
      </c>
      <c r="D149" s="4" t="str">
        <f>(Results!F189)</f>
        <v>EMPTY</v>
      </c>
      <c r="E149" s="5">
        <f>AVERAGE(C149:C151)</f>
        <v>40.1</v>
      </c>
      <c r="F149">
        <f>_xlfn.STDEV.P(C149:C151)</f>
        <v>0</v>
      </c>
      <c r="G149" t="str">
        <f>(Results!C189)</f>
        <v>IL1B</v>
      </c>
      <c r="H149" t="str">
        <f>CONCATENATE(D149,"|",G149)</f>
        <v>EMPTY|IL1B</v>
      </c>
    </row>
    <row r="150" spans="1:8" ht="14.25" x14ac:dyDescent="0.2">
      <c r="A150" t="str">
        <f>Results!A190</f>
        <v>G8</v>
      </c>
      <c r="B150" t="str">
        <f>Results!D190</f>
        <v>Undetermined</v>
      </c>
      <c r="C150" s="3">
        <f t="shared" si="2"/>
        <v>40.1</v>
      </c>
      <c r="G150" t="str">
        <f>(Results!C190)</f>
        <v>IL1B</v>
      </c>
    </row>
    <row r="151" spans="1:8" ht="14.25" x14ac:dyDescent="0.2">
      <c r="A151" t="str">
        <f>Results!A191</f>
        <v>G9</v>
      </c>
      <c r="B151" t="str">
        <f>Results!D191</f>
        <v>Undetermined</v>
      </c>
      <c r="C151" s="3">
        <f t="shared" si="2"/>
        <v>40.1</v>
      </c>
      <c r="G151" t="str">
        <f>(Results!C191)</f>
        <v>IL1B</v>
      </c>
    </row>
    <row r="152" spans="1:8" ht="14.25" x14ac:dyDescent="0.2">
      <c r="A152" t="str">
        <f>Results!A192</f>
        <v>G10</v>
      </c>
      <c r="B152" t="str">
        <f>Results!D192</f>
        <v>Undetermined</v>
      </c>
      <c r="C152" s="3">
        <f t="shared" si="2"/>
        <v>40.1</v>
      </c>
      <c r="D152" s="4" t="str">
        <f>(Results!F192)</f>
        <v>EMPTY</v>
      </c>
      <c r="E152" s="5">
        <f>AVERAGE(C152:C154)</f>
        <v>40.1</v>
      </c>
      <c r="F152">
        <f>_xlfn.STDEV.P(C152:C154)</f>
        <v>0</v>
      </c>
      <c r="G152" t="str">
        <f>(Results!C192)</f>
        <v>IL1B</v>
      </c>
      <c r="H152" t="str">
        <f>CONCATENATE(D152,"|",G152)</f>
        <v>EMPTY|IL1B</v>
      </c>
    </row>
    <row r="153" spans="1:8" ht="14.25" x14ac:dyDescent="0.2">
      <c r="A153" t="str">
        <f>Results!A193</f>
        <v>G11</v>
      </c>
      <c r="B153" t="str">
        <f>Results!D193</f>
        <v>Undetermined</v>
      </c>
      <c r="C153" s="3">
        <f t="shared" si="2"/>
        <v>40.1</v>
      </c>
      <c r="G153" t="str">
        <f>(Results!C193)</f>
        <v>IL1B</v>
      </c>
    </row>
    <row r="154" spans="1:8" ht="14.25" x14ac:dyDescent="0.2">
      <c r="A154" t="str">
        <f>Results!A194</f>
        <v>G12</v>
      </c>
      <c r="B154" t="str">
        <f>Results!D194</f>
        <v>Undetermined</v>
      </c>
      <c r="C154" s="3">
        <f t="shared" si="2"/>
        <v>40.1</v>
      </c>
      <c r="G154" t="str">
        <f>(Results!C194)</f>
        <v>IL1B</v>
      </c>
    </row>
    <row r="155" spans="1:8" ht="14.25" x14ac:dyDescent="0.2">
      <c r="A155" t="str">
        <f>Results!A195</f>
        <v>G13</v>
      </c>
      <c r="B155" t="str">
        <f>Results!D195</f>
        <v>Undetermined</v>
      </c>
      <c r="C155" s="3">
        <f t="shared" si="2"/>
        <v>40.1</v>
      </c>
      <c r="D155" s="4" t="str">
        <f>(Results!F195)</f>
        <v>EMPTY</v>
      </c>
      <c r="E155" s="5">
        <f>AVERAGE(C155:C157)</f>
        <v>40.1</v>
      </c>
      <c r="F155">
        <f>_xlfn.STDEV.P(C155:C157)</f>
        <v>0</v>
      </c>
      <c r="G155" t="str">
        <f>(Results!C195)</f>
        <v>IL1B</v>
      </c>
      <c r="H155" t="str">
        <f>CONCATENATE(D155,"|",G155)</f>
        <v>EMPTY|IL1B</v>
      </c>
    </row>
    <row r="156" spans="1:8" ht="14.25" x14ac:dyDescent="0.2">
      <c r="A156" t="str">
        <f>Results!A196</f>
        <v>G14</v>
      </c>
      <c r="B156" t="str">
        <f>Results!D196</f>
        <v>Undetermined</v>
      </c>
      <c r="C156" s="3">
        <f t="shared" si="2"/>
        <v>40.1</v>
      </c>
      <c r="G156" t="str">
        <f>(Results!C196)</f>
        <v>IL1B</v>
      </c>
    </row>
    <row r="157" spans="1:8" ht="14.25" x14ac:dyDescent="0.2">
      <c r="A157" t="str">
        <f>Results!A197</f>
        <v>G15</v>
      </c>
      <c r="B157" t="str">
        <f>Results!D197</f>
        <v>Undetermined</v>
      </c>
      <c r="C157" s="3">
        <f t="shared" si="2"/>
        <v>40.1</v>
      </c>
      <c r="G157" t="str">
        <f>(Results!C197)</f>
        <v>IL1B</v>
      </c>
    </row>
    <row r="158" spans="1:8" ht="14.25" x14ac:dyDescent="0.2">
      <c r="A158" t="str">
        <f>Results!A198</f>
        <v>G16</v>
      </c>
      <c r="B158" t="str">
        <f>Results!D198</f>
        <v>Undetermined</v>
      </c>
      <c r="C158" s="3">
        <f t="shared" si="2"/>
        <v>40.1</v>
      </c>
      <c r="D158" s="4" t="str">
        <f>(Results!F198)</f>
        <v>EMPTY</v>
      </c>
      <c r="E158" s="5">
        <f>AVERAGE(C158:C160)</f>
        <v>40.1</v>
      </c>
      <c r="F158">
        <f>_xlfn.STDEV.P(C158:C160)</f>
        <v>0</v>
      </c>
      <c r="G158" t="str">
        <f>(Results!C198)</f>
        <v>IL1B</v>
      </c>
      <c r="H158" t="str">
        <f>CONCATENATE(D158,"|",G158)</f>
        <v>EMPTY|IL1B</v>
      </c>
    </row>
    <row r="159" spans="1:8" ht="14.25" x14ac:dyDescent="0.2">
      <c r="A159" t="str">
        <f>Results!A199</f>
        <v>G17</v>
      </c>
      <c r="B159" t="str">
        <f>Results!D199</f>
        <v>Undetermined</v>
      </c>
      <c r="C159" s="3">
        <f t="shared" si="2"/>
        <v>40.1</v>
      </c>
      <c r="G159" t="str">
        <f>(Results!C199)</f>
        <v>IL1B</v>
      </c>
    </row>
    <row r="160" spans="1:8" ht="14.25" x14ac:dyDescent="0.2">
      <c r="A160" t="str">
        <f>Results!A200</f>
        <v>G18</v>
      </c>
      <c r="B160" t="str">
        <f>Results!D200</f>
        <v>Undetermined</v>
      </c>
      <c r="C160" s="3">
        <f t="shared" si="2"/>
        <v>40.1</v>
      </c>
      <c r="G160" t="str">
        <f>(Results!C200)</f>
        <v>IL1B</v>
      </c>
    </row>
    <row r="161" spans="1:8" ht="14.25" x14ac:dyDescent="0.2">
      <c r="A161" t="str">
        <f>Results!A201</f>
        <v>G19</v>
      </c>
      <c r="B161" t="str">
        <f>Results!D201</f>
        <v>Undetermined</v>
      </c>
      <c r="C161" s="3">
        <f t="shared" si="2"/>
        <v>40.1</v>
      </c>
      <c r="D161" s="4" t="str">
        <f>(Results!F201)</f>
        <v>EMPTY</v>
      </c>
      <c r="E161" s="5">
        <f>AVERAGE(C161:C163)</f>
        <v>40.1</v>
      </c>
      <c r="F161">
        <f>_xlfn.STDEV.P(C161:C163)</f>
        <v>0</v>
      </c>
      <c r="G161" t="str">
        <f>(Results!C201)</f>
        <v>IL1B</v>
      </c>
      <c r="H161" t="str">
        <f>CONCATENATE(D161,"|",G161)</f>
        <v>EMPTY|IL1B</v>
      </c>
    </row>
    <row r="162" spans="1:8" ht="14.25" x14ac:dyDescent="0.2">
      <c r="A162" t="str">
        <f>Results!A202</f>
        <v>G20</v>
      </c>
      <c r="B162" t="str">
        <f>Results!D202</f>
        <v>Undetermined</v>
      </c>
      <c r="C162" s="3">
        <f t="shared" si="2"/>
        <v>40.1</v>
      </c>
      <c r="G162" t="str">
        <f>(Results!C202)</f>
        <v>IL1B</v>
      </c>
    </row>
    <row r="163" spans="1:8" ht="14.25" x14ac:dyDescent="0.2">
      <c r="A163" t="str">
        <f>Results!A203</f>
        <v>G21</v>
      </c>
      <c r="B163" t="str">
        <f>Results!D203</f>
        <v>Undetermined</v>
      </c>
      <c r="C163" s="3">
        <f t="shared" si="2"/>
        <v>40.1</v>
      </c>
      <c r="G163" t="str">
        <f>(Results!C203)</f>
        <v>IL1B</v>
      </c>
    </row>
    <row r="164" spans="1:8" ht="14.25" x14ac:dyDescent="0.2">
      <c r="A164" t="str">
        <f>Results!A204</f>
        <v>G22</v>
      </c>
      <c r="B164" t="str">
        <f>Results!D204</f>
        <v>Undetermined</v>
      </c>
      <c r="C164" s="3">
        <f t="shared" si="2"/>
        <v>40.1</v>
      </c>
      <c r="D164" s="4" t="str">
        <f>(Results!F204)</f>
        <v>EMPTY</v>
      </c>
      <c r="E164" s="5">
        <f>AVERAGE(C164:C166)</f>
        <v>40.1</v>
      </c>
      <c r="F164">
        <f>_xlfn.STDEV.P(C164:C166)</f>
        <v>0</v>
      </c>
      <c r="G164" t="str">
        <f>(Results!C204)</f>
        <v>IL1B</v>
      </c>
      <c r="H164" t="str">
        <f>CONCATENATE(D164,"|",G164)</f>
        <v>EMPTY|IL1B</v>
      </c>
    </row>
    <row r="165" spans="1:8" ht="14.25" x14ac:dyDescent="0.2">
      <c r="A165" t="str">
        <f>Results!A205</f>
        <v>G23</v>
      </c>
      <c r="B165" t="str">
        <f>Results!D205</f>
        <v>Undetermined</v>
      </c>
      <c r="C165" s="3">
        <f t="shared" si="2"/>
        <v>40.1</v>
      </c>
      <c r="G165" t="str">
        <f>(Results!C205)</f>
        <v>IL1B</v>
      </c>
    </row>
    <row r="166" spans="1:8" ht="14.25" x14ac:dyDescent="0.2">
      <c r="A166" t="str">
        <f>Results!A206</f>
        <v>G24</v>
      </c>
      <c r="B166" t="str">
        <f>Results!D206</f>
        <v>Undetermined</v>
      </c>
      <c r="C166" s="3">
        <f t="shared" si="2"/>
        <v>40.1</v>
      </c>
      <c r="G166" t="str">
        <f>(Results!C206)</f>
        <v>IL1B</v>
      </c>
    </row>
    <row r="167" spans="1:8" ht="14.25" x14ac:dyDescent="0.2">
      <c r="A167" t="str">
        <f>Results!A207</f>
        <v>H1</v>
      </c>
      <c r="B167" t="str">
        <f>Results!D207</f>
        <v>Undetermined</v>
      </c>
      <c r="C167" s="3">
        <f t="shared" si="2"/>
        <v>40.1</v>
      </c>
      <c r="D167" s="4" t="str">
        <f>(Results!F207)</f>
        <v>EMPTY</v>
      </c>
      <c r="E167" s="5">
        <f>AVERAGE(C167:C169)</f>
        <v>40.1</v>
      </c>
      <c r="F167">
        <f>_xlfn.STDEV.P(C167:C169)</f>
        <v>0</v>
      </c>
      <c r="G167" t="str">
        <f>(Results!C207)</f>
        <v>IL1B</v>
      </c>
      <c r="H167" t="str">
        <f>CONCATENATE(D167,"|",G167)</f>
        <v>EMPTY|IL1B</v>
      </c>
    </row>
    <row r="168" spans="1:8" ht="14.25" x14ac:dyDescent="0.2">
      <c r="A168" t="str">
        <f>Results!A208</f>
        <v>H2</v>
      </c>
      <c r="B168" t="str">
        <f>Results!D208</f>
        <v>Undetermined</v>
      </c>
      <c r="C168" s="3">
        <f t="shared" si="2"/>
        <v>40.1</v>
      </c>
      <c r="G168" t="str">
        <f>(Results!C208)</f>
        <v>IL1B</v>
      </c>
    </row>
    <row r="169" spans="1:8" ht="14.25" x14ac:dyDescent="0.2">
      <c r="A169" t="str">
        <f>Results!A209</f>
        <v>H3</v>
      </c>
      <c r="B169" t="str">
        <f>Results!D209</f>
        <v>Undetermined</v>
      </c>
      <c r="C169" s="3">
        <f t="shared" si="2"/>
        <v>40.1</v>
      </c>
      <c r="G169" t="str">
        <f>(Results!C209)</f>
        <v>IL1B</v>
      </c>
    </row>
    <row r="170" spans="1:8" ht="14.25" x14ac:dyDescent="0.2">
      <c r="A170" t="str">
        <f>Results!A210</f>
        <v>H4</v>
      </c>
      <c r="B170" t="str">
        <f>Results!D210</f>
        <v>Undetermined</v>
      </c>
      <c r="C170" s="3">
        <f t="shared" si="2"/>
        <v>40.1</v>
      </c>
      <c r="D170" s="4" t="str">
        <f>(Results!F210)</f>
        <v>BLANK</v>
      </c>
      <c r="E170" s="5">
        <f>AVERAGE(C170:C172)</f>
        <v>40.1</v>
      </c>
      <c r="F170">
        <f>_xlfn.STDEV.P(C170:C172)</f>
        <v>0</v>
      </c>
      <c r="G170" t="str">
        <f>(Results!C210)</f>
        <v>HSPA5</v>
      </c>
      <c r="H170" t="str">
        <f>CONCATENATE(D170,"|",G170)</f>
        <v>BLANK|HSPA5</v>
      </c>
    </row>
    <row r="171" spans="1:8" ht="14.25" x14ac:dyDescent="0.2">
      <c r="A171" t="str">
        <f>Results!A211</f>
        <v>H5</v>
      </c>
      <c r="B171" t="str">
        <f>Results!D211</f>
        <v>Undetermined</v>
      </c>
      <c r="C171" s="3">
        <f t="shared" si="2"/>
        <v>40.1</v>
      </c>
      <c r="G171" t="str">
        <f>(Results!C211)</f>
        <v>HSPA5</v>
      </c>
    </row>
    <row r="172" spans="1:8" ht="14.25" x14ac:dyDescent="0.2">
      <c r="A172" t="str">
        <f>Results!A212</f>
        <v>H6</v>
      </c>
      <c r="B172" t="str">
        <f>Results!D212</f>
        <v>Undetermined</v>
      </c>
      <c r="C172" s="3">
        <f t="shared" si="2"/>
        <v>40.1</v>
      </c>
      <c r="G172" t="str">
        <f>(Results!C212)</f>
        <v>HSPA5</v>
      </c>
    </row>
    <row r="173" spans="1:8" ht="14.25" x14ac:dyDescent="0.2">
      <c r="A173" t="str">
        <f>Results!A213</f>
        <v>H7</v>
      </c>
      <c r="B173">
        <f>Results!D213</f>
        <v>25.501232147216797</v>
      </c>
      <c r="C173" s="3">
        <f t="shared" si="2"/>
        <v>25.501232147216797</v>
      </c>
      <c r="D173" s="4" t="str">
        <f>(Results!F213)</f>
        <v>1:10</v>
      </c>
      <c r="E173" s="5">
        <f>AVERAGE(C173:C175)</f>
        <v>25.377142588297527</v>
      </c>
      <c r="F173">
        <f>_xlfn.STDEV.P(C173:C175)</f>
        <v>0.11879579685423973</v>
      </c>
      <c r="G173" t="str">
        <f>(Results!C213)</f>
        <v>HSPA5</v>
      </c>
      <c r="H173" t="str">
        <f>CONCATENATE(D173,"|",G173)</f>
        <v>1:10|HSPA5</v>
      </c>
    </row>
    <row r="174" spans="1:8" ht="14.25" x14ac:dyDescent="0.2">
      <c r="A174" t="str">
        <f>Results!A214</f>
        <v>H8</v>
      </c>
      <c r="B174">
        <f>Results!D214</f>
        <v>25.413179397583008</v>
      </c>
      <c r="C174" s="3">
        <f t="shared" si="2"/>
        <v>25.413179397583008</v>
      </c>
      <c r="G174" t="str">
        <f>(Results!C214)</f>
        <v>HSPA5</v>
      </c>
    </row>
    <row r="175" spans="1:8" ht="14.25" x14ac:dyDescent="0.2">
      <c r="A175" t="str">
        <f>Results!A215</f>
        <v>H9</v>
      </c>
      <c r="B175">
        <f>Results!D215</f>
        <v>25.217016220092773</v>
      </c>
      <c r="C175" s="3">
        <f t="shared" si="2"/>
        <v>25.217016220092773</v>
      </c>
      <c r="G175" t="str">
        <f>(Results!C215)</f>
        <v>HSPA5</v>
      </c>
    </row>
    <row r="176" spans="1:8" ht="14.25" x14ac:dyDescent="0.2">
      <c r="A176" t="str">
        <f>Results!A216</f>
        <v>H10</v>
      </c>
      <c r="B176">
        <f>Results!D216</f>
        <v>26.180233001708984</v>
      </c>
      <c r="C176" s="3">
        <f t="shared" si="2"/>
        <v>26.180233001708984</v>
      </c>
      <c r="D176" s="4" t="str">
        <f>(Results!F216)</f>
        <v>1:20</v>
      </c>
      <c r="E176" s="5">
        <f>AVERAGE(C176:C178)</f>
        <v>26.226104736328125</v>
      </c>
      <c r="F176">
        <f>_xlfn.STDEV.P(C176:C178)</f>
        <v>3.4535648814505292E-2</v>
      </c>
      <c r="G176" t="str">
        <f>(Results!C216)</f>
        <v>HSPA5</v>
      </c>
      <c r="H176" t="str">
        <f>CONCATENATE(D176,"|",G176)</f>
        <v>1:20|HSPA5</v>
      </c>
    </row>
    <row r="177" spans="1:8" ht="14.25" x14ac:dyDescent="0.2">
      <c r="A177" t="str">
        <f>Results!A217</f>
        <v>H11</v>
      </c>
      <c r="B177">
        <f>Results!D217</f>
        <v>26.234518051147461</v>
      </c>
      <c r="C177" s="3">
        <f t="shared" si="2"/>
        <v>26.234518051147461</v>
      </c>
      <c r="G177" t="str">
        <f>(Results!C217)</f>
        <v>HSPA5</v>
      </c>
    </row>
    <row r="178" spans="1:8" ht="14.25" x14ac:dyDescent="0.2">
      <c r="A178" t="str">
        <f>Results!A218</f>
        <v>H12</v>
      </c>
      <c r="B178">
        <f>Results!D218</f>
        <v>26.26356315612793</v>
      </c>
      <c r="C178" s="3">
        <f t="shared" si="2"/>
        <v>26.26356315612793</v>
      </c>
      <c r="G178" t="str">
        <f>(Results!C218)</f>
        <v>HSPA5</v>
      </c>
    </row>
    <row r="179" spans="1:8" ht="14.25" x14ac:dyDescent="0.2">
      <c r="A179" t="str">
        <f>Results!A219</f>
        <v>H13</v>
      </c>
      <c r="B179">
        <f>Results!D219</f>
        <v>27.207061767578125</v>
      </c>
      <c r="C179" s="3">
        <f t="shared" si="2"/>
        <v>27.207061767578125</v>
      </c>
      <c r="D179" s="4" t="str">
        <f>(Results!F219)</f>
        <v>1:40</v>
      </c>
      <c r="E179" s="5">
        <f>AVERAGE(C179:C181)</f>
        <v>27.14641284942627</v>
      </c>
      <c r="F179">
        <f>_xlfn.STDEV.P(C179:C181)</f>
        <v>6.0648918151855469E-2</v>
      </c>
      <c r="G179" t="str">
        <f>(Results!C219)</f>
        <v>HSPA5</v>
      </c>
      <c r="H179" t="str">
        <f>CONCATENATE(D179,"|",G179)</f>
        <v>1:40|HSPA5</v>
      </c>
    </row>
    <row r="180" spans="1:8" ht="14.25" x14ac:dyDescent="0.2">
      <c r="A180" t="str">
        <f>Results!A220</f>
        <v>H14</v>
      </c>
      <c r="B180">
        <f>Results!D220</f>
        <v>28.232767105102539</v>
      </c>
      <c r="C180" s="18"/>
      <c r="G180" t="str">
        <f>(Results!C220)</f>
        <v>HSPA5</v>
      </c>
    </row>
    <row r="181" spans="1:8" ht="14.25" x14ac:dyDescent="0.2">
      <c r="A181" t="str">
        <f>Results!A221</f>
        <v>H15</v>
      </c>
      <c r="B181">
        <f>Results!D221</f>
        <v>27.085763931274414</v>
      </c>
      <c r="C181" s="3">
        <f t="shared" si="2"/>
        <v>27.085763931274414</v>
      </c>
      <c r="G181" t="str">
        <f>(Results!C221)</f>
        <v>HSPA5</v>
      </c>
    </row>
    <row r="182" spans="1:8" ht="14.25" x14ac:dyDescent="0.2">
      <c r="A182" t="str">
        <f>Results!A222</f>
        <v>H16</v>
      </c>
      <c r="B182">
        <f>Results!D222</f>
        <v>28.259361267089844</v>
      </c>
      <c r="C182" s="3">
        <f t="shared" si="2"/>
        <v>28.259361267089844</v>
      </c>
      <c r="D182" s="4" t="str">
        <f>(Results!F222)</f>
        <v>1:80</v>
      </c>
      <c r="E182" s="5">
        <f>AVERAGE(C182:C184)</f>
        <v>28.286507924397785</v>
      </c>
      <c r="F182">
        <f>_xlfn.STDEV.P(C182:C184)</f>
        <v>4.9835156054426261E-2</v>
      </c>
      <c r="G182" t="str">
        <f>(Results!C222)</f>
        <v>HSPA5</v>
      </c>
      <c r="H182" t="str">
        <f>CONCATENATE(D182,"|",G182)</f>
        <v>1:80|HSPA5</v>
      </c>
    </row>
    <row r="183" spans="1:8" ht="14.25" x14ac:dyDescent="0.2">
      <c r="A183" t="str">
        <f>Results!A223</f>
        <v>H17</v>
      </c>
      <c r="B183">
        <f>Results!D223</f>
        <v>28.243755340576172</v>
      </c>
      <c r="C183" s="3">
        <f t="shared" si="2"/>
        <v>28.243755340576172</v>
      </c>
      <c r="G183" t="str">
        <f>(Results!C223)</f>
        <v>HSPA5</v>
      </c>
    </row>
    <row r="184" spans="1:8" ht="14.25" x14ac:dyDescent="0.2">
      <c r="A184" t="str">
        <f>Results!A224</f>
        <v>H18</v>
      </c>
      <c r="B184">
        <f>Results!D224</f>
        <v>28.356407165527344</v>
      </c>
      <c r="C184" s="3">
        <f t="shared" si="2"/>
        <v>28.356407165527344</v>
      </c>
      <c r="G184" t="str">
        <f>(Results!C224)</f>
        <v>HSPA5</v>
      </c>
    </row>
    <row r="185" spans="1:8" ht="14.25" x14ac:dyDescent="0.2">
      <c r="A185" t="str">
        <f>Results!A225</f>
        <v>H19</v>
      </c>
      <c r="B185">
        <f>Results!D225</f>
        <v>29.446432113647461</v>
      </c>
      <c r="C185" s="3">
        <f t="shared" si="2"/>
        <v>29.446432113647461</v>
      </c>
      <c r="D185" s="4" t="str">
        <f>(Results!F225)</f>
        <v>1:160</v>
      </c>
      <c r="E185" s="5">
        <f>AVERAGE(C185:C187)</f>
        <v>29.33216158548991</v>
      </c>
      <c r="F185">
        <f>_xlfn.STDEV.P(C185:C187)</f>
        <v>8.1476579065355728E-2</v>
      </c>
      <c r="G185" t="str">
        <f>(Results!C225)</f>
        <v>HSPA5</v>
      </c>
      <c r="H185" t="str">
        <f>CONCATENATE(D185,"|",G185)</f>
        <v>1:160|HSPA5</v>
      </c>
    </row>
    <row r="186" spans="1:8" ht="14.25" x14ac:dyDescent="0.2">
      <c r="A186" t="str">
        <f>Results!A226</f>
        <v>H20</v>
      </c>
      <c r="B186">
        <f>Results!D226</f>
        <v>29.287845611572266</v>
      </c>
      <c r="C186" s="3">
        <f t="shared" si="2"/>
        <v>29.287845611572266</v>
      </c>
      <c r="G186" t="str">
        <f>(Results!C226)</f>
        <v>HSPA5</v>
      </c>
    </row>
    <row r="187" spans="1:8" ht="14.25" x14ac:dyDescent="0.2">
      <c r="A187" t="str">
        <f>Results!A227</f>
        <v>H21</v>
      </c>
      <c r="B187">
        <f>Results!D227</f>
        <v>29.26220703125</v>
      </c>
      <c r="C187" s="3">
        <f t="shared" si="2"/>
        <v>29.26220703125</v>
      </c>
      <c r="G187" t="str">
        <f>(Results!C227)</f>
        <v>HSPA5</v>
      </c>
    </row>
    <row r="188" spans="1:8" ht="14.25" x14ac:dyDescent="0.2">
      <c r="A188" t="str">
        <f>Results!A228</f>
        <v>I1</v>
      </c>
      <c r="B188">
        <f>Results!D228</f>
        <v>30.160743713378906</v>
      </c>
      <c r="C188" s="3">
        <f t="shared" si="2"/>
        <v>30.160743713378906</v>
      </c>
      <c r="D188" s="4" t="str">
        <f>(Results!F228)</f>
        <v>1:320</v>
      </c>
      <c r="E188" s="5">
        <f>AVERAGE(C188:C190)</f>
        <v>30.385900497436523</v>
      </c>
      <c r="F188">
        <f>_xlfn.STDEV.P(C188:C190)</f>
        <v>0.16137534354358707</v>
      </c>
      <c r="G188" t="str">
        <f>(Results!C228)</f>
        <v>HSPA5</v>
      </c>
      <c r="H188" t="str">
        <f>CONCATENATE(D188,"|",G188)</f>
        <v>1:320|HSPA5</v>
      </c>
    </row>
    <row r="189" spans="1:8" ht="14.25" x14ac:dyDescent="0.2">
      <c r="A189" t="str">
        <f>Results!A229</f>
        <v>I2</v>
      </c>
      <c r="B189">
        <f>Results!D229</f>
        <v>30.466209411621094</v>
      </c>
      <c r="C189" s="3">
        <f t="shared" si="2"/>
        <v>30.466209411621094</v>
      </c>
      <c r="G189" t="str">
        <f>(Results!C229)</f>
        <v>HSPA5</v>
      </c>
    </row>
    <row r="190" spans="1:8" ht="14.25" x14ac:dyDescent="0.2">
      <c r="A190" t="str">
        <f>Results!A230</f>
        <v>I3</v>
      </c>
      <c r="B190">
        <f>Results!D230</f>
        <v>30.53074836730957</v>
      </c>
      <c r="C190" s="3">
        <f t="shared" si="2"/>
        <v>30.53074836730957</v>
      </c>
      <c r="G190" t="str">
        <f>(Results!C230)</f>
        <v>HSPA5</v>
      </c>
    </row>
    <row r="191" spans="1:8" ht="14.25" x14ac:dyDescent="0.2">
      <c r="A191" t="str">
        <f>Results!A231</f>
        <v>I4</v>
      </c>
      <c r="B191">
        <f>Results!D231</f>
        <v>29.548759460449219</v>
      </c>
      <c r="C191" s="3">
        <f t="shared" si="2"/>
        <v>29.548759460449219</v>
      </c>
      <c r="D191" s="4" t="str">
        <f>(Results!F231)</f>
        <v>LC1</v>
      </c>
      <c r="E191" s="5">
        <f>AVERAGE(C191:C193)</f>
        <v>29.366753260294598</v>
      </c>
      <c r="F191">
        <f>_xlfn.STDEV.P(C191:C193)</f>
        <v>0.13285186878828092</v>
      </c>
      <c r="G191" t="str">
        <f>(Results!C231)</f>
        <v>HSPA5</v>
      </c>
      <c r="H191" t="str">
        <f>CONCATENATE(D191,"|",G191)</f>
        <v>LC1|HSPA5</v>
      </c>
    </row>
    <row r="192" spans="1:8" ht="14.25" x14ac:dyDescent="0.2">
      <c r="A192" t="str">
        <f>Results!A232</f>
        <v>I5</v>
      </c>
      <c r="B192">
        <f>Results!D232</f>
        <v>29.235380172729492</v>
      </c>
      <c r="C192" s="3">
        <f t="shared" si="2"/>
        <v>29.235380172729492</v>
      </c>
      <c r="G192" t="str">
        <f>(Results!C232)</f>
        <v>HSPA5</v>
      </c>
    </row>
    <row r="193" spans="1:8" ht="14.25" x14ac:dyDescent="0.2">
      <c r="A193" t="str">
        <f>Results!A233</f>
        <v>I6</v>
      </c>
      <c r="B193">
        <f>Results!D233</f>
        <v>29.316120147705078</v>
      </c>
      <c r="C193" s="3">
        <f t="shared" si="2"/>
        <v>29.316120147705078</v>
      </c>
      <c r="G193" t="str">
        <f>(Results!C233)</f>
        <v>HSPA5</v>
      </c>
    </row>
    <row r="194" spans="1:8" ht="14.25" x14ac:dyDescent="0.2">
      <c r="A194" t="str">
        <f>Results!A234</f>
        <v>I7</v>
      </c>
      <c r="B194">
        <f>Results!D234</f>
        <v>29.109577178955078</v>
      </c>
      <c r="C194" s="3">
        <f t="shared" ref="C194:C257" si="3">IF(B194="Undetermined",40.1,B194)</f>
        <v>29.109577178955078</v>
      </c>
      <c r="D194" s="4" t="str">
        <f>(Results!F234)</f>
        <v>LO1</v>
      </c>
      <c r="E194" s="5">
        <f>AVERAGE(C194:C196)</f>
        <v>28.885766347249348</v>
      </c>
      <c r="F194">
        <f>_xlfn.STDEV.P(C194:C196)</f>
        <v>0.15835231701930072</v>
      </c>
      <c r="G194" t="str">
        <f>(Results!C234)</f>
        <v>HSPA5</v>
      </c>
      <c r="H194" t="str">
        <f>CONCATENATE(D194,"|",G194)</f>
        <v>LO1|HSPA5</v>
      </c>
    </row>
    <row r="195" spans="1:8" ht="14.25" x14ac:dyDescent="0.2">
      <c r="A195" t="str">
        <f>Results!A235</f>
        <v>I8</v>
      </c>
      <c r="B195">
        <f>Results!D235</f>
        <v>28.767173767089844</v>
      </c>
      <c r="C195" s="3">
        <f t="shared" si="3"/>
        <v>28.767173767089844</v>
      </c>
      <c r="G195" t="str">
        <f>(Results!C235)</f>
        <v>HSPA5</v>
      </c>
    </row>
    <row r="196" spans="1:8" ht="14.25" x14ac:dyDescent="0.2">
      <c r="A196" t="str">
        <f>Results!A236</f>
        <v>I9</v>
      </c>
      <c r="B196">
        <f>Results!D236</f>
        <v>28.780548095703125</v>
      </c>
      <c r="C196" s="3">
        <f t="shared" si="3"/>
        <v>28.780548095703125</v>
      </c>
      <c r="G196" t="str">
        <f>(Results!C236)</f>
        <v>HSPA5</v>
      </c>
    </row>
    <row r="197" spans="1:8" ht="14.25" x14ac:dyDescent="0.2">
      <c r="A197" t="str">
        <f>Results!A237</f>
        <v>I10</v>
      </c>
      <c r="B197">
        <f>Results!D237</f>
        <v>28.783359527587891</v>
      </c>
      <c r="C197" s="3">
        <f t="shared" si="3"/>
        <v>28.783359527587891</v>
      </c>
      <c r="D197" s="4" t="str">
        <f>(Results!F237)</f>
        <v>LP1</v>
      </c>
      <c r="E197" s="5">
        <f>AVERAGE(C197:C199)</f>
        <v>28.580607096354168</v>
      </c>
      <c r="F197">
        <f>_xlfn.STDEV.P(C197:C199)</f>
        <v>0.15326860068355558</v>
      </c>
      <c r="G197" t="str">
        <f>(Results!C237)</f>
        <v>HSPA5</v>
      </c>
      <c r="H197" t="str">
        <f>CONCATENATE(D197,"|",G197)</f>
        <v>LP1|HSPA5</v>
      </c>
    </row>
    <row r="198" spans="1:8" ht="14.25" x14ac:dyDescent="0.2">
      <c r="A198" t="str">
        <f>Results!A238</f>
        <v>I11</v>
      </c>
      <c r="B198">
        <f>Results!D238</f>
        <v>28.545604705810547</v>
      </c>
      <c r="C198" s="3">
        <f t="shared" si="3"/>
        <v>28.545604705810547</v>
      </c>
      <c r="G198" t="str">
        <f>(Results!C238)</f>
        <v>HSPA5</v>
      </c>
    </row>
    <row r="199" spans="1:8" ht="14.25" x14ac:dyDescent="0.2">
      <c r="A199" t="str">
        <f>Results!A239</f>
        <v>I12</v>
      </c>
      <c r="B199">
        <f>Results!D239</f>
        <v>28.412857055664063</v>
      </c>
      <c r="C199" s="3">
        <f t="shared" si="3"/>
        <v>28.412857055664063</v>
      </c>
      <c r="G199" t="str">
        <f>(Results!C239)</f>
        <v>HSPA5</v>
      </c>
    </row>
    <row r="200" spans="1:8" ht="14.25" x14ac:dyDescent="0.2">
      <c r="A200" t="str">
        <f>Results!A240</f>
        <v>I13</v>
      </c>
      <c r="B200">
        <f>Results!D240</f>
        <v>31.372442245483398</v>
      </c>
      <c r="C200" s="3">
        <f t="shared" si="3"/>
        <v>31.372442245483398</v>
      </c>
      <c r="D200" s="4" t="str">
        <f>(Results!F240)</f>
        <v>HC1</v>
      </c>
      <c r="E200" s="5">
        <f>AVERAGE(C200:C202)</f>
        <v>31.415592829386394</v>
      </c>
      <c r="F200">
        <f>_xlfn.STDEV.P(C200:C202)</f>
        <v>0.11156983624554009</v>
      </c>
      <c r="G200" t="str">
        <f>(Results!C240)</f>
        <v>HSPA5</v>
      </c>
      <c r="H200" t="str">
        <f>CONCATENATE(D200,"|",G200)</f>
        <v>HC1|HSPA5</v>
      </c>
    </row>
    <row r="201" spans="1:8" ht="14.25" x14ac:dyDescent="0.2">
      <c r="A201" t="str">
        <f>Results!A241</f>
        <v>I14</v>
      </c>
      <c r="B201">
        <f>Results!D241</f>
        <v>31.305732727050781</v>
      </c>
      <c r="C201" s="3">
        <f t="shared" si="3"/>
        <v>31.305732727050781</v>
      </c>
      <c r="G201" t="str">
        <f>(Results!C241)</f>
        <v>HSPA5</v>
      </c>
    </row>
    <row r="202" spans="1:8" ht="14.25" x14ac:dyDescent="0.2">
      <c r="A202" t="str">
        <f>Results!A242</f>
        <v>I15</v>
      </c>
      <c r="B202">
        <f>Results!D242</f>
        <v>31.568603515625</v>
      </c>
      <c r="C202" s="3">
        <f t="shared" si="3"/>
        <v>31.568603515625</v>
      </c>
      <c r="G202" t="str">
        <f>(Results!C242)</f>
        <v>HSPA5</v>
      </c>
    </row>
    <row r="203" spans="1:8" ht="14.25" x14ac:dyDescent="0.2">
      <c r="A203" t="str">
        <f>Results!A243</f>
        <v>I16</v>
      </c>
      <c r="B203">
        <f>Results!D243</f>
        <v>28.207405090332031</v>
      </c>
      <c r="C203" s="3">
        <f t="shared" si="3"/>
        <v>28.207405090332031</v>
      </c>
      <c r="D203" s="4" t="str">
        <f>(Results!F243)</f>
        <v>HO1</v>
      </c>
      <c r="E203" s="5">
        <f>AVERAGE(C203:C205)</f>
        <v>28.034165064493816</v>
      </c>
      <c r="F203">
        <f>_xlfn.STDEV.P(C203:C205)</f>
        <v>0.14764178063879529</v>
      </c>
      <c r="G203" t="str">
        <f>(Results!C243)</f>
        <v>HSPA5</v>
      </c>
      <c r="H203" t="str">
        <f>CONCATENATE(D203,"|",G203)</f>
        <v>HO1|HSPA5</v>
      </c>
    </row>
    <row r="204" spans="1:8" ht="14.25" x14ac:dyDescent="0.2">
      <c r="A204" t="str">
        <f>Results!A244</f>
        <v>I17</v>
      </c>
      <c r="B204">
        <f>Results!D244</f>
        <v>27.846609115600586</v>
      </c>
      <c r="C204" s="3">
        <f t="shared" si="3"/>
        <v>27.846609115600586</v>
      </c>
      <c r="G204" t="str">
        <f>(Results!C244)</f>
        <v>HSPA5</v>
      </c>
    </row>
    <row r="205" spans="1:8" ht="14.25" x14ac:dyDescent="0.2">
      <c r="A205" t="str">
        <f>Results!A245</f>
        <v>I18</v>
      </c>
      <c r="B205">
        <f>Results!D245</f>
        <v>28.048480987548828</v>
      </c>
      <c r="C205" s="3">
        <f t="shared" si="3"/>
        <v>28.048480987548828</v>
      </c>
      <c r="G205" t="str">
        <f>(Results!C245)</f>
        <v>HSPA5</v>
      </c>
    </row>
    <row r="206" spans="1:8" ht="14.25" x14ac:dyDescent="0.2">
      <c r="A206" t="str">
        <f>Results!A246</f>
        <v>I19</v>
      </c>
      <c r="B206">
        <f>Results!D246</f>
        <v>32.364700317382813</v>
      </c>
      <c r="C206" s="3">
        <f t="shared" si="3"/>
        <v>32.364700317382813</v>
      </c>
      <c r="D206" s="4" t="str">
        <f>(Results!F246)</f>
        <v>HP1</v>
      </c>
      <c r="E206" s="5">
        <f>AVERAGE(C206:C208)</f>
        <v>32.280242919921875</v>
      </c>
      <c r="F206">
        <f>_xlfn.STDEV.P(C206:C208)</f>
        <v>0.14630177494726196</v>
      </c>
      <c r="G206" t="str">
        <f>(Results!C246)</f>
        <v>HSPA5</v>
      </c>
      <c r="H206" t="str">
        <f>CONCATENATE(D206,"|",G206)</f>
        <v>HP1|HSPA5</v>
      </c>
    </row>
    <row r="207" spans="1:8" ht="14.25" x14ac:dyDescent="0.2">
      <c r="A207" t="str">
        <f>Results!A247</f>
        <v>I20</v>
      </c>
      <c r="B207">
        <f>Results!D247</f>
        <v>32.074440002441406</v>
      </c>
      <c r="C207" s="3">
        <f t="shared" si="3"/>
        <v>32.074440002441406</v>
      </c>
      <c r="G207" t="str">
        <f>(Results!C247)</f>
        <v>HSPA5</v>
      </c>
    </row>
    <row r="208" spans="1:8" ht="14.25" x14ac:dyDescent="0.2">
      <c r="A208" t="str">
        <f>Results!A248</f>
        <v>I21</v>
      </c>
      <c r="B208">
        <f>Results!D248</f>
        <v>32.401588439941406</v>
      </c>
      <c r="C208" s="3">
        <f t="shared" si="3"/>
        <v>32.401588439941406</v>
      </c>
      <c r="G208" t="str">
        <f>(Results!C248)</f>
        <v>HSPA5</v>
      </c>
    </row>
    <row r="209" spans="1:8" ht="14.25" x14ac:dyDescent="0.2">
      <c r="A209" t="str">
        <f>Results!A249</f>
        <v>I22</v>
      </c>
      <c r="B209">
        <f>Results!D249</f>
        <v>28.864011764526367</v>
      </c>
      <c r="C209" s="3">
        <f t="shared" si="3"/>
        <v>28.864011764526367</v>
      </c>
      <c r="D209" s="4" t="str">
        <f>(Results!F249)</f>
        <v>LC2</v>
      </c>
      <c r="E209" s="5">
        <f>AVERAGE(C209:C211)</f>
        <v>28.738908767700195</v>
      </c>
      <c r="F209">
        <f>_xlfn.STDEV.P(C209:C211)</f>
        <v>0.11329133655588448</v>
      </c>
      <c r="G209" t="str">
        <f>(Results!C249)</f>
        <v>HSPA5</v>
      </c>
      <c r="H209" t="str">
        <f>CONCATENATE(D209,"|",G209)</f>
        <v>LC2|HSPA5</v>
      </c>
    </row>
    <row r="210" spans="1:8" ht="14.25" x14ac:dyDescent="0.2">
      <c r="A210" t="str">
        <f>Results!A250</f>
        <v>I23</v>
      </c>
      <c r="B210">
        <f>Results!D250</f>
        <v>28.763042449951172</v>
      </c>
      <c r="C210" s="3">
        <f t="shared" si="3"/>
        <v>28.763042449951172</v>
      </c>
      <c r="G210" t="str">
        <f>(Results!C250)</f>
        <v>HSPA5</v>
      </c>
    </row>
    <row r="211" spans="1:8" ht="14.25" x14ac:dyDescent="0.2">
      <c r="A211" t="str">
        <f>Results!A251</f>
        <v>I24</v>
      </c>
      <c r="B211">
        <f>Results!D251</f>
        <v>28.589672088623047</v>
      </c>
      <c r="C211" s="3">
        <f t="shared" si="3"/>
        <v>28.589672088623047</v>
      </c>
      <c r="G211" t="str">
        <f>(Results!C251)</f>
        <v>HSPA5</v>
      </c>
    </row>
    <row r="212" spans="1:8" ht="14.25" x14ac:dyDescent="0.2">
      <c r="A212" t="str">
        <f>Results!A252</f>
        <v>J1</v>
      </c>
      <c r="B212">
        <f>Results!D252</f>
        <v>35.993122100830078</v>
      </c>
      <c r="C212" s="3">
        <f t="shared" si="3"/>
        <v>35.993122100830078</v>
      </c>
      <c r="D212" s="4" t="str">
        <f>(Results!F252)</f>
        <v>LO2</v>
      </c>
      <c r="E212" s="5">
        <f>AVERAGE(C212:C214)</f>
        <v>37.255893707275391</v>
      </c>
      <c r="F212">
        <f>_xlfn.STDEV.P(C212:C214)</f>
        <v>1.0654316332948568</v>
      </c>
      <c r="G212" t="str">
        <f>(Results!C252)</f>
        <v>HSPA5</v>
      </c>
      <c r="H212" t="str">
        <f>CONCATENATE(D212,"|",G212)</f>
        <v>LO2|HSPA5</v>
      </c>
    </row>
    <row r="213" spans="1:8" ht="14.25" x14ac:dyDescent="0.2">
      <c r="A213" t="str">
        <f>Results!A253</f>
        <v>J2</v>
      </c>
      <c r="B213">
        <f>Results!D253</f>
        <v>37.175399780273438</v>
      </c>
      <c r="C213" s="3">
        <f t="shared" si="3"/>
        <v>37.175399780273438</v>
      </c>
      <c r="G213" t="str">
        <f>(Results!C253)</f>
        <v>HSPA5</v>
      </c>
    </row>
    <row r="214" spans="1:8" ht="14.25" x14ac:dyDescent="0.2">
      <c r="A214" t="str">
        <f>Results!A254</f>
        <v>J3</v>
      </c>
      <c r="B214">
        <f>Results!D254</f>
        <v>38.599159240722656</v>
      </c>
      <c r="C214" s="3">
        <f t="shared" si="3"/>
        <v>38.599159240722656</v>
      </c>
      <c r="G214" t="str">
        <f>(Results!C254)</f>
        <v>HSPA5</v>
      </c>
    </row>
    <row r="215" spans="1:8" ht="14.25" x14ac:dyDescent="0.2">
      <c r="A215" t="str">
        <f>Results!A255</f>
        <v>J4</v>
      </c>
      <c r="B215">
        <f>Results!D255</f>
        <v>35.033863067626953</v>
      </c>
      <c r="C215" s="3">
        <f t="shared" si="3"/>
        <v>35.033863067626953</v>
      </c>
      <c r="D215" s="4" t="str">
        <f>(Results!F255)</f>
        <v>LP2</v>
      </c>
      <c r="E215" s="5">
        <f>AVERAGE(C215:C217)</f>
        <v>35.0576171875</v>
      </c>
      <c r="F215">
        <f>_xlfn.STDEV.P(C215:C217)</f>
        <v>2.3754119873046875E-2</v>
      </c>
      <c r="G215" t="str">
        <f>(Results!C255)</f>
        <v>HSPA5</v>
      </c>
      <c r="H215" t="str">
        <f>CONCATENATE(D215,"|",G215)</f>
        <v>LP2|HSPA5</v>
      </c>
    </row>
    <row r="216" spans="1:8" ht="14.25" x14ac:dyDescent="0.2">
      <c r="A216" t="str">
        <f>Results!A256</f>
        <v>J5</v>
      </c>
      <c r="B216">
        <f>Results!D256</f>
        <v>35.081371307373047</v>
      </c>
      <c r="C216" s="3">
        <f t="shared" si="3"/>
        <v>35.081371307373047</v>
      </c>
      <c r="G216" t="str">
        <f>(Results!C256)</f>
        <v>HSPA5</v>
      </c>
    </row>
    <row r="217" spans="1:8" ht="14.25" x14ac:dyDescent="0.2">
      <c r="A217" t="str">
        <f>Results!A257</f>
        <v>J6</v>
      </c>
      <c r="B217">
        <f>Results!D257</f>
        <v>36.200222015380859</v>
      </c>
      <c r="C217" s="18"/>
      <c r="G217" t="str">
        <f>(Results!C257)</f>
        <v>HSPA5</v>
      </c>
    </row>
    <row r="218" spans="1:8" ht="14.25" x14ac:dyDescent="0.2">
      <c r="A218" t="str">
        <f>Results!A258</f>
        <v>J7</v>
      </c>
      <c r="B218">
        <f>Results!D258</f>
        <v>37.559070587158203</v>
      </c>
      <c r="C218" s="3">
        <f t="shared" si="3"/>
        <v>37.559070587158203</v>
      </c>
      <c r="D218" s="4" t="str">
        <f>(Results!F258)</f>
        <v>HC2</v>
      </c>
      <c r="E218" s="5">
        <f>AVERAGE(C218:C220)</f>
        <v>37.808197021484375</v>
      </c>
      <c r="F218">
        <f>_xlfn.STDEV.P(C218:C220)</f>
        <v>0.24912643432617188</v>
      </c>
      <c r="G218" t="str">
        <f>(Results!C258)</f>
        <v>HSPA5</v>
      </c>
      <c r="H218" t="str">
        <f>CONCATENATE(D218,"|",G218)</f>
        <v>HC2|HSPA5</v>
      </c>
    </row>
    <row r="219" spans="1:8" ht="14.25" x14ac:dyDescent="0.2">
      <c r="A219" t="str">
        <f>Results!A259</f>
        <v>J8</v>
      </c>
      <c r="B219">
        <f>Results!D259</f>
        <v>36.584346771240234</v>
      </c>
      <c r="C219" s="18"/>
      <c r="G219" t="str">
        <f>(Results!C259)</f>
        <v>HSPA5</v>
      </c>
    </row>
    <row r="220" spans="1:8" ht="14.25" x14ac:dyDescent="0.2">
      <c r="A220" t="str">
        <f>Results!A260</f>
        <v>J9</v>
      </c>
      <c r="B220">
        <f>Results!D260</f>
        <v>38.057323455810547</v>
      </c>
      <c r="C220" s="3">
        <f t="shared" si="3"/>
        <v>38.057323455810547</v>
      </c>
      <c r="G220" t="str">
        <f>(Results!C260)</f>
        <v>HSPA5</v>
      </c>
    </row>
    <row r="221" spans="1:8" ht="14.25" x14ac:dyDescent="0.2">
      <c r="A221" t="str">
        <f>Results!A261</f>
        <v>J10</v>
      </c>
      <c r="B221">
        <f>Results!D261</f>
        <v>29.685548782348633</v>
      </c>
      <c r="C221" s="3">
        <f t="shared" si="3"/>
        <v>29.685548782348633</v>
      </c>
      <c r="D221" s="4" t="str">
        <f>(Results!F261)</f>
        <v>HO2</v>
      </c>
      <c r="E221" s="5">
        <f>AVERAGE(C221:C223)</f>
        <v>29.566253026326496</v>
      </c>
      <c r="F221">
        <f>_xlfn.STDEV.P(C221:C223)</f>
        <v>9.5991509892461233E-2</v>
      </c>
      <c r="G221" t="str">
        <f>(Results!C261)</f>
        <v>HSPA5</v>
      </c>
      <c r="H221" t="str">
        <f>CONCATENATE(D221,"|",G221)</f>
        <v>HO2|HSPA5</v>
      </c>
    </row>
    <row r="222" spans="1:8" ht="14.25" x14ac:dyDescent="0.2">
      <c r="A222" t="str">
        <f>Results!A262</f>
        <v>J11</v>
      </c>
      <c r="B222">
        <f>Results!D262</f>
        <v>29.562711715698242</v>
      </c>
      <c r="C222" s="3">
        <f t="shared" si="3"/>
        <v>29.562711715698242</v>
      </c>
      <c r="G222" t="str">
        <f>(Results!C262)</f>
        <v>HSPA5</v>
      </c>
    </row>
    <row r="223" spans="1:8" ht="14.25" x14ac:dyDescent="0.2">
      <c r="A223" t="str">
        <f>Results!A263</f>
        <v>J12</v>
      </c>
      <c r="B223">
        <f>Results!D263</f>
        <v>29.450498580932617</v>
      </c>
      <c r="C223" s="3">
        <f t="shared" si="3"/>
        <v>29.450498580932617</v>
      </c>
      <c r="G223" t="str">
        <f>(Results!C263)</f>
        <v>HSPA5</v>
      </c>
    </row>
    <row r="224" spans="1:8" ht="14.25" x14ac:dyDescent="0.2">
      <c r="A224" t="str">
        <f>Results!A264</f>
        <v>J13</v>
      </c>
      <c r="B224">
        <f>Results!D264</f>
        <v>28.701871871948242</v>
      </c>
      <c r="C224" s="3">
        <f t="shared" si="3"/>
        <v>28.701871871948242</v>
      </c>
      <c r="D224" s="4" t="str">
        <f>(Results!F264)</f>
        <v>HP2</v>
      </c>
      <c r="E224" s="5">
        <f>AVERAGE(C224:C226)</f>
        <v>28.5499267578125</v>
      </c>
      <c r="F224">
        <f>_xlfn.STDEV.P(C224:C226)</f>
        <v>0.11255521709396701</v>
      </c>
      <c r="G224" t="str">
        <f>(Results!C264)</f>
        <v>HSPA5</v>
      </c>
      <c r="H224" t="str">
        <f>CONCATENATE(D224,"|",G224)</f>
        <v>HP2|HSPA5</v>
      </c>
    </row>
    <row r="225" spans="1:8" ht="14.25" x14ac:dyDescent="0.2">
      <c r="A225" t="str">
        <f>Results!A265</f>
        <v>J14</v>
      </c>
      <c r="B225">
        <f>Results!D265</f>
        <v>28.43287467956543</v>
      </c>
      <c r="C225" s="3">
        <f t="shared" si="3"/>
        <v>28.43287467956543</v>
      </c>
      <c r="G225" t="str">
        <f>(Results!C265)</f>
        <v>HSPA5</v>
      </c>
    </row>
    <row r="226" spans="1:8" ht="14.25" x14ac:dyDescent="0.2">
      <c r="A226" t="str">
        <f>Results!A266</f>
        <v>J15</v>
      </c>
      <c r="B226">
        <f>Results!D266</f>
        <v>28.515033721923828</v>
      </c>
      <c r="C226" s="3">
        <f t="shared" si="3"/>
        <v>28.515033721923828</v>
      </c>
      <c r="G226" t="str">
        <f>(Results!C266)</f>
        <v>HSPA5</v>
      </c>
    </row>
    <row r="227" spans="1:8" ht="14.25" x14ac:dyDescent="0.2">
      <c r="A227" t="str">
        <f>Results!A267</f>
        <v>J16</v>
      </c>
      <c r="B227">
        <f>Results!D267</f>
        <v>29.693073272705078</v>
      </c>
      <c r="C227" s="3">
        <f t="shared" si="3"/>
        <v>29.693073272705078</v>
      </c>
      <c r="D227" s="4" t="str">
        <f>(Results!F267)</f>
        <v>LC3</v>
      </c>
      <c r="E227" s="5">
        <f>AVERAGE(C227:C229)</f>
        <v>29.624106725056965</v>
      </c>
      <c r="F227">
        <f>_xlfn.STDEV.P(C227:C229)</f>
        <v>9.2613230563315052E-2</v>
      </c>
      <c r="G227" t="str">
        <f>(Results!C267)</f>
        <v>HSPA5</v>
      </c>
      <c r="H227" t="str">
        <f>CONCATENATE(D227,"|",G227)</f>
        <v>LC3|HSPA5</v>
      </c>
    </row>
    <row r="228" spans="1:8" ht="14.25" x14ac:dyDescent="0.2">
      <c r="A228" t="str">
        <f>Results!A268</f>
        <v>J17</v>
      </c>
      <c r="B228">
        <f>Results!D268</f>
        <v>29.493194580078125</v>
      </c>
      <c r="C228" s="3">
        <f t="shared" si="3"/>
        <v>29.493194580078125</v>
      </c>
      <c r="G228" t="str">
        <f>(Results!C268)</f>
        <v>HSPA5</v>
      </c>
    </row>
    <row r="229" spans="1:8" ht="14.25" x14ac:dyDescent="0.2">
      <c r="A229" t="str">
        <f>Results!A269</f>
        <v>J18</v>
      </c>
      <c r="B229">
        <f>Results!D269</f>
        <v>29.686052322387695</v>
      </c>
      <c r="C229" s="3">
        <f t="shared" si="3"/>
        <v>29.686052322387695</v>
      </c>
      <c r="G229" t="str">
        <f>(Results!C269)</f>
        <v>HSPA5</v>
      </c>
    </row>
    <row r="230" spans="1:8" ht="14.25" x14ac:dyDescent="0.2">
      <c r="A230" t="str">
        <f>Results!A270</f>
        <v>J19</v>
      </c>
      <c r="B230">
        <f>Results!D270</f>
        <v>29.075653076171875</v>
      </c>
      <c r="C230" s="3">
        <f t="shared" si="3"/>
        <v>29.075653076171875</v>
      </c>
      <c r="D230" s="4" t="str">
        <f>(Results!F270)</f>
        <v>LO3</v>
      </c>
      <c r="E230" s="5">
        <f>AVERAGE(C230:C232)</f>
        <v>29.134925206502277</v>
      </c>
      <c r="F230">
        <f>_xlfn.STDEV.P(C230:C232)</f>
        <v>0.10666317101753599</v>
      </c>
      <c r="G230" t="str">
        <f>(Results!C270)</f>
        <v>HSPA5</v>
      </c>
      <c r="H230" t="str">
        <f>CONCATENATE(D230,"|",G230)</f>
        <v>LO3|HSPA5</v>
      </c>
    </row>
    <row r="231" spans="1:8" ht="14.25" x14ac:dyDescent="0.2">
      <c r="A231" t="str">
        <f>Results!A271</f>
        <v>J20</v>
      </c>
      <c r="B231">
        <f>Results!D271</f>
        <v>29.284688949584961</v>
      </c>
      <c r="C231" s="3">
        <f t="shared" si="3"/>
        <v>29.284688949584961</v>
      </c>
      <c r="G231" t="str">
        <f>(Results!C271)</f>
        <v>HSPA5</v>
      </c>
    </row>
    <row r="232" spans="1:8" ht="14.25" x14ac:dyDescent="0.2">
      <c r="A232" t="str">
        <f>Results!A272</f>
        <v>J21</v>
      </c>
      <c r="B232">
        <f>Results!D272</f>
        <v>29.04443359375</v>
      </c>
      <c r="C232" s="3">
        <f t="shared" si="3"/>
        <v>29.04443359375</v>
      </c>
      <c r="G232" t="str">
        <f>(Results!C272)</f>
        <v>HSPA5</v>
      </c>
    </row>
    <row r="233" spans="1:8" ht="14.25" x14ac:dyDescent="0.2">
      <c r="A233" t="str">
        <f>Results!A273</f>
        <v>J22</v>
      </c>
      <c r="B233">
        <f>Results!D273</f>
        <v>29.979324340820313</v>
      </c>
      <c r="C233" s="3">
        <f t="shared" si="3"/>
        <v>29.979324340820313</v>
      </c>
      <c r="D233" s="4" t="str">
        <f>(Results!F273)</f>
        <v>LP3</v>
      </c>
      <c r="E233" s="5">
        <f>AVERAGE(C233:C235)</f>
        <v>29.846419016520183</v>
      </c>
      <c r="F233">
        <f>_xlfn.STDEV.P(C233:C235)</f>
        <v>0.11861120689301412</v>
      </c>
      <c r="G233" t="str">
        <f>(Results!C273)</f>
        <v>HSPA5</v>
      </c>
      <c r="H233" t="str">
        <f>CONCATENATE(D233,"|",G233)</f>
        <v>LP3|HSPA5</v>
      </c>
    </row>
    <row r="234" spans="1:8" ht="14.25" x14ac:dyDescent="0.2">
      <c r="A234" t="str">
        <f>Results!A274</f>
        <v>J23</v>
      </c>
      <c r="B234">
        <f>Results!D274</f>
        <v>29.868595123291016</v>
      </c>
      <c r="C234" s="3">
        <f t="shared" si="3"/>
        <v>29.868595123291016</v>
      </c>
      <c r="G234" t="str">
        <f>(Results!C274)</f>
        <v>HSPA5</v>
      </c>
    </row>
    <row r="235" spans="1:8" ht="14.25" x14ac:dyDescent="0.2">
      <c r="A235" t="str">
        <f>Results!A275</f>
        <v>J24</v>
      </c>
      <c r="B235">
        <f>Results!D275</f>
        <v>29.691337585449219</v>
      </c>
      <c r="C235" s="3">
        <f t="shared" si="3"/>
        <v>29.691337585449219</v>
      </c>
      <c r="G235" t="str">
        <f>(Results!C275)</f>
        <v>HSPA5</v>
      </c>
    </row>
    <row r="236" spans="1:8" ht="14.25" x14ac:dyDescent="0.2">
      <c r="A236" t="str">
        <f>Results!A276</f>
        <v>K1</v>
      </c>
      <c r="B236">
        <f>Results!D276</f>
        <v>31.894145965576172</v>
      </c>
      <c r="C236" s="3">
        <f t="shared" si="3"/>
        <v>31.894145965576172</v>
      </c>
      <c r="D236" s="4" t="str">
        <f>(Results!F276)</f>
        <v>HC3</v>
      </c>
      <c r="E236" s="5">
        <f>AVERAGE(C236:C238)</f>
        <v>31.891278584798176</v>
      </c>
      <c r="F236">
        <f>_xlfn.STDEV.P(C236:C238)</f>
        <v>3.0286639306797414E-2</v>
      </c>
      <c r="G236" t="str">
        <f>(Results!C276)</f>
        <v>HSPA5</v>
      </c>
      <c r="H236" t="str">
        <f>CONCATENATE(D236,"|",G236)</f>
        <v>HC3|HSPA5</v>
      </c>
    </row>
    <row r="237" spans="1:8" ht="14.25" x14ac:dyDescent="0.2">
      <c r="A237" t="str">
        <f>Results!A277</f>
        <v>K2</v>
      </c>
      <c r="B237">
        <f>Results!D277</f>
        <v>31.852834701538086</v>
      </c>
      <c r="C237" s="3">
        <f t="shared" si="3"/>
        <v>31.852834701538086</v>
      </c>
      <c r="G237" t="str">
        <f>(Results!C277)</f>
        <v>HSPA5</v>
      </c>
    </row>
    <row r="238" spans="1:8" ht="14.25" x14ac:dyDescent="0.2">
      <c r="A238" t="str">
        <f>Results!A278</f>
        <v>K3</v>
      </c>
      <c r="B238">
        <f>Results!D278</f>
        <v>31.926855087280273</v>
      </c>
      <c r="C238" s="3">
        <f t="shared" si="3"/>
        <v>31.926855087280273</v>
      </c>
      <c r="G238" t="str">
        <f>(Results!C278)</f>
        <v>HSPA5</v>
      </c>
    </row>
    <row r="239" spans="1:8" ht="14.25" x14ac:dyDescent="0.2">
      <c r="A239" t="str">
        <f>Results!A279</f>
        <v>K4</v>
      </c>
      <c r="B239">
        <f>Results!D279</f>
        <v>31.056760787963867</v>
      </c>
      <c r="C239" s="3">
        <f t="shared" si="3"/>
        <v>31.056760787963867</v>
      </c>
      <c r="D239" s="4" t="str">
        <f>(Results!F279)</f>
        <v>HO3</v>
      </c>
      <c r="E239" s="5">
        <f>AVERAGE(C239:C241)</f>
        <v>31.074644724527996</v>
      </c>
      <c r="F239">
        <f>_xlfn.STDEV.P(C239:C241)</f>
        <v>0.22343749790123166</v>
      </c>
      <c r="G239" t="str">
        <f>(Results!C279)</f>
        <v>HSPA5</v>
      </c>
      <c r="H239" t="str">
        <f>CONCATENATE(D239,"|",G239)</f>
        <v>HO3|HSPA5</v>
      </c>
    </row>
    <row r="240" spans="1:8" ht="14.25" x14ac:dyDescent="0.2">
      <c r="A240" t="str">
        <f>Results!A280</f>
        <v>K5</v>
      </c>
      <c r="B240">
        <f>Results!D280</f>
        <v>30.810371398925781</v>
      </c>
      <c r="C240" s="3">
        <f t="shared" si="3"/>
        <v>30.810371398925781</v>
      </c>
      <c r="G240" t="str">
        <f>(Results!C280)</f>
        <v>HSPA5</v>
      </c>
    </row>
    <row r="241" spans="1:8" ht="14.25" x14ac:dyDescent="0.2">
      <c r="A241" t="str">
        <f>Results!A281</f>
        <v>K6</v>
      </c>
      <c r="B241">
        <f>Results!D281</f>
        <v>31.356801986694336</v>
      </c>
      <c r="C241" s="3">
        <f t="shared" si="3"/>
        <v>31.356801986694336</v>
      </c>
      <c r="G241" t="str">
        <f>(Results!C281)</f>
        <v>HSPA5</v>
      </c>
    </row>
    <row r="242" spans="1:8" ht="14.25" x14ac:dyDescent="0.2">
      <c r="A242" t="str">
        <f>Results!A282</f>
        <v>K7</v>
      </c>
      <c r="B242">
        <f>Results!D282</f>
        <v>31.060642242431641</v>
      </c>
      <c r="C242" s="3">
        <f t="shared" si="3"/>
        <v>31.060642242431641</v>
      </c>
      <c r="D242" s="4" t="str">
        <f>(Results!F282)</f>
        <v>HP3</v>
      </c>
      <c r="E242" s="5">
        <f>AVERAGE(C242:C244)</f>
        <v>30.826435089111328</v>
      </c>
      <c r="F242">
        <f>_xlfn.STDEV.P(C242:C244)</f>
        <v>0.16585961145743036</v>
      </c>
      <c r="G242" t="str">
        <f>(Results!C282)</f>
        <v>HSPA5</v>
      </c>
      <c r="H242" t="str">
        <f>CONCATENATE(D242,"|",G242)</f>
        <v>HP3|HSPA5</v>
      </c>
    </row>
    <row r="243" spans="1:8" ht="14.25" x14ac:dyDescent="0.2">
      <c r="A243" t="str">
        <f>Results!A283</f>
        <v>K8</v>
      </c>
      <c r="B243">
        <f>Results!D283</f>
        <v>30.698179244995117</v>
      </c>
      <c r="C243" s="3">
        <f t="shared" si="3"/>
        <v>30.698179244995117</v>
      </c>
      <c r="G243" t="str">
        <f>(Results!C283)</f>
        <v>HSPA5</v>
      </c>
    </row>
    <row r="244" spans="1:8" ht="14.25" x14ac:dyDescent="0.2">
      <c r="A244" t="str">
        <f>Results!A284</f>
        <v>K9</v>
      </c>
      <c r="B244">
        <f>Results!D284</f>
        <v>30.720483779907227</v>
      </c>
      <c r="C244" s="3">
        <f t="shared" si="3"/>
        <v>30.720483779907227</v>
      </c>
      <c r="G244" t="str">
        <f>(Results!C284)</f>
        <v>HSPA5</v>
      </c>
    </row>
    <row r="245" spans="1:8" ht="14.25" x14ac:dyDescent="0.2">
      <c r="A245" t="str">
        <f>Results!A285</f>
        <v>K10</v>
      </c>
      <c r="B245">
        <f>Results!D285</f>
        <v>28.24793815612793</v>
      </c>
      <c r="C245" s="3">
        <f t="shared" si="3"/>
        <v>28.24793815612793</v>
      </c>
      <c r="D245" s="4" t="str">
        <f>(Results!F285)</f>
        <v>LC4</v>
      </c>
      <c r="E245" s="5">
        <f>AVERAGE(C245:C247)</f>
        <v>27.983641306559246</v>
      </c>
      <c r="F245">
        <f>_xlfn.STDEV.P(C245:C247)</f>
        <v>0.18970181691519045</v>
      </c>
      <c r="G245" t="str">
        <f>(Results!C285)</f>
        <v>HSPA5</v>
      </c>
      <c r="H245" t="str">
        <f>CONCATENATE(D245,"|",G245)</f>
        <v>LC4|HSPA5</v>
      </c>
    </row>
    <row r="246" spans="1:8" ht="14.25" x14ac:dyDescent="0.2">
      <c r="A246" t="str">
        <f>Results!A286</f>
        <v>K11</v>
      </c>
      <c r="B246">
        <f>Results!D286</f>
        <v>27.891374588012695</v>
      </c>
      <c r="C246" s="3">
        <f t="shared" si="3"/>
        <v>27.891374588012695</v>
      </c>
      <c r="G246" t="str">
        <f>(Results!C286)</f>
        <v>HSPA5</v>
      </c>
    </row>
    <row r="247" spans="1:8" ht="14.25" x14ac:dyDescent="0.2">
      <c r="A247" t="str">
        <f>Results!A287</f>
        <v>K12</v>
      </c>
      <c r="B247">
        <f>Results!D287</f>
        <v>27.811611175537109</v>
      </c>
      <c r="C247" s="3">
        <f t="shared" si="3"/>
        <v>27.811611175537109</v>
      </c>
      <c r="G247" t="str">
        <f>(Results!C287)</f>
        <v>HSPA5</v>
      </c>
    </row>
    <row r="248" spans="1:8" ht="14.25" x14ac:dyDescent="0.2">
      <c r="A248" t="str">
        <f>Results!A288</f>
        <v>K13</v>
      </c>
      <c r="B248">
        <f>Results!D288</f>
        <v>28.399898529052734</v>
      </c>
      <c r="C248" s="3">
        <f t="shared" si="3"/>
        <v>28.399898529052734</v>
      </c>
      <c r="D248" s="4" t="str">
        <f>(Results!F288)</f>
        <v>LO4</v>
      </c>
      <c r="E248" s="5">
        <f>AVERAGE(C248:C250)</f>
        <v>28.053010940551758</v>
      </c>
      <c r="F248">
        <f>_xlfn.STDEV.P(C248:C250)</f>
        <v>0.26396436178896765</v>
      </c>
      <c r="G248" t="str">
        <f>(Results!C288)</f>
        <v>HSPA5</v>
      </c>
      <c r="H248" t="str">
        <f>CONCATENATE(D248,"|",G248)</f>
        <v>LO4|HSPA5</v>
      </c>
    </row>
    <row r="249" spans="1:8" ht="14.25" x14ac:dyDescent="0.2">
      <c r="A249" t="str">
        <f>Results!A289</f>
        <v>K14</v>
      </c>
      <c r="B249">
        <f>Results!D289</f>
        <v>27.999013900756836</v>
      </c>
      <c r="C249" s="3">
        <f t="shared" si="3"/>
        <v>27.999013900756836</v>
      </c>
      <c r="G249" t="str">
        <f>(Results!C289)</f>
        <v>HSPA5</v>
      </c>
    </row>
    <row r="250" spans="1:8" ht="14.25" x14ac:dyDescent="0.2">
      <c r="A250" t="str">
        <f>Results!A290</f>
        <v>K15</v>
      </c>
      <c r="B250">
        <f>Results!D290</f>
        <v>27.760120391845703</v>
      </c>
      <c r="C250" s="3">
        <f t="shared" si="3"/>
        <v>27.760120391845703</v>
      </c>
      <c r="G250" t="str">
        <f>(Results!C290)</f>
        <v>HSPA5</v>
      </c>
    </row>
    <row r="251" spans="1:8" ht="14.25" x14ac:dyDescent="0.2">
      <c r="A251" t="str">
        <f>Results!A291</f>
        <v>K16</v>
      </c>
      <c r="B251">
        <f>Results!D291</f>
        <v>29.4443359375</v>
      </c>
      <c r="C251" s="18"/>
      <c r="D251" s="4" t="str">
        <f>(Results!F291)</f>
        <v>LP4</v>
      </c>
      <c r="E251" s="5">
        <f>AVERAGE(C251:C253)</f>
        <v>28.764399528503418</v>
      </c>
      <c r="F251">
        <f>_xlfn.STDEV.P(C251:C253)</f>
        <v>6.5556526184082031E-2</v>
      </c>
      <c r="G251" t="str">
        <f>(Results!C291)</f>
        <v>HSPA5</v>
      </c>
      <c r="H251" t="str">
        <f>CONCATENATE(D251,"|",G251)</f>
        <v>LP4|HSPA5</v>
      </c>
    </row>
    <row r="252" spans="1:8" ht="14.25" x14ac:dyDescent="0.2">
      <c r="A252" t="str">
        <f>Results!A292</f>
        <v>K17</v>
      </c>
      <c r="B252">
        <f>Results!D292</f>
        <v>28.698843002319336</v>
      </c>
      <c r="C252" s="3">
        <f t="shared" si="3"/>
        <v>28.698843002319336</v>
      </c>
      <c r="G252" t="str">
        <f>(Results!C292)</f>
        <v>HSPA5</v>
      </c>
    </row>
    <row r="253" spans="1:8" ht="14.25" x14ac:dyDescent="0.2">
      <c r="A253" t="str">
        <f>Results!A293</f>
        <v>K18</v>
      </c>
      <c r="B253">
        <f>Results!D293</f>
        <v>28.8299560546875</v>
      </c>
      <c r="C253" s="3">
        <f t="shared" si="3"/>
        <v>28.8299560546875</v>
      </c>
      <c r="G253" t="str">
        <f>(Results!C293)</f>
        <v>HSPA5</v>
      </c>
    </row>
    <row r="254" spans="1:8" ht="14.25" x14ac:dyDescent="0.2">
      <c r="A254" t="str">
        <f>Results!A294</f>
        <v>K19</v>
      </c>
      <c r="B254">
        <f>Results!D294</f>
        <v>29.988761901855469</v>
      </c>
      <c r="C254" s="3">
        <f t="shared" si="3"/>
        <v>29.988761901855469</v>
      </c>
      <c r="D254" s="4" t="str">
        <f>(Results!F294)</f>
        <v>HC4</v>
      </c>
      <c r="E254" s="5">
        <f>AVERAGE(C254:C256)</f>
        <v>29.57920201619466</v>
      </c>
      <c r="F254">
        <f>_xlfn.STDEV.P(C254:C256)</f>
        <v>0.28973815756801657</v>
      </c>
      <c r="G254" t="str">
        <f>(Results!C294)</f>
        <v>HSPA5</v>
      </c>
      <c r="H254" t="str">
        <f>CONCATENATE(D254,"|",G254)</f>
        <v>HC4|HSPA5</v>
      </c>
    </row>
    <row r="255" spans="1:8" ht="14.25" x14ac:dyDescent="0.2">
      <c r="A255" t="str">
        <f>Results!A295</f>
        <v>K20</v>
      </c>
      <c r="B255">
        <f>Results!D295</f>
        <v>29.363567352294922</v>
      </c>
      <c r="C255" s="3">
        <f t="shared" si="3"/>
        <v>29.363567352294922</v>
      </c>
      <c r="G255" t="str">
        <f>(Results!C295)</f>
        <v>HSPA5</v>
      </c>
    </row>
    <row r="256" spans="1:8" ht="14.25" x14ac:dyDescent="0.2">
      <c r="A256" t="str">
        <f>Results!A296</f>
        <v>K21</v>
      </c>
      <c r="B256">
        <f>Results!D296</f>
        <v>29.385276794433594</v>
      </c>
      <c r="C256" s="3">
        <f t="shared" si="3"/>
        <v>29.385276794433594</v>
      </c>
      <c r="G256" t="str">
        <f>(Results!C296)</f>
        <v>HSPA5</v>
      </c>
    </row>
    <row r="257" spans="1:8" ht="14.25" x14ac:dyDescent="0.2">
      <c r="A257" t="str">
        <f>Results!A297</f>
        <v>K22</v>
      </c>
      <c r="B257">
        <f>Results!D297</f>
        <v>32.607711791992188</v>
      </c>
      <c r="C257" s="3">
        <f t="shared" si="3"/>
        <v>32.607711791992188</v>
      </c>
      <c r="D257" s="4" t="str">
        <f>(Results!F297)</f>
        <v>HO4</v>
      </c>
      <c r="E257" s="5">
        <f>AVERAGE(C257:C259)</f>
        <v>32.172122955322266</v>
      </c>
      <c r="F257">
        <f>_xlfn.STDEV.P(C257:C259)</f>
        <v>0.31626398203210271</v>
      </c>
      <c r="G257" t="str">
        <f>(Results!C297)</f>
        <v>HSPA5</v>
      </c>
      <c r="H257" t="str">
        <f>CONCATENATE(D257,"|",G257)</f>
        <v>HO4|HSPA5</v>
      </c>
    </row>
    <row r="258" spans="1:8" ht="14.25" x14ac:dyDescent="0.2">
      <c r="A258" t="str">
        <f>Results!A298</f>
        <v>K23</v>
      </c>
      <c r="B258">
        <f>Results!D298</f>
        <v>31.866401672363281</v>
      </c>
      <c r="C258" s="3">
        <f t="shared" ref="C258:C321" si="4">IF(B258="Undetermined",40.1,B258)</f>
        <v>31.866401672363281</v>
      </c>
      <c r="G258" t="str">
        <f>(Results!C298)</f>
        <v>HSPA5</v>
      </c>
    </row>
    <row r="259" spans="1:8" ht="14.25" x14ac:dyDescent="0.2">
      <c r="A259" t="str">
        <f>Results!A299</f>
        <v>K24</v>
      </c>
      <c r="B259">
        <f>Results!D299</f>
        <v>32.042255401611328</v>
      </c>
      <c r="C259" s="3">
        <f t="shared" si="4"/>
        <v>32.042255401611328</v>
      </c>
      <c r="G259" t="str">
        <f>(Results!C299)</f>
        <v>HSPA5</v>
      </c>
    </row>
    <row r="260" spans="1:8" ht="14.25" x14ac:dyDescent="0.2">
      <c r="A260" t="str">
        <f>Results!A300</f>
        <v>L1</v>
      </c>
      <c r="B260">
        <f>Results!D300</f>
        <v>28.29606819152832</v>
      </c>
      <c r="C260" s="3">
        <f t="shared" si="4"/>
        <v>28.29606819152832</v>
      </c>
      <c r="D260" s="4" t="str">
        <f>(Results!F300)</f>
        <v>HP4</v>
      </c>
      <c r="E260" s="5">
        <f>AVERAGE(C260:C262)</f>
        <v>28.294835408528645</v>
      </c>
      <c r="F260">
        <f>_xlfn.STDEV.P(C260:C262)</f>
        <v>4.829875724235326E-2</v>
      </c>
      <c r="G260" t="str">
        <f>(Results!C300)</f>
        <v>HSPA5</v>
      </c>
      <c r="H260" t="str">
        <f>CONCATENATE(D260,"|",G260)</f>
        <v>HP4|HSPA5</v>
      </c>
    </row>
    <row r="261" spans="1:8" ht="14.25" x14ac:dyDescent="0.2">
      <c r="A261" t="str">
        <f>Results!A301</f>
        <v>L2</v>
      </c>
      <c r="B261">
        <f>Results!D301</f>
        <v>28.235074996948242</v>
      </c>
      <c r="C261" s="3">
        <f t="shared" si="4"/>
        <v>28.235074996948242</v>
      </c>
      <c r="G261" t="str">
        <f>(Results!C301)</f>
        <v>HSPA5</v>
      </c>
    </row>
    <row r="262" spans="1:8" ht="14.25" x14ac:dyDescent="0.2">
      <c r="A262" t="str">
        <f>Results!A302</f>
        <v>L3</v>
      </c>
      <c r="B262">
        <f>Results!D302</f>
        <v>28.353363037109375</v>
      </c>
      <c r="C262" s="3">
        <f t="shared" si="4"/>
        <v>28.353363037109375</v>
      </c>
      <c r="G262" t="str">
        <f>(Results!C302)</f>
        <v>HSPA5</v>
      </c>
    </row>
    <row r="263" spans="1:8" ht="14.25" x14ac:dyDescent="0.2">
      <c r="A263" t="str">
        <f>Results!A303</f>
        <v>L4</v>
      </c>
      <c r="B263">
        <f>Results!D303</f>
        <v>26.763811111450195</v>
      </c>
      <c r="C263" s="3">
        <f t="shared" si="4"/>
        <v>26.763811111450195</v>
      </c>
      <c r="D263" s="4" t="str">
        <f>(Results!F303)</f>
        <v>LC5</v>
      </c>
      <c r="E263" s="5">
        <f>AVERAGE(C263:C265)</f>
        <v>26.755852381388348</v>
      </c>
      <c r="F263">
        <f>_xlfn.STDEV.P(C263:C265)</f>
        <v>2.2205405391871155E-2</v>
      </c>
      <c r="G263" t="str">
        <f>(Results!C303)</f>
        <v>HSPA5</v>
      </c>
      <c r="H263" t="str">
        <f>CONCATENATE(D263,"|",G263)</f>
        <v>LC5|HSPA5</v>
      </c>
    </row>
    <row r="264" spans="1:8" ht="14.25" x14ac:dyDescent="0.2">
      <c r="A264" t="str">
        <f>Results!A304</f>
        <v>L5</v>
      </c>
      <c r="B264">
        <f>Results!D304</f>
        <v>26.725564956665039</v>
      </c>
      <c r="C264" s="3">
        <f t="shared" si="4"/>
        <v>26.725564956665039</v>
      </c>
      <c r="G264" t="str">
        <f>(Results!C304)</f>
        <v>HSPA5</v>
      </c>
    </row>
    <row r="265" spans="1:8" ht="14.25" x14ac:dyDescent="0.2">
      <c r="A265" t="str">
        <f>Results!A305</f>
        <v>L6</v>
      </c>
      <c r="B265">
        <f>Results!D305</f>
        <v>26.778181076049805</v>
      </c>
      <c r="C265" s="3">
        <f t="shared" si="4"/>
        <v>26.778181076049805</v>
      </c>
      <c r="G265" t="str">
        <f>(Results!C305)</f>
        <v>HSPA5</v>
      </c>
    </row>
    <row r="266" spans="1:8" ht="14.25" x14ac:dyDescent="0.2">
      <c r="A266" t="str">
        <f>Results!A306</f>
        <v>L7</v>
      </c>
      <c r="B266">
        <f>Results!D306</f>
        <v>26.393793106079102</v>
      </c>
      <c r="C266" s="3">
        <f t="shared" si="4"/>
        <v>26.393793106079102</v>
      </c>
      <c r="D266" s="4" t="str">
        <f>(Results!F306)</f>
        <v>LO5</v>
      </c>
      <c r="E266" s="5">
        <f>AVERAGE(C266:C268)</f>
        <v>26.24633280436198</v>
      </c>
      <c r="F266">
        <f>_xlfn.STDEV.P(C266:C268)</f>
        <v>0.12964685717459362</v>
      </c>
      <c r="G266" t="str">
        <f>(Results!C306)</f>
        <v>HSPA5</v>
      </c>
      <c r="H266" t="str">
        <f>CONCATENATE(D266,"|",G266)</f>
        <v>LO5|HSPA5</v>
      </c>
    </row>
    <row r="267" spans="1:8" ht="14.25" x14ac:dyDescent="0.2">
      <c r="A267" t="str">
        <f>Results!A307</f>
        <v>L8</v>
      </c>
      <c r="B267">
        <f>Results!D307</f>
        <v>26.078241348266602</v>
      </c>
      <c r="C267" s="3">
        <f t="shared" si="4"/>
        <v>26.078241348266602</v>
      </c>
      <c r="G267" t="str">
        <f>(Results!C307)</f>
        <v>HSPA5</v>
      </c>
    </row>
    <row r="268" spans="1:8" ht="14.25" x14ac:dyDescent="0.2">
      <c r="A268" t="str">
        <f>Results!A308</f>
        <v>L9</v>
      </c>
      <c r="B268">
        <f>Results!D308</f>
        <v>26.266963958740234</v>
      </c>
      <c r="C268" s="3">
        <f t="shared" si="4"/>
        <v>26.266963958740234</v>
      </c>
      <c r="G268" t="str">
        <f>(Results!C308)</f>
        <v>HSPA5</v>
      </c>
    </row>
    <row r="269" spans="1:8" ht="14.25" x14ac:dyDescent="0.2">
      <c r="A269" t="str">
        <f>Results!A309</f>
        <v>L10</v>
      </c>
      <c r="B269">
        <f>Results!D309</f>
        <v>26.57621955871582</v>
      </c>
      <c r="C269" s="3">
        <f t="shared" si="4"/>
        <v>26.57621955871582</v>
      </c>
      <c r="D269" s="4" t="str">
        <f>(Results!F309)</f>
        <v>LP5</v>
      </c>
      <c r="E269" s="5">
        <f>AVERAGE(C269:C271)</f>
        <v>26.631984710693359</v>
      </c>
      <c r="F269">
        <f>_xlfn.STDEV.P(C269:C271)</f>
        <v>5.5765151977539063E-2</v>
      </c>
      <c r="G269" t="str">
        <f>(Results!C309)</f>
        <v>HSPA5</v>
      </c>
      <c r="H269" t="str">
        <f>CONCATENATE(D269,"|",G269)</f>
        <v>LP5|HSPA5</v>
      </c>
    </row>
    <row r="270" spans="1:8" ht="14.25" x14ac:dyDescent="0.2">
      <c r="A270" t="str">
        <f>Results!A310</f>
        <v>L11</v>
      </c>
      <c r="B270">
        <f>Results!D310</f>
        <v>26.687749862670898</v>
      </c>
      <c r="C270" s="3">
        <f t="shared" si="4"/>
        <v>26.687749862670898</v>
      </c>
      <c r="G270" t="str">
        <f>(Results!C310)</f>
        <v>HSPA5</v>
      </c>
    </row>
    <row r="271" spans="1:8" ht="14.25" x14ac:dyDescent="0.2">
      <c r="A271" t="str">
        <f>Results!A311</f>
        <v>L12</v>
      </c>
      <c r="B271">
        <f>Results!D311</f>
        <v>25.886678695678711</v>
      </c>
      <c r="C271" s="18"/>
      <c r="G271" t="str">
        <f>(Results!C311)</f>
        <v>HSPA5</v>
      </c>
    </row>
    <row r="272" spans="1:8" ht="14.25" x14ac:dyDescent="0.2">
      <c r="A272" t="str">
        <f>Results!A312</f>
        <v>L13</v>
      </c>
      <c r="B272">
        <f>Results!D312</f>
        <v>26.015634536743164</v>
      </c>
      <c r="C272" s="3">
        <f t="shared" si="4"/>
        <v>26.015634536743164</v>
      </c>
      <c r="D272" s="4" t="str">
        <f>(Results!F312)</f>
        <v>HC5</v>
      </c>
      <c r="E272" s="5">
        <f>AVERAGE(C272:C274)</f>
        <v>26.231968561808269</v>
      </c>
      <c r="F272">
        <f>_xlfn.STDEV.P(C272:C274)</f>
        <v>0.1564099556446169</v>
      </c>
      <c r="G272" t="str">
        <f>(Results!C312)</f>
        <v>HSPA5</v>
      </c>
      <c r="H272" t="str">
        <f>CONCATENATE(D272,"|",G272)</f>
        <v>HC5|HSPA5</v>
      </c>
    </row>
    <row r="273" spans="1:8" ht="14.25" x14ac:dyDescent="0.2">
      <c r="A273" t="str">
        <f>Results!A313</f>
        <v>L14</v>
      </c>
      <c r="B273">
        <f>Results!D313</f>
        <v>26.380083084106445</v>
      </c>
      <c r="C273" s="3">
        <f t="shared" si="4"/>
        <v>26.380083084106445</v>
      </c>
      <c r="G273" t="str">
        <f>(Results!C313)</f>
        <v>HSPA5</v>
      </c>
    </row>
    <row r="274" spans="1:8" ht="14.25" x14ac:dyDescent="0.2">
      <c r="A274" t="str">
        <f>Results!A314</f>
        <v>L15</v>
      </c>
      <c r="B274">
        <f>Results!D314</f>
        <v>26.300188064575195</v>
      </c>
      <c r="C274" s="3">
        <f t="shared" si="4"/>
        <v>26.300188064575195</v>
      </c>
      <c r="G274" t="str">
        <f>(Results!C314)</f>
        <v>HSPA5</v>
      </c>
    </row>
    <row r="275" spans="1:8" ht="14.25" x14ac:dyDescent="0.2">
      <c r="A275" t="str">
        <f>Results!A315</f>
        <v>L16</v>
      </c>
      <c r="B275">
        <f>Results!D315</f>
        <v>25.918064117431641</v>
      </c>
      <c r="C275" s="3">
        <f t="shared" si="4"/>
        <v>25.918064117431641</v>
      </c>
      <c r="D275" s="4" t="str">
        <f>(Results!F315)</f>
        <v>HO5</v>
      </c>
      <c r="E275" s="5">
        <f>AVERAGE(C275:C277)</f>
        <v>25.78147252400716</v>
      </c>
      <c r="F275">
        <f>_xlfn.STDEV.P(C275:C277)</f>
        <v>0.1569096645930978</v>
      </c>
      <c r="G275" t="str">
        <f>(Results!C315)</f>
        <v>HSPA5</v>
      </c>
      <c r="H275" t="str">
        <f>CONCATENATE(D275,"|",G275)</f>
        <v>HO5|HSPA5</v>
      </c>
    </row>
    <row r="276" spans="1:8" ht="14.25" x14ac:dyDescent="0.2">
      <c r="A276" t="str">
        <f>Results!A316</f>
        <v>L17</v>
      </c>
      <c r="B276">
        <f>Results!D316</f>
        <v>25.561723709106445</v>
      </c>
      <c r="C276" s="3">
        <f t="shared" si="4"/>
        <v>25.561723709106445</v>
      </c>
      <c r="G276" t="str">
        <f>(Results!C316)</f>
        <v>HSPA5</v>
      </c>
    </row>
    <row r="277" spans="1:8" ht="14.25" x14ac:dyDescent="0.2">
      <c r="A277" t="str">
        <f>Results!A317</f>
        <v>L18</v>
      </c>
      <c r="B277">
        <f>Results!D317</f>
        <v>25.864629745483398</v>
      </c>
      <c r="C277" s="3">
        <f t="shared" si="4"/>
        <v>25.864629745483398</v>
      </c>
      <c r="G277" t="str">
        <f>(Results!C317)</f>
        <v>HSPA5</v>
      </c>
    </row>
    <row r="278" spans="1:8" ht="14.25" x14ac:dyDescent="0.2">
      <c r="A278" t="str">
        <f>Results!A318</f>
        <v>L19</v>
      </c>
      <c r="B278">
        <f>Results!D318</f>
        <v>25.89385986328125</v>
      </c>
      <c r="C278" s="3">
        <f t="shared" si="4"/>
        <v>25.89385986328125</v>
      </c>
      <c r="D278" s="4" t="str">
        <f>(Results!F318)</f>
        <v>HP5</v>
      </c>
      <c r="E278" s="5">
        <f>AVERAGE(C278:C280)</f>
        <v>25.780492782592773</v>
      </c>
      <c r="F278">
        <f>_xlfn.STDEV.P(C278:C280)</f>
        <v>9.3172373775705974E-2</v>
      </c>
      <c r="G278" t="str">
        <f>(Results!C318)</f>
        <v>HSPA5</v>
      </c>
      <c r="H278" t="str">
        <f>CONCATENATE(D278,"|",G278)</f>
        <v>HP5|HSPA5</v>
      </c>
    </row>
    <row r="279" spans="1:8" ht="14.25" x14ac:dyDescent="0.2">
      <c r="A279" t="str">
        <f>Results!A319</f>
        <v>L20</v>
      </c>
      <c r="B279">
        <f>Results!D319</f>
        <v>25.78196907043457</v>
      </c>
      <c r="C279" s="3">
        <f t="shared" si="4"/>
        <v>25.78196907043457</v>
      </c>
      <c r="G279" t="str">
        <f>(Results!C319)</f>
        <v>HSPA5</v>
      </c>
    </row>
    <row r="280" spans="1:8" ht="14.25" x14ac:dyDescent="0.2">
      <c r="A280" t="str">
        <f>Results!A320</f>
        <v>L21</v>
      </c>
      <c r="B280">
        <f>Results!D320</f>
        <v>25.6656494140625</v>
      </c>
      <c r="C280" s="3">
        <f t="shared" si="4"/>
        <v>25.6656494140625</v>
      </c>
      <c r="G280" t="str">
        <f>(Results!C320)</f>
        <v>HSPA5</v>
      </c>
    </row>
    <row r="281" spans="1:8" ht="14.25" x14ac:dyDescent="0.2">
      <c r="A281" t="str">
        <f>Results!A321</f>
        <v>M1</v>
      </c>
      <c r="B281">
        <f>Results!D321</f>
        <v>25.924905776977539</v>
      </c>
      <c r="C281" s="3">
        <f t="shared" si="4"/>
        <v>25.924905776977539</v>
      </c>
      <c r="D281" s="4" t="str">
        <f>(Results!F321)</f>
        <v>LC6</v>
      </c>
      <c r="E281" s="5">
        <f>AVERAGE(C281:C283)</f>
        <v>25.69219462076823</v>
      </c>
      <c r="F281">
        <f>_xlfn.STDEV.P(C281:C283)</f>
        <v>0.16464022009830759</v>
      </c>
      <c r="G281" t="str">
        <f>(Results!C321)</f>
        <v>HSPA5</v>
      </c>
      <c r="H281" t="str">
        <f>CONCATENATE(D281,"|",G281)</f>
        <v>LC6|HSPA5</v>
      </c>
    </row>
    <row r="282" spans="1:8" ht="14.25" x14ac:dyDescent="0.2">
      <c r="A282" t="str">
        <f>Results!A322</f>
        <v>M2</v>
      </c>
      <c r="B282">
        <f>Results!D322</f>
        <v>25.569225311279297</v>
      </c>
      <c r="C282" s="3">
        <f t="shared" si="4"/>
        <v>25.569225311279297</v>
      </c>
      <c r="G282" t="str">
        <f>(Results!C322)</f>
        <v>HSPA5</v>
      </c>
    </row>
    <row r="283" spans="1:8" ht="14.25" x14ac:dyDescent="0.2">
      <c r="A283" t="str">
        <f>Results!A323</f>
        <v>M3</v>
      </c>
      <c r="B283">
        <f>Results!D323</f>
        <v>25.582452774047852</v>
      </c>
      <c r="C283" s="3">
        <f t="shared" si="4"/>
        <v>25.582452774047852</v>
      </c>
      <c r="G283" t="str">
        <f>(Results!C323)</f>
        <v>HSPA5</v>
      </c>
    </row>
    <row r="284" spans="1:8" ht="14.25" x14ac:dyDescent="0.2">
      <c r="A284" t="str">
        <f>Results!A324</f>
        <v>M4</v>
      </c>
      <c r="B284">
        <f>Results!D324</f>
        <v>25.914358139038086</v>
      </c>
      <c r="C284" s="3">
        <f t="shared" si="4"/>
        <v>25.914358139038086</v>
      </c>
      <c r="D284" s="4" t="str">
        <f>(Results!F324)</f>
        <v>LO6</v>
      </c>
      <c r="E284" s="5">
        <f>AVERAGE(C284:C286)</f>
        <v>25.904537200927734</v>
      </c>
      <c r="F284">
        <f>_xlfn.STDEV.P(C284:C286)</f>
        <v>0.16421538976463035</v>
      </c>
      <c r="G284" t="str">
        <f>(Results!C324)</f>
        <v>HSPA5</v>
      </c>
      <c r="H284" t="str">
        <f>CONCATENATE(D284,"|",G284)</f>
        <v>LO6|HSPA5</v>
      </c>
    </row>
    <row r="285" spans="1:8" ht="14.25" x14ac:dyDescent="0.2">
      <c r="A285" t="str">
        <f>Results!A325</f>
        <v>M5</v>
      </c>
      <c r="B285">
        <f>Results!D325</f>
        <v>25.698684692382813</v>
      </c>
      <c r="C285" s="3">
        <f t="shared" si="4"/>
        <v>25.698684692382813</v>
      </c>
      <c r="G285" t="str">
        <f>(Results!C325)</f>
        <v>HSPA5</v>
      </c>
    </row>
    <row r="286" spans="1:8" ht="14.25" x14ac:dyDescent="0.2">
      <c r="A286" t="str">
        <f>Results!A326</f>
        <v>M6</v>
      </c>
      <c r="B286">
        <f>Results!D326</f>
        <v>26.100568771362305</v>
      </c>
      <c r="C286" s="3">
        <f t="shared" si="4"/>
        <v>26.100568771362305</v>
      </c>
      <c r="G286" t="str">
        <f>(Results!C326)</f>
        <v>HSPA5</v>
      </c>
    </row>
    <row r="287" spans="1:8" ht="14.25" x14ac:dyDescent="0.2">
      <c r="A287" t="str">
        <f>Results!A327</f>
        <v>M7</v>
      </c>
      <c r="B287">
        <f>Results!D327</f>
        <v>26.270402908325195</v>
      </c>
      <c r="C287" s="3">
        <f t="shared" si="4"/>
        <v>26.270402908325195</v>
      </c>
      <c r="D287" s="4" t="str">
        <f>(Results!F327)</f>
        <v>LP6</v>
      </c>
      <c r="E287" s="5">
        <f>AVERAGE(C287:C289)</f>
        <v>26.188589096069336</v>
      </c>
      <c r="F287">
        <f>_xlfn.STDEV.P(C287:C289)</f>
        <v>9.7185507343971481E-2</v>
      </c>
      <c r="G287" t="str">
        <f>(Results!C327)</f>
        <v>HSPA5</v>
      </c>
      <c r="H287" t="str">
        <f>CONCATENATE(D287,"|",G287)</f>
        <v>LP6|HSPA5</v>
      </c>
    </row>
    <row r="288" spans="1:8" ht="14.25" x14ac:dyDescent="0.2">
      <c r="A288" t="str">
        <f>Results!A328</f>
        <v>M8</v>
      </c>
      <c r="B288">
        <f>Results!D328</f>
        <v>26.243324279785156</v>
      </c>
      <c r="C288" s="3">
        <f t="shared" si="4"/>
        <v>26.243324279785156</v>
      </c>
      <c r="G288" t="str">
        <f>(Results!C328)</f>
        <v>HSPA5</v>
      </c>
    </row>
    <row r="289" spans="1:8" ht="14.25" x14ac:dyDescent="0.2">
      <c r="A289" t="str">
        <f>Results!A329</f>
        <v>M9</v>
      </c>
      <c r="B289">
        <f>Results!D329</f>
        <v>26.052040100097656</v>
      </c>
      <c r="C289" s="3">
        <f t="shared" si="4"/>
        <v>26.052040100097656</v>
      </c>
      <c r="G289" t="str">
        <f>(Results!C329)</f>
        <v>HSPA5</v>
      </c>
    </row>
    <row r="290" spans="1:8" ht="14.25" x14ac:dyDescent="0.2">
      <c r="A290" t="str">
        <f>Results!A330</f>
        <v>M10</v>
      </c>
      <c r="B290">
        <f>Results!D330</f>
        <v>26.506828308105469</v>
      </c>
      <c r="C290" s="3">
        <f t="shared" si="4"/>
        <v>26.506828308105469</v>
      </c>
      <c r="D290" s="4" t="str">
        <f>(Results!F330)</f>
        <v>HC6</v>
      </c>
      <c r="E290" s="5">
        <f>AVERAGE(C290:C292)</f>
        <v>26.50163968404134</v>
      </c>
      <c r="F290">
        <f>_xlfn.STDEV.P(C290:C292)</f>
        <v>2.2082477449547239E-2</v>
      </c>
      <c r="G290" t="str">
        <f>(Results!C330)</f>
        <v>HSPA5</v>
      </c>
      <c r="H290" t="str">
        <f>CONCATENATE(D290,"|",G290)</f>
        <v>HC6|HSPA5</v>
      </c>
    </row>
    <row r="291" spans="1:8" ht="14.25" x14ac:dyDescent="0.2">
      <c r="A291" t="str">
        <f>Results!A331</f>
        <v>M11</v>
      </c>
      <c r="B291">
        <f>Results!D331</f>
        <v>26.525714874267578</v>
      </c>
      <c r="C291" s="3">
        <f t="shared" si="4"/>
        <v>26.525714874267578</v>
      </c>
      <c r="G291" t="str">
        <f>(Results!C331)</f>
        <v>HSPA5</v>
      </c>
    </row>
    <row r="292" spans="1:8" ht="14.25" x14ac:dyDescent="0.2">
      <c r="A292" t="str">
        <f>Results!A332</f>
        <v>M12</v>
      </c>
      <c r="B292">
        <f>Results!D332</f>
        <v>26.472375869750977</v>
      </c>
      <c r="C292" s="3">
        <f t="shared" si="4"/>
        <v>26.472375869750977</v>
      </c>
      <c r="G292" t="str">
        <f>(Results!C332)</f>
        <v>HSPA5</v>
      </c>
    </row>
    <row r="293" spans="1:8" ht="14.25" x14ac:dyDescent="0.2">
      <c r="A293" t="str">
        <f>Results!A333</f>
        <v>M13</v>
      </c>
      <c r="B293">
        <f>Results!D333</f>
        <v>26.348234176635742</v>
      </c>
      <c r="C293" s="18"/>
      <c r="D293" s="4" t="str">
        <f>(Results!F333)</f>
        <v>HO6</v>
      </c>
      <c r="E293" s="5">
        <f>AVERAGE(C293:C295)</f>
        <v>25.301878929138184</v>
      </c>
      <c r="F293">
        <f>_xlfn.STDEV.P(C293:C295)</f>
        <v>0.30948352813720703</v>
      </c>
      <c r="G293" t="str">
        <f>(Results!C333)</f>
        <v>HSPA5</v>
      </c>
      <c r="H293" t="str">
        <f>CONCATENATE(D293,"|",G293)</f>
        <v>HO6|HSPA5</v>
      </c>
    </row>
    <row r="294" spans="1:8" ht="14.25" x14ac:dyDescent="0.2">
      <c r="A294" t="str">
        <f>Results!A334</f>
        <v>M14</v>
      </c>
      <c r="B294">
        <f>Results!D334</f>
        <v>25.611362457275391</v>
      </c>
      <c r="C294" s="3">
        <f t="shared" si="4"/>
        <v>25.611362457275391</v>
      </c>
      <c r="G294" t="str">
        <f>(Results!C334)</f>
        <v>HSPA5</v>
      </c>
    </row>
    <row r="295" spans="1:8" ht="14.25" x14ac:dyDescent="0.2">
      <c r="A295" t="str">
        <f>Results!A335</f>
        <v>M15</v>
      </c>
      <c r="B295">
        <f>Results!D335</f>
        <v>24.992395401000977</v>
      </c>
      <c r="C295" s="3">
        <f t="shared" si="4"/>
        <v>24.992395401000977</v>
      </c>
      <c r="G295" t="str">
        <f>(Results!C335)</f>
        <v>HSPA5</v>
      </c>
    </row>
    <row r="296" spans="1:8" ht="14.25" x14ac:dyDescent="0.2">
      <c r="A296" t="str">
        <f>Results!A336</f>
        <v>M16</v>
      </c>
      <c r="B296">
        <f>Results!D336</f>
        <v>25.151294708251953</v>
      </c>
      <c r="C296" s="3">
        <f t="shared" si="4"/>
        <v>25.151294708251953</v>
      </c>
      <c r="D296" s="4" t="str">
        <f>(Results!F336)</f>
        <v>HP6</v>
      </c>
      <c r="E296" s="5">
        <f>AVERAGE(C296:C298)</f>
        <v>25.343890508015949</v>
      </c>
      <c r="F296">
        <f>_xlfn.STDEV.P(C296:C298)</f>
        <v>0.17071643608338091</v>
      </c>
      <c r="G296" t="str">
        <f>(Results!C336)</f>
        <v>HSPA5</v>
      </c>
      <c r="H296" t="str">
        <f>CONCATENATE(D296,"|",G296)</f>
        <v>HP6|HSPA5</v>
      </c>
    </row>
    <row r="297" spans="1:8" ht="14.25" x14ac:dyDescent="0.2">
      <c r="A297" t="str">
        <f>Results!A337</f>
        <v>M17</v>
      </c>
      <c r="B297">
        <f>Results!D337</f>
        <v>25.314107894897461</v>
      </c>
      <c r="C297" s="3">
        <f t="shared" si="4"/>
        <v>25.314107894897461</v>
      </c>
      <c r="G297" t="str">
        <f>(Results!C337)</f>
        <v>HSPA5</v>
      </c>
    </row>
    <row r="298" spans="1:8" ht="14.25" x14ac:dyDescent="0.2">
      <c r="A298" t="str">
        <f>Results!A338</f>
        <v>M18</v>
      </c>
      <c r="B298">
        <f>Results!D338</f>
        <v>25.566268920898438</v>
      </c>
      <c r="C298" s="3">
        <f t="shared" si="4"/>
        <v>25.566268920898438</v>
      </c>
      <c r="G298" t="str">
        <f>(Results!C338)</f>
        <v>HSPA5</v>
      </c>
    </row>
    <row r="299" spans="1:8" ht="14.25" x14ac:dyDescent="0.2">
      <c r="A299" t="str">
        <f>Results!A339</f>
        <v>M19</v>
      </c>
      <c r="B299">
        <f>Results!D339</f>
        <v>25.221920013427734</v>
      </c>
      <c r="C299" s="3">
        <f t="shared" si="4"/>
        <v>25.221920013427734</v>
      </c>
      <c r="D299" s="4" t="str">
        <f>(Results!F339)</f>
        <v>LPS1</v>
      </c>
      <c r="E299" s="5">
        <f>AVERAGE(C299:C301)</f>
        <v>25.061993281046551</v>
      </c>
      <c r="F299">
        <f>_xlfn.STDEV.P(C299:C301)</f>
        <v>0.11747056280603782</v>
      </c>
      <c r="G299" t="str">
        <f>(Results!C339)</f>
        <v>HSPA5</v>
      </c>
      <c r="H299" t="str">
        <f>CONCATENATE(D299,"|",G299)</f>
        <v>LPS1|HSPA5</v>
      </c>
    </row>
    <row r="300" spans="1:8" ht="14.25" x14ac:dyDescent="0.2">
      <c r="A300" t="str">
        <f>Results!A340</f>
        <v>M20</v>
      </c>
      <c r="B300">
        <f>Results!D340</f>
        <v>24.943086624145508</v>
      </c>
      <c r="C300" s="3">
        <f t="shared" si="4"/>
        <v>24.943086624145508</v>
      </c>
      <c r="G300" t="str">
        <f>(Results!C340)</f>
        <v>HSPA5</v>
      </c>
    </row>
    <row r="301" spans="1:8" ht="14.25" x14ac:dyDescent="0.2">
      <c r="A301" t="str">
        <f>Results!A341</f>
        <v>M21</v>
      </c>
      <c r="B301">
        <f>Results!D341</f>
        <v>25.020973205566406</v>
      </c>
      <c r="C301" s="3">
        <f t="shared" si="4"/>
        <v>25.020973205566406</v>
      </c>
      <c r="G301" t="str">
        <f>(Results!C341)</f>
        <v>HSPA5</v>
      </c>
    </row>
    <row r="302" spans="1:8" ht="14.25" x14ac:dyDescent="0.2">
      <c r="A302" t="str">
        <f>Results!A342</f>
        <v>M22</v>
      </c>
      <c r="B302">
        <f>Results!D342</f>
        <v>26.489921569824219</v>
      </c>
      <c r="C302" s="3">
        <f t="shared" si="4"/>
        <v>26.489921569824219</v>
      </c>
      <c r="D302" s="4" t="str">
        <f>(Results!F342)</f>
        <v>LPS2</v>
      </c>
      <c r="E302" s="5">
        <f>AVERAGE(C302:C304)</f>
        <v>26.421940485636394</v>
      </c>
      <c r="F302">
        <f>_xlfn.STDEV.P(C302:C304)</f>
        <v>4.8075005177483233E-2</v>
      </c>
      <c r="G302" t="str">
        <f>(Results!C342)</f>
        <v>HSPA5</v>
      </c>
      <c r="H302" t="str">
        <f>CONCATENATE(D302,"|",G302)</f>
        <v>LPS2|HSPA5</v>
      </c>
    </row>
    <row r="303" spans="1:8" ht="14.25" x14ac:dyDescent="0.2">
      <c r="A303" t="str">
        <f>Results!A343</f>
        <v>M23</v>
      </c>
      <c r="B303">
        <f>Results!D343</f>
        <v>26.388809204101563</v>
      </c>
      <c r="C303" s="3">
        <f t="shared" si="4"/>
        <v>26.388809204101563</v>
      </c>
      <c r="G303" t="str">
        <f>(Results!C343)</f>
        <v>HSPA5</v>
      </c>
    </row>
    <row r="304" spans="1:8" ht="14.25" x14ac:dyDescent="0.2">
      <c r="A304" t="str">
        <f>Results!A344</f>
        <v>M24</v>
      </c>
      <c r="B304">
        <f>Results!D344</f>
        <v>26.387090682983398</v>
      </c>
      <c r="C304" s="3">
        <f t="shared" si="4"/>
        <v>26.387090682983398</v>
      </c>
      <c r="G304" t="str">
        <f>(Results!C344)</f>
        <v>HSPA5</v>
      </c>
    </row>
    <row r="305" spans="1:8" ht="14.25" x14ac:dyDescent="0.2">
      <c r="A305" t="str">
        <f>Results!A345</f>
        <v>N1</v>
      </c>
      <c r="B305">
        <f>Results!D345</f>
        <v>25.298925399780273</v>
      </c>
      <c r="C305" s="3">
        <f t="shared" si="4"/>
        <v>25.298925399780273</v>
      </c>
      <c r="D305" s="4" t="str">
        <f>(Results!F345)</f>
        <v>LPS3</v>
      </c>
      <c r="E305" s="5">
        <f>AVERAGE(C305:C307)</f>
        <v>25.278209050496418</v>
      </c>
      <c r="F305">
        <f>_xlfn.STDEV.P(C305:C307)</f>
        <v>1.5112607199175168E-2</v>
      </c>
      <c r="G305" t="str">
        <f>(Results!C345)</f>
        <v>HSPA5</v>
      </c>
      <c r="H305" t="str">
        <f>CONCATENATE(D305,"|",G305)</f>
        <v>LPS3|HSPA5</v>
      </c>
    </row>
    <row r="306" spans="1:8" ht="14.25" x14ac:dyDescent="0.2">
      <c r="A306" t="str">
        <f>Results!A346</f>
        <v>N2</v>
      </c>
      <c r="B306">
        <f>Results!D346</f>
        <v>25.272401809692383</v>
      </c>
      <c r="C306" s="3">
        <f t="shared" si="4"/>
        <v>25.272401809692383</v>
      </c>
      <c r="G306" t="str">
        <f>(Results!C346)</f>
        <v>HSPA5</v>
      </c>
    </row>
    <row r="307" spans="1:8" ht="14.25" x14ac:dyDescent="0.2">
      <c r="A307" t="str">
        <f>Results!A347</f>
        <v>N3</v>
      </c>
      <c r="B307">
        <f>Results!D347</f>
        <v>25.263299942016602</v>
      </c>
      <c r="C307" s="3">
        <f t="shared" si="4"/>
        <v>25.263299942016602</v>
      </c>
      <c r="G307" t="str">
        <f>(Results!C347)</f>
        <v>HSPA5</v>
      </c>
    </row>
    <row r="308" spans="1:8" ht="14.25" x14ac:dyDescent="0.2">
      <c r="A308" t="str">
        <f>Results!A348</f>
        <v>N4</v>
      </c>
      <c r="B308">
        <f>Results!D348</f>
        <v>25.281072616577148</v>
      </c>
      <c r="C308" s="3">
        <f t="shared" si="4"/>
        <v>25.281072616577148</v>
      </c>
      <c r="D308" s="4" t="str">
        <f>(Results!F348)</f>
        <v>LPS4</v>
      </c>
      <c r="E308" s="5">
        <f>AVERAGE(C308:C310)</f>
        <v>25.200709660847981</v>
      </c>
      <c r="F308">
        <f>_xlfn.STDEV.P(C308:C310)</f>
        <v>6.3890026751581133E-2</v>
      </c>
      <c r="G308" t="str">
        <f>(Results!C348)</f>
        <v>HSPA5</v>
      </c>
      <c r="H308" t="str">
        <f>CONCATENATE(D308,"|",G308)</f>
        <v>LPS4|HSPA5</v>
      </c>
    </row>
    <row r="309" spans="1:8" ht="14.25" x14ac:dyDescent="0.2">
      <c r="A309" t="str">
        <f>Results!A349</f>
        <v>N5</v>
      </c>
      <c r="B309">
        <f>Results!D349</f>
        <v>25.124761581420898</v>
      </c>
      <c r="C309" s="3">
        <f t="shared" si="4"/>
        <v>25.124761581420898</v>
      </c>
      <c r="G309" t="str">
        <f>(Results!C349)</f>
        <v>HSPA5</v>
      </c>
    </row>
    <row r="310" spans="1:8" ht="14.25" x14ac:dyDescent="0.2">
      <c r="A310" t="str">
        <f>Results!A350</f>
        <v>N6</v>
      </c>
      <c r="B310">
        <f>Results!D350</f>
        <v>25.196294784545898</v>
      </c>
      <c r="C310" s="3">
        <f t="shared" si="4"/>
        <v>25.196294784545898</v>
      </c>
      <c r="G310" t="str">
        <f>(Results!C350)</f>
        <v>HSPA5</v>
      </c>
    </row>
    <row r="311" spans="1:8" ht="14.25" x14ac:dyDescent="0.2">
      <c r="A311" t="str">
        <f>Results!A351</f>
        <v>N7</v>
      </c>
      <c r="B311">
        <f>Results!D351</f>
        <v>25.901496887207031</v>
      </c>
      <c r="C311" s="3">
        <f t="shared" si="4"/>
        <v>25.901496887207031</v>
      </c>
      <c r="D311" s="4" t="str">
        <f>(Results!F351)</f>
        <v>LPS5</v>
      </c>
      <c r="E311" s="5">
        <f>AVERAGE(C311:C313)</f>
        <v>25.861505508422852</v>
      </c>
      <c r="F311">
        <f>_xlfn.STDEV.P(C311:C313)</f>
        <v>0.10902396584265908</v>
      </c>
      <c r="G311" t="str">
        <f>(Results!C351)</f>
        <v>HSPA5</v>
      </c>
      <c r="H311" t="str">
        <f>CONCATENATE(D311,"|",G311)</f>
        <v>LPS5|HSPA5</v>
      </c>
    </row>
    <row r="312" spans="1:8" ht="14.25" x14ac:dyDescent="0.2">
      <c r="A312" t="str">
        <f>Results!A352</f>
        <v>N8</v>
      </c>
      <c r="B312">
        <f>Results!D352</f>
        <v>25.970466613769531</v>
      </c>
      <c r="C312" s="3">
        <f t="shared" si="4"/>
        <v>25.970466613769531</v>
      </c>
      <c r="G312" t="str">
        <f>(Results!C352)</f>
        <v>HSPA5</v>
      </c>
    </row>
    <row r="313" spans="1:8" ht="14.25" x14ac:dyDescent="0.2">
      <c r="A313" t="str">
        <f>Results!A353</f>
        <v>N9</v>
      </c>
      <c r="B313">
        <f>Results!D353</f>
        <v>25.712553024291992</v>
      </c>
      <c r="C313" s="3">
        <f t="shared" si="4"/>
        <v>25.712553024291992</v>
      </c>
      <c r="G313" t="str">
        <f>(Results!C353)</f>
        <v>HSPA5</v>
      </c>
    </row>
    <row r="314" spans="1:8" ht="14.25" x14ac:dyDescent="0.2">
      <c r="A314" t="str">
        <f>Results!A354</f>
        <v>N10</v>
      </c>
      <c r="B314">
        <f>Results!D354</f>
        <v>26.113498687744141</v>
      </c>
      <c r="C314" s="3">
        <f t="shared" si="4"/>
        <v>26.113498687744141</v>
      </c>
      <c r="D314" s="4" t="str">
        <f>(Results!F354)</f>
        <v>LPS6</v>
      </c>
      <c r="E314" s="5">
        <f>AVERAGE(C314:C316)</f>
        <v>26.206045786539715</v>
      </c>
      <c r="F314">
        <f>_xlfn.STDEV.P(C314:C316)</f>
        <v>0.2607759347641494</v>
      </c>
      <c r="G314" t="str">
        <f>(Results!C354)</f>
        <v>HSPA5</v>
      </c>
      <c r="H314" t="str">
        <f>CONCATENATE(D314,"|",G314)</f>
        <v>LPS6|HSPA5</v>
      </c>
    </row>
    <row r="315" spans="1:8" ht="14.25" x14ac:dyDescent="0.2">
      <c r="A315" t="str">
        <f>Results!A355</f>
        <v>N11</v>
      </c>
      <c r="B315">
        <f>Results!D355</f>
        <v>26.561483383178711</v>
      </c>
      <c r="C315" s="3">
        <f t="shared" si="4"/>
        <v>26.561483383178711</v>
      </c>
      <c r="G315" t="str">
        <f>(Results!C355)</f>
        <v>HSPA5</v>
      </c>
    </row>
    <row r="316" spans="1:8" ht="14.25" x14ac:dyDescent="0.2">
      <c r="A316" t="str">
        <f>Results!A356</f>
        <v>N12</v>
      </c>
      <c r="B316">
        <f>Results!D356</f>
        <v>25.943155288696289</v>
      </c>
      <c r="C316" s="3">
        <f t="shared" si="4"/>
        <v>25.943155288696289</v>
      </c>
      <c r="G316" t="str">
        <f>(Results!C356)</f>
        <v>HSPA5</v>
      </c>
    </row>
    <row r="317" spans="1:8" ht="14.25" x14ac:dyDescent="0.2">
      <c r="A317" t="str">
        <f>Results!A357</f>
        <v>N13</v>
      </c>
      <c r="B317" t="str">
        <f>Results!D357</f>
        <v>Undetermined</v>
      </c>
      <c r="C317" s="3">
        <f t="shared" si="4"/>
        <v>40.1</v>
      </c>
      <c r="D317" s="4" t="str">
        <f>(Results!F357)</f>
        <v>EMPTY</v>
      </c>
      <c r="E317" s="5">
        <f>AVERAGE(C317:C319)</f>
        <v>40.1</v>
      </c>
      <c r="F317">
        <f>_xlfn.STDEV.P(C317:C319)</f>
        <v>0</v>
      </c>
      <c r="G317" t="str">
        <f>(Results!C357)</f>
        <v>HSPA5</v>
      </c>
      <c r="H317" t="str">
        <f>CONCATENATE(D317,"|",G317)</f>
        <v>EMPTY|HSPA5</v>
      </c>
    </row>
    <row r="318" spans="1:8" ht="14.25" x14ac:dyDescent="0.2">
      <c r="A318" t="str">
        <f>Results!A358</f>
        <v>N14</v>
      </c>
      <c r="B318" t="str">
        <f>Results!D358</f>
        <v>Undetermined</v>
      </c>
      <c r="C318" s="3">
        <f t="shared" si="4"/>
        <v>40.1</v>
      </c>
      <c r="G318" t="str">
        <f>(Results!C358)</f>
        <v>HSPA5</v>
      </c>
    </row>
    <row r="319" spans="1:8" ht="14.25" x14ac:dyDescent="0.2">
      <c r="A319" t="str">
        <f>Results!A359</f>
        <v>N15</v>
      </c>
      <c r="B319" t="str">
        <f>Results!D359</f>
        <v>Undetermined</v>
      </c>
      <c r="C319" s="3">
        <f t="shared" si="4"/>
        <v>40.1</v>
      </c>
      <c r="G319" t="str">
        <f>(Results!C359)</f>
        <v>HSPA5</v>
      </c>
    </row>
    <row r="320" spans="1:8" ht="14.25" x14ac:dyDescent="0.2">
      <c r="A320" t="str">
        <f>Results!A360</f>
        <v>N16</v>
      </c>
      <c r="B320" t="str">
        <f>Results!D360</f>
        <v>Undetermined</v>
      </c>
      <c r="C320" s="3">
        <f t="shared" si="4"/>
        <v>40.1</v>
      </c>
      <c r="D320" s="4" t="str">
        <f>(Results!F360)</f>
        <v>EMPTY</v>
      </c>
      <c r="E320" s="5">
        <f>AVERAGE(C320:C322)</f>
        <v>40.1</v>
      </c>
      <c r="F320">
        <f>_xlfn.STDEV.P(C320:C322)</f>
        <v>0</v>
      </c>
      <c r="G320" t="str">
        <f>(Results!C360)</f>
        <v>HSPA5</v>
      </c>
      <c r="H320" t="str">
        <f>CONCATENATE(D320,"|",G320)</f>
        <v>EMPTY|HSPA5</v>
      </c>
    </row>
    <row r="321" spans="1:8" ht="14.25" x14ac:dyDescent="0.2">
      <c r="A321" t="str">
        <f>Results!A361</f>
        <v>N17</v>
      </c>
      <c r="B321" t="str">
        <f>Results!D361</f>
        <v>Undetermined</v>
      </c>
      <c r="C321" s="3">
        <f t="shared" si="4"/>
        <v>40.1</v>
      </c>
      <c r="G321" t="str">
        <f>(Results!C361)</f>
        <v>HSPA5</v>
      </c>
    </row>
    <row r="322" spans="1:8" ht="14.25" x14ac:dyDescent="0.2">
      <c r="A322" t="str">
        <f>Results!A362</f>
        <v>N18</v>
      </c>
      <c r="B322" t="str">
        <f>Results!D362</f>
        <v>Undetermined</v>
      </c>
      <c r="C322" s="3">
        <f t="shared" ref="C322:C335" si="5">IF(B322="Undetermined",40.1,B322)</f>
        <v>40.1</v>
      </c>
      <c r="G322" t="str">
        <f>(Results!C362)</f>
        <v>HSPA5</v>
      </c>
    </row>
    <row r="323" spans="1:8" ht="14.25" x14ac:dyDescent="0.2">
      <c r="A323" t="str">
        <f>Results!A363</f>
        <v>N19</v>
      </c>
      <c r="B323" t="str">
        <f>Results!D363</f>
        <v>Undetermined</v>
      </c>
      <c r="C323" s="3">
        <f t="shared" si="5"/>
        <v>40.1</v>
      </c>
      <c r="D323" s="4" t="str">
        <f>(Results!F363)</f>
        <v>EMPTY</v>
      </c>
      <c r="E323" s="5">
        <f>AVERAGE(C323:C325)</f>
        <v>40.1</v>
      </c>
      <c r="F323">
        <f>_xlfn.STDEV.P(C323:C325)</f>
        <v>0</v>
      </c>
      <c r="G323" t="str">
        <f>(Results!C363)</f>
        <v>HSPA5</v>
      </c>
      <c r="H323" t="str">
        <f>CONCATENATE(D323,"|",G323)</f>
        <v>EMPTY|HSPA5</v>
      </c>
    </row>
    <row r="324" spans="1:8" ht="14.25" x14ac:dyDescent="0.2">
      <c r="A324" t="str">
        <f>Results!A364</f>
        <v>N20</v>
      </c>
      <c r="B324" t="str">
        <f>Results!D364</f>
        <v>Undetermined</v>
      </c>
      <c r="C324" s="3">
        <f t="shared" si="5"/>
        <v>40.1</v>
      </c>
      <c r="G324" t="str">
        <f>(Results!C364)</f>
        <v>HSPA5</v>
      </c>
    </row>
    <row r="325" spans="1:8" ht="14.25" x14ac:dyDescent="0.2">
      <c r="A325" t="str">
        <f>Results!A365</f>
        <v>N21</v>
      </c>
      <c r="B325" t="str">
        <f>Results!D365</f>
        <v>Undetermined</v>
      </c>
      <c r="C325" s="3">
        <f t="shared" si="5"/>
        <v>40.1</v>
      </c>
      <c r="G325" t="str">
        <f>(Results!C365)</f>
        <v>HSPA5</v>
      </c>
    </row>
    <row r="326" spans="1:8" ht="14.25" x14ac:dyDescent="0.2">
      <c r="A326" t="str">
        <f>Results!A366</f>
        <v>N22</v>
      </c>
      <c r="B326" t="str">
        <f>Results!D366</f>
        <v>Undetermined</v>
      </c>
      <c r="C326" s="3">
        <f t="shared" si="5"/>
        <v>40.1</v>
      </c>
      <c r="D326" s="4" t="str">
        <f>(Results!F366)</f>
        <v>EMPTY</v>
      </c>
      <c r="E326" s="5">
        <f>AVERAGE(C326:C328)</f>
        <v>40.1</v>
      </c>
      <c r="F326">
        <f>_xlfn.STDEV.P(C326:C328)</f>
        <v>0</v>
      </c>
      <c r="G326" t="str">
        <f>(Results!C366)</f>
        <v>HSPA5</v>
      </c>
      <c r="H326" t="str">
        <f>CONCATENATE(D326,"|",G326)</f>
        <v>EMPTY|HSPA5</v>
      </c>
    </row>
    <row r="327" spans="1:8" ht="14.25" x14ac:dyDescent="0.2">
      <c r="A327" t="str">
        <f>Results!A367</f>
        <v>N23</v>
      </c>
      <c r="B327" t="str">
        <f>Results!D367</f>
        <v>Undetermined</v>
      </c>
      <c r="C327" s="3">
        <f t="shared" si="5"/>
        <v>40.1</v>
      </c>
      <c r="G327" t="str">
        <f>(Results!C367)</f>
        <v>HSPA5</v>
      </c>
    </row>
    <row r="328" spans="1:8" ht="14.25" x14ac:dyDescent="0.2">
      <c r="A328" t="str">
        <f>Results!A368</f>
        <v>N24</v>
      </c>
      <c r="B328" t="str">
        <f>Results!D368</f>
        <v>Undetermined</v>
      </c>
      <c r="C328" s="3">
        <f t="shared" si="5"/>
        <v>40.1</v>
      </c>
      <c r="G328" t="str">
        <f>(Results!C368)</f>
        <v>HSPA5</v>
      </c>
    </row>
    <row r="329" spans="1:8" ht="14.25" x14ac:dyDescent="0.2">
      <c r="A329" t="str">
        <f>Results!A369</f>
        <v>O1</v>
      </c>
      <c r="B329" t="str">
        <f>Results!D369</f>
        <v>Undetermined</v>
      </c>
      <c r="C329" s="3">
        <f t="shared" si="5"/>
        <v>40.1</v>
      </c>
      <c r="D329" s="4" t="str">
        <f>(Results!F369)</f>
        <v>EMPTY</v>
      </c>
      <c r="E329" s="5">
        <f>AVERAGE(C329:C331)</f>
        <v>40.1</v>
      </c>
      <c r="F329">
        <f>_xlfn.STDEV.P(C329:C331)</f>
        <v>0</v>
      </c>
      <c r="G329" t="str">
        <f>(Results!C369)</f>
        <v>HSPA5</v>
      </c>
      <c r="H329" t="str">
        <f>CONCATENATE(D329,"|",G329)</f>
        <v>EMPTY|HSPA5</v>
      </c>
    </row>
    <row r="330" spans="1:8" ht="14.25" x14ac:dyDescent="0.2">
      <c r="A330" t="str">
        <f>Results!A370</f>
        <v>O2</v>
      </c>
      <c r="B330" t="str">
        <f>Results!D370</f>
        <v>Undetermined</v>
      </c>
      <c r="C330" s="3">
        <f t="shared" si="5"/>
        <v>40.1</v>
      </c>
      <c r="G330" t="str">
        <f>(Results!C370)</f>
        <v>HSPA5</v>
      </c>
    </row>
    <row r="331" spans="1:8" ht="14.25" x14ac:dyDescent="0.2">
      <c r="A331" t="str">
        <f>Results!A371</f>
        <v>O3</v>
      </c>
      <c r="B331" t="str">
        <f>Results!D371</f>
        <v>Undetermined</v>
      </c>
      <c r="C331" s="3">
        <f t="shared" si="5"/>
        <v>40.1</v>
      </c>
      <c r="G331" t="str">
        <f>(Results!C371)</f>
        <v>HSPA5</v>
      </c>
    </row>
    <row r="332" spans="1:8" ht="14.25" x14ac:dyDescent="0.2">
      <c r="A332" t="str">
        <f>Results!A372</f>
        <v>O4</v>
      </c>
      <c r="B332" t="str">
        <f>Results!D372</f>
        <v>Undetermined</v>
      </c>
      <c r="C332" s="3">
        <f t="shared" si="5"/>
        <v>40.1</v>
      </c>
      <c r="D332" s="4" t="str">
        <f>(Results!F372)</f>
        <v>EMPTY</v>
      </c>
      <c r="E332" s="5">
        <f>AVERAGE(C332:C334)</f>
        <v>40.1</v>
      </c>
      <c r="F332">
        <f>_xlfn.STDEV.P(C332:C334)</f>
        <v>0</v>
      </c>
      <c r="G332" t="str">
        <f>(Results!C372)</f>
        <v>HSPA5</v>
      </c>
      <c r="H332" t="str">
        <f>CONCATENATE(D332,"|",G332)</f>
        <v>EMPTY|HSPA5</v>
      </c>
    </row>
    <row r="333" spans="1:8" ht="14.25" x14ac:dyDescent="0.2">
      <c r="A333" t="str">
        <f>Results!A373</f>
        <v>O5</v>
      </c>
      <c r="B333" t="str">
        <f>Results!D373</f>
        <v>Undetermined</v>
      </c>
      <c r="C333" s="3">
        <f t="shared" si="5"/>
        <v>40.1</v>
      </c>
      <c r="G333" t="str">
        <f>(Results!C373)</f>
        <v>HSPA5</v>
      </c>
    </row>
    <row r="334" spans="1:8" ht="14.25" x14ac:dyDescent="0.2">
      <c r="A334" t="str">
        <f>Results!A374</f>
        <v>O6</v>
      </c>
      <c r="B334" t="str">
        <f>Results!D374</f>
        <v>Undetermined</v>
      </c>
      <c r="C334" s="3">
        <f t="shared" si="5"/>
        <v>40.1</v>
      </c>
      <c r="G334" t="str">
        <f>(Results!C374)</f>
        <v>HSPA5</v>
      </c>
    </row>
    <row r="335" spans="1:8" ht="14.25" x14ac:dyDescent="0.2">
      <c r="A335" t="str">
        <f>Results!A375</f>
        <v>O7</v>
      </c>
      <c r="B335" t="str">
        <f>Results!D375</f>
        <v>Undetermined</v>
      </c>
      <c r="C335" s="3">
        <f t="shared" si="5"/>
        <v>40.1</v>
      </c>
      <c r="D335" s="4" t="str">
        <f>(Results!F375)</f>
        <v>EMPTY</v>
      </c>
      <c r="E335" s="5">
        <f>AVERAGE(C335:C337)</f>
        <v>40.1</v>
      </c>
      <c r="F335">
        <f>_xlfn.STDEV.P(C335:C337)</f>
        <v>0</v>
      </c>
      <c r="G335" t="str">
        <f>(Results!C375)</f>
        <v>HSPA5</v>
      </c>
      <c r="H335" t="str">
        <f>CONCATENATE(D335,"|",G335)</f>
        <v>EMPTY|HSPA5</v>
      </c>
    </row>
    <row r="336" spans="1:8" ht="14.25" x14ac:dyDescent="0.2">
      <c r="A336" t="str">
        <f>Results!A376</f>
        <v>O8</v>
      </c>
      <c r="B336" t="str">
        <f>Results!D376</f>
        <v>Undetermined</v>
      </c>
      <c r="C336" s="3">
        <f t="shared" ref="C336:C337" si="6">IF(B336="Undetermined",40.1,B336)</f>
        <v>40.1</v>
      </c>
      <c r="G336" t="str">
        <f>(Results!C376)</f>
        <v>HSPA5</v>
      </c>
    </row>
    <row r="337" spans="1:7" ht="14.25" x14ac:dyDescent="0.2">
      <c r="A337" t="str">
        <f>Results!A377</f>
        <v>O9</v>
      </c>
      <c r="B337" t="str">
        <f>Results!D377</f>
        <v>Undetermined</v>
      </c>
      <c r="C337" s="3">
        <f t="shared" si="6"/>
        <v>40.1</v>
      </c>
      <c r="G337" t="str">
        <f>(Results!C377)</f>
        <v>HSPA5</v>
      </c>
    </row>
    <row r="338" spans="1:7" ht="14.25" x14ac:dyDescent="0.2">
      <c r="B338" s="3"/>
      <c r="C338" s="3"/>
    </row>
    <row r="339" spans="1:7" x14ac:dyDescent="0.2">
      <c r="E339" s="5"/>
    </row>
    <row r="342" spans="1:7" x14ac:dyDescent="0.2">
      <c r="E342" s="5"/>
    </row>
    <row r="345" spans="1:7" x14ac:dyDescent="0.2">
      <c r="E345" s="5"/>
    </row>
    <row r="348" spans="1:7" x14ac:dyDescent="0.2">
      <c r="E348" s="5"/>
    </row>
    <row r="351" spans="1:7" x14ac:dyDescent="0.2">
      <c r="E351" s="5"/>
    </row>
    <row r="354" spans="5:5" x14ac:dyDescent="0.2">
      <c r="E354" s="5"/>
    </row>
    <row r="357" spans="5:5" x14ac:dyDescent="0.2">
      <c r="E357" s="5"/>
    </row>
  </sheetData>
  <conditionalFormatting sqref="B2:B338">
    <cfRule type="colorScale" priority="7">
      <colorScale>
        <cfvo type="min"/>
        <cfvo type="max"/>
        <color rgb="FFFCFCFF"/>
        <color rgb="FF63BE7B"/>
      </colorScale>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80"/>
  <sheetViews>
    <sheetView tabSelected="1" topLeftCell="A40" workbookViewId="0">
      <selection activeCell="G39" sqref="G39:G80"/>
    </sheetView>
  </sheetViews>
  <sheetFormatPr defaultRowHeight="12.75" x14ac:dyDescent="0.2"/>
  <cols>
    <col min="1" max="1" width="13.7109375" customWidth="1"/>
    <col min="6" max="6" width="24.42578125" customWidth="1"/>
    <col min="7" max="7" width="43" customWidth="1"/>
  </cols>
  <sheetData>
    <row r="1" spans="1:6" x14ac:dyDescent="0.2">
      <c r="A1" s="6" t="s">
        <v>405</v>
      </c>
      <c r="B1" s="6" t="s">
        <v>406</v>
      </c>
      <c r="C1" s="6" t="s">
        <v>407</v>
      </c>
      <c r="D1" s="6" t="s">
        <v>408</v>
      </c>
      <c r="E1" s="6" t="s">
        <v>409</v>
      </c>
      <c r="F1" s="6" t="s">
        <v>410</v>
      </c>
    </row>
    <row r="2" spans="1:6" x14ac:dyDescent="0.2">
      <c r="A2" s="7" t="str">
        <f>B33</f>
        <v>1:10</v>
      </c>
      <c r="B2" s="7">
        <f>C33</f>
        <v>35.418767929077148</v>
      </c>
      <c r="C2" s="7">
        <f>D33</f>
        <v>5.7016372680664063E-2</v>
      </c>
      <c r="D2" s="8">
        <f>C2/B2</f>
        <v>1.6097785443817286E-3</v>
      </c>
      <c r="E2">
        <v>0.1</v>
      </c>
      <c r="F2" s="7">
        <f>LOG(E2,10)</f>
        <v>-0.99999999999999978</v>
      </c>
    </row>
    <row r="3" spans="1:6" x14ac:dyDescent="0.2">
      <c r="A3" s="7" t="str">
        <f t="shared" ref="A3:C7" si="0">B34</f>
        <v>1:20</v>
      </c>
      <c r="B3" s="7">
        <f t="shared" si="0"/>
        <v>37.186647415161133</v>
      </c>
      <c r="C3" s="7">
        <f t="shared" si="0"/>
        <v>0.39193153381347656</v>
      </c>
      <c r="D3" s="8">
        <f t="shared" ref="D3:D7" si="1">C3/B3</f>
        <v>1.0539577000256406E-2</v>
      </c>
      <c r="E3">
        <v>0.05</v>
      </c>
      <c r="F3" s="7">
        <f t="shared" ref="F3:F7" si="2">LOG(E3,10)</f>
        <v>-1.301029995663981</v>
      </c>
    </row>
    <row r="4" spans="1:6" x14ac:dyDescent="0.2">
      <c r="A4" s="7" t="str">
        <f t="shared" si="0"/>
        <v>1:40</v>
      </c>
      <c r="B4" s="7">
        <f t="shared" si="0"/>
        <v>37.187718709309898</v>
      </c>
      <c r="C4" s="7">
        <f t="shared" si="0"/>
        <v>0.12667408169282576</v>
      </c>
      <c r="D4" s="8">
        <f t="shared" si="1"/>
        <v>3.4063418270697272E-3</v>
      </c>
      <c r="E4">
        <v>2.5000000000000001E-2</v>
      </c>
      <c r="F4" s="7">
        <f t="shared" si="2"/>
        <v>-1.6020599913279623</v>
      </c>
    </row>
    <row r="5" spans="1:6" x14ac:dyDescent="0.2">
      <c r="A5" s="7" t="str">
        <f t="shared" si="0"/>
        <v>1:80</v>
      </c>
      <c r="B5" s="7">
        <f t="shared" si="0"/>
        <v>38.235414505004883</v>
      </c>
      <c r="C5" s="7">
        <f t="shared" si="0"/>
        <v>0.76136207580566406</v>
      </c>
      <c r="D5" s="8">
        <f t="shared" si="1"/>
        <v>1.9912483901698107E-2</v>
      </c>
      <c r="E5">
        <v>1.2500000000000001E-2</v>
      </c>
      <c r="F5" s="7">
        <f t="shared" si="2"/>
        <v>-1.9030899869919433</v>
      </c>
    </row>
    <row r="6" spans="1:6" x14ac:dyDescent="0.2">
      <c r="A6" s="7" t="str">
        <f t="shared" si="0"/>
        <v>1:160</v>
      </c>
      <c r="B6" s="7">
        <f t="shared" si="0"/>
        <v>40.1</v>
      </c>
      <c r="C6" s="7">
        <f t="shared" si="0"/>
        <v>0</v>
      </c>
      <c r="D6" s="8">
        <f t="shared" si="1"/>
        <v>0</v>
      </c>
      <c r="E6">
        <v>6.2500000000000003E-3</v>
      </c>
      <c r="F6" s="7">
        <f t="shared" si="2"/>
        <v>-2.2041199826559246</v>
      </c>
    </row>
    <row r="7" spans="1:6" x14ac:dyDescent="0.2">
      <c r="A7" s="7" t="str">
        <f t="shared" si="0"/>
        <v>1:320</v>
      </c>
      <c r="B7" s="7">
        <f t="shared" si="0"/>
        <v>40.1</v>
      </c>
      <c r="C7" s="7">
        <f t="shared" si="0"/>
        <v>0</v>
      </c>
      <c r="D7" s="8">
        <f t="shared" si="1"/>
        <v>0</v>
      </c>
      <c r="E7">
        <v>3.1250000000000002E-3</v>
      </c>
      <c r="F7" s="7">
        <f t="shared" si="2"/>
        <v>-2.5051499783199058</v>
      </c>
    </row>
    <row r="28" spans="1:7" x14ac:dyDescent="0.2">
      <c r="B28" s="9" t="s">
        <v>411</v>
      </c>
      <c r="C28">
        <f>SLOPE(B2:B7,F2:F7)</f>
        <v>-3.150508433706094</v>
      </c>
    </row>
    <row r="29" spans="1:7" x14ac:dyDescent="0.2">
      <c r="B29" s="10" t="s">
        <v>412</v>
      </c>
      <c r="C29" s="10">
        <f>10^(-1/C28)</f>
        <v>2.0768689104863927</v>
      </c>
    </row>
    <row r="31" spans="1:7" x14ac:dyDescent="0.2">
      <c r="A31" s="14" t="s">
        <v>418</v>
      </c>
      <c r="B31" s="14" t="s">
        <v>413</v>
      </c>
      <c r="C31" s="14" t="s">
        <v>414</v>
      </c>
      <c r="D31" s="14" t="s">
        <v>415</v>
      </c>
      <c r="E31" s="14" t="s">
        <v>416</v>
      </c>
      <c r="F31" s="14" t="s">
        <v>417</v>
      </c>
      <c r="G31" s="14" t="s">
        <v>467</v>
      </c>
    </row>
    <row r="32" spans="1:7" x14ac:dyDescent="0.2">
      <c r="A32" s="13" t="str">
        <f>CONCATENATE(B32,"|","IL1B")</f>
        <v>BLANK|IL1B</v>
      </c>
      <c r="B32" s="17" t="s">
        <v>398</v>
      </c>
      <c r="C32" s="7">
        <f>INDEX('Results Workspace'!E:E,MATCH(A32,'Results Workspace'!H:H,0))</f>
        <v>40.1</v>
      </c>
      <c r="D32" s="11">
        <f>INDEX('Results Workspace'!F:F,MATCH(A32,'Results Workspace'!H:H,0))</f>
        <v>0</v>
      </c>
      <c r="E32" s="15">
        <f>D32/C32</f>
        <v>0</v>
      </c>
      <c r="F32" s="11">
        <f t="shared" ref="F32:F38" si="3">$C$29^($B$3-C32)</f>
        <v>0.11892561913077176</v>
      </c>
      <c r="G32" s="11"/>
    </row>
    <row r="33" spans="1:7" x14ac:dyDescent="0.2">
      <c r="A33" s="13" t="str">
        <f t="shared" ref="A33:A80" si="4">CONCATENATE(B33,"|","IL1B")</f>
        <v>1:10|IL1B</v>
      </c>
      <c r="B33" s="11" t="s">
        <v>399</v>
      </c>
      <c r="C33" s="7">
        <f>INDEX('Results Workspace'!E:E,MATCH(A33,'Results Workspace'!H:H,0))</f>
        <v>35.418767929077148</v>
      </c>
      <c r="D33" s="11">
        <f>INDEX('Results Workspace'!F:F,MATCH(A33,'Results Workspace'!H:H,0))</f>
        <v>5.7016372680664063E-2</v>
      </c>
      <c r="E33" s="15">
        <f>D33/C33</f>
        <v>1.6097785443817286E-3</v>
      </c>
      <c r="F33" s="11">
        <f t="shared" si="3"/>
        <v>3.6403321440415843</v>
      </c>
      <c r="G33" s="11"/>
    </row>
    <row r="34" spans="1:7" x14ac:dyDescent="0.2">
      <c r="A34" s="13" t="str">
        <f t="shared" si="4"/>
        <v>1:20|IL1B</v>
      </c>
      <c r="B34" s="11" t="s">
        <v>400</v>
      </c>
      <c r="C34" s="7">
        <f>INDEX('Results Workspace'!E:E,MATCH(A34,'Results Workspace'!H:H,0))</f>
        <v>37.186647415161133</v>
      </c>
      <c r="D34" s="11">
        <f>INDEX('Results Workspace'!F:F,MATCH(A34,'Results Workspace'!H:H,0))</f>
        <v>0.39193153381347656</v>
      </c>
      <c r="E34" s="15">
        <f>D34/C34</f>
        <v>1.0539577000256406E-2</v>
      </c>
      <c r="F34" s="11">
        <f t="shared" si="3"/>
        <v>1</v>
      </c>
      <c r="G34" s="11"/>
    </row>
    <row r="35" spans="1:7" x14ac:dyDescent="0.2">
      <c r="A35" s="13" t="str">
        <f t="shared" si="4"/>
        <v>1:40|IL1B</v>
      </c>
      <c r="B35" s="11" t="s">
        <v>401</v>
      </c>
      <c r="C35" s="7">
        <f>INDEX('Results Workspace'!E:E,MATCH(A35,'Results Workspace'!H:H,0))</f>
        <v>37.187718709309898</v>
      </c>
      <c r="D35" s="11">
        <f>INDEX('Results Workspace'!F:F,MATCH(A35,'Results Workspace'!H:H,0))</f>
        <v>0.12667408169282576</v>
      </c>
      <c r="E35" s="15">
        <f>D35/C35</f>
        <v>3.4063418270697272E-3</v>
      </c>
      <c r="F35" s="11">
        <f t="shared" si="3"/>
        <v>0.9992173388676806</v>
      </c>
      <c r="G35" s="11"/>
    </row>
    <row r="36" spans="1:7" x14ac:dyDescent="0.2">
      <c r="A36" s="13" t="str">
        <f t="shared" si="4"/>
        <v>1:80|IL1B</v>
      </c>
      <c r="B36" s="11" t="s">
        <v>402</v>
      </c>
      <c r="C36" s="7">
        <f>INDEX('Results Workspace'!E:E,MATCH(A36,'Results Workspace'!H:H,0))</f>
        <v>38.235414505004883</v>
      </c>
      <c r="D36" s="11">
        <f>INDEX('Results Workspace'!F:F,MATCH(A36,'Results Workspace'!H:H,0))</f>
        <v>0.76136207580566406</v>
      </c>
      <c r="E36" s="15">
        <f>D36/C36</f>
        <v>1.9912483901698107E-2</v>
      </c>
      <c r="F36" s="11">
        <f t="shared" si="3"/>
        <v>0.46463486751890837</v>
      </c>
      <c r="G36" s="11"/>
    </row>
    <row r="37" spans="1:7" x14ac:dyDescent="0.2">
      <c r="A37" s="13" t="str">
        <f t="shared" si="4"/>
        <v>1:160|IL1B</v>
      </c>
      <c r="B37" s="11" t="s">
        <v>403</v>
      </c>
      <c r="C37" s="7">
        <f>INDEX('Results Workspace'!E:E,MATCH(A37,'Results Workspace'!H:H,0))</f>
        <v>40.1</v>
      </c>
      <c r="D37" s="11">
        <f>INDEX('Results Workspace'!F:F,MATCH(A37,'Results Workspace'!H:H,0))</f>
        <v>0</v>
      </c>
      <c r="E37" s="15">
        <f t="shared" ref="E37:E44" si="5">D37/C37</f>
        <v>0</v>
      </c>
      <c r="F37" s="11">
        <f t="shared" si="3"/>
        <v>0.11892561913077176</v>
      </c>
      <c r="G37" s="11"/>
    </row>
    <row r="38" spans="1:7" x14ac:dyDescent="0.2">
      <c r="A38" s="13" t="str">
        <f t="shared" si="4"/>
        <v>1:320|IL1B</v>
      </c>
      <c r="B38" s="11" t="s">
        <v>404</v>
      </c>
      <c r="C38" s="7">
        <f>INDEX('Results Workspace'!E:E,MATCH(A38,'Results Workspace'!H:H,0))</f>
        <v>40.1</v>
      </c>
      <c r="D38" s="11">
        <f>INDEX('Results Workspace'!F:F,MATCH(A38,'Results Workspace'!H:H,0))</f>
        <v>0</v>
      </c>
      <c r="E38" s="15">
        <f t="shared" si="5"/>
        <v>0</v>
      </c>
      <c r="F38" s="11">
        <f t="shared" si="3"/>
        <v>0.11892561913077176</v>
      </c>
      <c r="G38" s="11"/>
    </row>
    <row r="39" spans="1:7" x14ac:dyDescent="0.2">
      <c r="A39" s="13" t="str">
        <f t="shared" si="4"/>
        <v>LC1|IL1B</v>
      </c>
      <c r="B39" s="11" t="s">
        <v>423</v>
      </c>
      <c r="C39" s="7">
        <f>INDEX('Results Workspace'!E:E,MATCH(A39,'Results Workspace'!H:H,0))</f>
        <v>38.891462326049805</v>
      </c>
      <c r="D39" s="11">
        <f>INDEX('Results Workspace'!F:F,MATCH(A39,'Results Workspace'!H:H,0))</f>
        <v>6.4786911010742188E-2</v>
      </c>
      <c r="E39" s="15">
        <f t="shared" si="5"/>
        <v>1.6658389048885779E-3</v>
      </c>
      <c r="F39" s="11">
        <f t="shared" ref="F39:F62" si="6">$C$29^($B$3-C39)</f>
        <v>0.28765786886302197</v>
      </c>
      <c r="G39" s="11">
        <f>F39/'Housekeeper deltaCT'!E2</f>
        <v>1.2715174240466089</v>
      </c>
    </row>
    <row r="40" spans="1:7" x14ac:dyDescent="0.2">
      <c r="A40" s="13" t="str">
        <f t="shared" si="4"/>
        <v>LO1|IL1B</v>
      </c>
      <c r="B40" s="11" t="s">
        <v>424</v>
      </c>
      <c r="C40" s="7">
        <f>INDEX('Results Workspace'!E:E,MATCH(A40,'Results Workspace'!H:H,0))</f>
        <v>37.643043518066406</v>
      </c>
      <c r="D40" s="11">
        <f>INDEX('Results Workspace'!F:F,MATCH(A40,'Results Workspace'!H:H,0))</f>
        <v>0.49118423461914063</v>
      </c>
      <c r="E40" s="15">
        <f t="shared" si="5"/>
        <v>1.3048472937194933E-2</v>
      </c>
      <c r="F40" s="11">
        <f t="shared" si="6"/>
        <v>0.71636726217231206</v>
      </c>
      <c r="G40" s="11">
        <f>F40/'Housekeeper deltaCT'!E3</f>
        <v>2.7126751313851676</v>
      </c>
    </row>
    <row r="41" spans="1:7" x14ac:dyDescent="0.2">
      <c r="A41" s="13" t="str">
        <f t="shared" si="4"/>
        <v>LP1|IL1B</v>
      </c>
      <c r="B41" s="11" t="s">
        <v>425</v>
      </c>
      <c r="C41" s="7">
        <f>INDEX('Results Workspace'!E:E,MATCH(A41,'Results Workspace'!H:H,0))</f>
        <v>36.751546859741211</v>
      </c>
      <c r="D41" s="11">
        <f>INDEX('Results Workspace'!F:F,MATCH(A41,'Results Workspace'!H:H,0))</f>
        <v>0.10790824890136719</v>
      </c>
      <c r="E41" s="15">
        <f t="shared" si="5"/>
        <v>2.936155294719669E-3</v>
      </c>
      <c r="F41" s="11">
        <f t="shared" si="6"/>
        <v>1.374373805613464</v>
      </c>
      <c r="G41" s="11">
        <f>F41/'Housekeeper deltaCT'!E4</f>
        <v>5.8205134229438373</v>
      </c>
    </row>
    <row r="42" spans="1:7" x14ac:dyDescent="0.2">
      <c r="A42" s="13" t="str">
        <f t="shared" si="4"/>
        <v>HC1|IL1B</v>
      </c>
      <c r="B42" s="11" t="s">
        <v>426</v>
      </c>
      <c r="C42" s="7">
        <f>INDEX('Results Workspace'!E:E,MATCH(A42,'Results Workspace'!H:H,0))</f>
        <v>38.194324493408203</v>
      </c>
      <c r="D42" s="11">
        <f>INDEX('Results Workspace'!F:F,MATCH(A42,'Results Workspace'!H:H,0))</f>
        <v>0.4362640380859375</v>
      </c>
      <c r="E42" s="15">
        <f t="shared" si="5"/>
        <v>1.1422221596332473E-2</v>
      </c>
      <c r="F42" s="11">
        <f t="shared" si="6"/>
        <v>0.47879999849693594</v>
      </c>
      <c r="G42" s="11">
        <f>F42/'Housekeeper deltaCT'!E5</f>
        <v>9.7007275433230653</v>
      </c>
    </row>
    <row r="43" spans="1:7" x14ac:dyDescent="0.2">
      <c r="A43" s="13" t="str">
        <f t="shared" si="4"/>
        <v>HO1|IL1B</v>
      </c>
      <c r="B43" s="11" t="s">
        <v>427</v>
      </c>
      <c r="C43" s="7">
        <f>INDEX('Results Workspace'!E:E,MATCH(A43,'Results Workspace'!H:H,0))</f>
        <v>38.219133377075195</v>
      </c>
      <c r="D43" s="11">
        <f>INDEX('Results Workspace'!F:F,MATCH(A43,'Results Workspace'!H:H,0))</f>
        <v>0.47139930725097656</v>
      </c>
      <c r="E43" s="15">
        <f t="shared" si="5"/>
        <v>1.2334118165372472E-2</v>
      </c>
      <c r="F43" s="11">
        <f t="shared" si="6"/>
        <v>0.47019669840497103</v>
      </c>
      <c r="G43" s="11">
        <f>F43/'Housekeeper deltaCT'!E6</f>
        <v>1.5713241586879696</v>
      </c>
    </row>
    <row r="44" spans="1:7" x14ac:dyDescent="0.2">
      <c r="A44" s="13" t="str">
        <f t="shared" si="4"/>
        <v>HP1|IL1B</v>
      </c>
      <c r="B44" s="11" t="s">
        <v>428</v>
      </c>
      <c r="C44" s="7">
        <f>INDEX('Results Workspace'!E:E,MATCH(A44,'Results Workspace'!H:H,0))</f>
        <v>38.736272811889648</v>
      </c>
      <c r="D44" s="11">
        <f>INDEX('Results Workspace'!F:F,MATCH(A44,'Results Workspace'!H:H,0))</f>
        <v>7.9593658447265625E-3</v>
      </c>
      <c r="E44" s="15">
        <f t="shared" si="5"/>
        <v>2.0547577933939808E-4</v>
      </c>
      <c r="F44" s="11">
        <f t="shared" si="6"/>
        <v>0.32220688800662167</v>
      </c>
      <c r="G44" s="11">
        <f>F44/'Housekeeper deltaCT'!E7</f>
        <v>11.659712670681644</v>
      </c>
    </row>
    <row r="45" spans="1:7" x14ac:dyDescent="0.2">
      <c r="A45" s="13" t="str">
        <f t="shared" si="4"/>
        <v>LC2|IL1B</v>
      </c>
      <c r="B45" s="11" t="s">
        <v>429</v>
      </c>
      <c r="C45" s="7">
        <f>INDEX('Results Workspace'!E:E,MATCH(A45,'Results Workspace'!H:H,0))</f>
        <v>38.757335662841797</v>
      </c>
      <c r="D45" s="11">
        <f>INDEX('Results Workspace'!F:F,MATCH(A45,'Results Workspace'!H:H,0))</f>
        <v>0.10020396239883872</v>
      </c>
      <c r="E45" s="15">
        <f>D45/C45</f>
        <v>2.5854192679944264E-3</v>
      </c>
      <c r="F45" s="11">
        <f t="shared" si="6"/>
        <v>0.31728480951374016</v>
      </c>
      <c r="G45" s="11">
        <f>F45/'Housekeeper deltaCT'!E8</f>
        <v>1.1811511763130373</v>
      </c>
    </row>
    <row r="46" spans="1:7" x14ac:dyDescent="0.2">
      <c r="A46" s="13" t="str">
        <f t="shared" si="4"/>
        <v>LO2|IL1B</v>
      </c>
      <c r="B46" s="11" t="s">
        <v>430</v>
      </c>
      <c r="C46" s="7">
        <v>40.1</v>
      </c>
      <c r="D46" s="11">
        <f>INDEX('Results Workspace'!F:F,MATCH(A46,'Results Workspace'!H:H,0))</f>
        <v>0</v>
      </c>
      <c r="E46" s="15">
        <f t="shared" ref="E46:E62" si="7">D46/C46</f>
        <v>0</v>
      </c>
      <c r="F46" s="11">
        <f t="shared" si="6"/>
        <v>0.11892561913077176</v>
      </c>
      <c r="G46" s="11"/>
    </row>
    <row r="47" spans="1:7" x14ac:dyDescent="0.2">
      <c r="A47" s="13" t="str">
        <f t="shared" si="4"/>
        <v>LP2|IL1B</v>
      </c>
      <c r="B47" s="11" t="s">
        <v>431</v>
      </c>
      <c r="C47" s="7">
        <f>INDEX('Results Workspace'!E:E,MATCH(A47,'Results Workspace'!H:H,0))</f>
        <v>40.1</v>
      </c>
      <c r="D47" s="11">
        <f>INDEX('Results Workspace'!F:F,MATCH(A47,'Results Workspace'!H:H,0))</f>
        <v>0</v>
      </c>
      <c r="E47" s="15">
        <f t="shared" si="7"/>
        <v>0</v>
      </c>
      <c r="F47" s="11">
        <f t="shared" si="6"/>
        <v>0.11892561913077176</v>
      </c>
      <c r="G47" s="11"/>
    </row>
    <row r="48" spans="1:7" x14ac:dyDescent="0.2">
      <c r="A48" s="13" t="str">
        <f t="shared" si="4"/>
        <v>HC2|IL1B</v>
      </c>
      <c r="B48" s="11" t="s">
        <v>432</v>
      </c>
      <c r="C48" s="7">
        <f>INDEX('Results Workspace'!E:E,MATCH(A48,'Results Workspace'!H:H,0))</f>
        <v>38.843704223632813</v>
      </c>
      <c r="D48" s="11">
        <f>INDEX('Results Workspace'!F:F,MATCH(A48,'Results Workspace'!H:H,0))</f>
        <v>0</v>
      </c>
      <c r="E48" s="15">
        <f t="shared" si="7"/>
        <v>0</v>
      </c>
      <c r="F48" s="11">
        <f t="shared" si="6"/>
        <v>0.29787572626072734</v>
      </c>
      <c r="G48" s="11"/>
    </row>
    <row r="49" spans="1:7" x14ac:dyDescent="0.2">
      <c r="A49" s="13" t="str">
        <f t="shared" si="4"/>
        <v>HO2|IL1B</v>
      </c>
      <c r="B49" s="11" t="s">
        <v>433</v>
      </c>
      <c r="C49" s="7">
        <f>INDEX('Results Workspace'!E:E,MATCH(A49,'Results Workspace'!H:H,0))</f>
        <v>37.597278594970703</v>
      </c>
      <c r="D49" s="11">
        <f>INDEX('Results Workspace'!F:F,MATCH(A49,'Results Workspace'!H:H,0))</f>
        <v>0.31475448608398438</v>
      </c>
      <c r="E49" s="15">
        <f t="shared" si="7"/>
        <v>8.3717358768112624E-3</v>
      </c>
      <c r="F49" s="11">
        <f t="shared" si="6"/>
        <v>0.74073340890004569</v>
      </c>
      <c r="G49" s="11">
        <f>F49/'Housekeeper deltaCT'!E12</f>
        <v>6.3796427542062837</v>
      </c>
    </row>
    <row r="50" spans="1:7" x14ac:dyDescent="0.2">
      <c r="A50" s="13" t="str">
        <f t="shared" si="4"/>
        <v>HP2|IL1B</v>
      </c>
      <c r="B50" s="11" t="s">
        <v>434</v>
      </c>
      <c r="C50" s="7">
        <f>INDEX('Results Workspace'!E:E,MATCH(A50,'Results Workspace'!H:H,0))</f>
        <v>38.31983757019043</v>
      </c>
      <c r="D50" s="11">
        <f>INDEX('Results Workspace'!F:F,MATCH(A50,'Results Workspace'!H:H,0))</f>
        <v>1.0562419891357422</v>
      </c>
      <c r="E50" s="15">
        <f t="shared" si="7"/>
        <v>2.7563843066949964E-2</v>
      </c>
      <c r="F50" s="11">
        <f t="shared" si="6"/>
        <v>0.4368327086233027</v>
      </c>
      <c r="G50" s="11">
        <f>F50/'Housekeeper deltaCT'!E13</f>
        <v>1.8943197767810782</v>
      </c>
    </row>
    <row r="51" spans="1:7" x14ac:dyDescent="0.2">
      <c r="A51" s="13" t="str">
        <f t="shared" si="4"/>
        <v>LC3|IL1B</v>
      </c>
      <c r="B51" s="11" t="s">
        <v>435</v>
      </c>
      <c r="C51" s="7">
        <f>INDEX('Results Workspace'!E:E,MATCH(A51,'Results Workspace'!H:H,0))</f>
        <v>37.18560791015625</v>
      </c>
      <c r="D51" s="11">
        <f>INDEX('Results Workspace'!F:F,MATCH(A51,'Results Workspace'!H:H,0))</f>
        <v>0</v>
      </c>
      <c r="E51" s="15">
        <f t="shared" si="7"/>
        <v>0</v>
      </c>
      <c r="F51" s="11">
        <f t="shared" si="6"/>
        <v>1.0007600227834115</v>
      </c>
      <c r="G51" s="11">
        <f>F51/'Housekeeper deltaCT'!E14</f>
        <v>7.6167164792397291</v>
      </c>
    </row>
    <row r="52" spans="1:7" x14ac:dyDescent="0.2">
      <c r="A52" s="13" t="str">
        <f t="shared" si="4"/>
        <v>LO3|IL1B</v>
      </c>
      <c r="B52" s="11" t="s">
        <v>436</v>
      </c>
      <c r="C52" s="7">
        <f>INDEX('Results Workspace'!E:E,MATCH(A52,'Results Workspace'!H:H,0))</f>
        <v>37.71833610534668</v>
      </c>
      <c r="D52" s="11">
        <f>INDEX('Results Workspace'!F:F,MATCH(A52,'Results Workspace'!H:H,0))</f>
        <v>2.3822784423828125E-3</v>
      </c>
      <c r="E52" s="15">
        <f t="shared" si="7"/>
        <v>6.3159690706640628E-5</v>
      </c>
      <c r="F52" s="11">
        <f t="shared" si="6"/>
        <v>0.67801168586863747</v>
      </c>
      <c r="G52" s="11">
        <f>F52/'Housekeeper deltaCT'!E15</f>
        <v>4.634480079653553</v>
      </c>
    </row>
    <row r="53" spans="1:7" x14ac:dyDescent="0.2">
      <c r="A53" s="13" t="str">
        <f t="shared" si="4"/>
        <v>LP3|IL1B</v>
      </c>
      <c r="B53" s="11" t="s">
        <v>437</v>
      </c>
      <c r="C53" s="7">
        <f>INDEX('Results Workspace'!E:E,MATCH(A53,'Results Workspace'!H:H,0))</f>
        <v>37.108239491780601</v>
      </c>
      <c r="D53" s="11">
        <f>INDEX('Results Workspace'!F:F,MATCH(A53,'Results Workspace'!H:H,0))</f>
        <v>0.89973056697325859</v>
      </c>
      <c r="E53" s="15">
        <f t="shared" si="7"/>
        <v>2.4246112973711594E-2</v>
      </c>
      <c r="F53" s="11">
        <f t="shared" si="6"/>
        <v>1.0589790957945058</v>
      </c>
      <c r="G53" s="11">
        <f>F53/'Housekeeper deltaCT'!E16</f>
        <v>10.922251100146184</v>
      </c>
    </row>
    <row r="54" spans="1:7" x14ac:dyDescent="0.2">
      <c r="A54" s="13" t="str">
        <f t="shared" si="4"/>
        <v>HC3|IL1B</v>
      </c>
      <c r="B54" s="11" t="s">
        <v>438</v>
      </c>
      <c r="C54" s="7">
        <f>INDEX('Results Workspace'!E:E,MATCH(A54,'Results Workspace'!H:H,0))</f>
        <v>40.1</v>
      </c>
      <c r="D54" s="11">
        <f>INDEX('Results Workspace'!F:F,MATCH(A54,'Results Workspace'!H:H,0))</f>
        <v>0</v>
      </c>
      <c r="E54" s="15">
        <f t="shared" si="7"/>
        <v>0</v>
      </c>
      <c r="F54" s="11">
        <f t="shared" si="6"/>
        <v>0.11892561913077176</v>
      </c>
      <c r="G54" s="11"/>
    </row>
    <row r="55" spans="1:7" x14ac:dyDescent="0.2">
      <c r="A55" s="13" t="str">
        <f t="shared" si="4"/>
        <v>HO3|IL1B</v>
      </c>
      <c r="B55" s="11" t="s">
        <v>439</v>
      </c>
      <c r="C55" s="7">
        <f>INDEX('Results Workspace'!E:E,MATCH(A55,'Results Workspace'!H:H,0))</f>
        <v>37.468934377034508</v>
      </c>
      <c r="D55" s="11">
        <f>INDEX('Results Workspace'!F:F,MATCH(A55,'Results Workspace'!H:H,0))</f>
        <v>0.12681636850462916</v>
      </c>
      <c r="E55" s="15">
        <f t="shared" si="7"/>
        <v>3.3845736638391712E-3</v>
      </c>
      <c r="F55" s="11">
        <f t="shared" si="6"/>
        <v>0.81357866945187529</v>
      </c>
      <c r="G55" s="11">
        <f>F55/'Housekeeper deltaCT'!E18</f>
        <v>13.115349928408747</v>
      </c>
    </row>
    <row r="56" spans="1:7" x14ac:dyDescent="0.2">
      <c r="A56" s="13" t="str">
        <f t="shared" si="4"/>
        <v>HP3|IL1B</v>
      </c>
      <c r="B56" s="11" t="s">
        <v>440</v>
      </c>
      <c r="C56" s="7">
        <f>INDEX('Results Workspace'!E:E,MATCH(A56,'Results Workspace'!H:H,0))</f>
        <v>39.299345016479492</v>
      </c>
      <c r="D56" s="11">
        <f>INDEX('Results Workspace'!F:F,MATCH(A56,'Results Workspace'!H:H,0))</f>
        <v>0.33222389221191406</v>
      </c>
      <c r="E56" s="15">
        <f t="shared" si="7"/>
        <v>8.4536750440141386E-3</v>
      </c>
      <c r="F56" s="11">
        <f t="shared" si="6"/>
        <v>0.21350624717424596</v>
      </c>
      <c r="G56" s="11">
        <f>F56/'Housekeeper deltaCT'!E19</f>
        <v>2.6200033507030085</v>
      </c>
    </row>
    <row r="57" spans="1:7" x14ac:dyDescent="0.2">
      <c r="A57" s="13" t="str">
        <f t="shared" si="4"/>
        <v>LC4|IL1B</v>
      </c>
      <c r="B57" s="11" t="s">
        <v>441</v>
      </c>
      <c r="C57" s="7">
        <f>INDEX('Results Workspace'!E:E,MATCH(A57,'Results Workspace'!H:H,0))</f>
        <v>38.208646774291992</v>
      </c>
      <c r="D57" s="11">
        <f>INDEX('Results Workspace'!F:F,MATCH(A57,'Results Workspace'!H:H,0))</f>
        <v>0.51191520690917969</v>
      </c>
      <c r="E57" s="15">
        <f t="shared" si="7"/>
        <v>1.339788896301904E-2</v>
      </c>
      <c r="F57" s="11">
        <f t="shared" si="6"/>
        <v>0.47381425029890673</v>
      </c>
      <c r="G57" s="11">
        <f>F57/'Housekeeper deltaCT'!E20</f>
        <v>1.410784781901756</v>
      </c>
    </row>
    <row r="58" spans="1:7" x14ac:dyDescent="0.2">
      <c r="A58" s="13" t="str">
        <f t="shared" si="4"/>
        <v>LO4|IL1B</v>
      </c>
      <c r="B58" s="11" t="s">
        <v>442</v>
      </c>
      <c r="C58" s="7">
        <f>INDEX('Results Workspace'!E:E,MATCH(A58,'Results Workspace'!H:H,0))</f>
        <v>37.325492858886719</v>
      </c>
      <c r="D58" s="11">
        <f>INDEX('Results Workspace'!F:F,MATCH(A58,'Results Workspace'!H:H,0))</f>
        <v>0.22191238403320313</v>
      </c>
      <c r="E58" s="15">
        <f t="shared" si="7"/>
        <v>5.9453303100957889E-3</v>
      </c>
      <c r="F58" s="11">
        <f t="shared" si="6"/>
        <v>0.9035021590676563</v>
      </c>
      <c r="G58" s="11">
        <f>F58/'Housekeeper deltaCT'!E21</f>
        <v>3.9634170317728428</v>
      </c>
    </row>
    <row r="59" spans="1:7" x14ac:dyDescent="0.2">
      <c r="A59" s="13" t="str">
        <f t="shared" si="4"/>
        <v>LP4|IL1B</v>
      </c>
      <c r="B59" s="11" t="s">
        <v>443</v>
      </c>
      <c r="C59" s="7">
        <f>INDEX('Results Workspace'!E:E,MATCH(A59,'Results Workspace'!H:H,0))</f>
        <v>37.499725341796875</v>
      </c>
      <c r="D59" s="11">
        <f>INDEX('Results Workspace'!F:F,MATCH(A59,'Results Workspace'!H:H,0))</f>
        <v>0.62905120849609375</v>
      </c>
      <c r="E59" s="15">
        <f t="shared" si="7"/>
        <v>1.6774821755693198E-2</v>
      </c>
      <c r="F59" s="11">
        <f t="shared" si="6"/>
        <v>0.79547442560094384</v>
      </c>
      <c r="G59" s="11">
        <f>F59/'Housekeeper deltaCT'!E22</f>
        <v>5.1598811908232802</v>
      </c>
    </row>
    <row r="60" spans="1:7" x14ac:dyDescent="0.2">
      <c r="A60" s="13" t="str">
        <f t="shared" si="4"/>
        <v>HC4|IL1B</v>
      </c>
      <c r="B60" s="11" t="s">
        <v>444</v>
      </c>
      <c r="C60" s="7">
        <f>INDEX('Results Workspace'!E:E,MATCH(A60,'Results Workspace'!H:H,0))</f>
        <v>37.916107177734375</v>
      </c>
      <c r="D60" s="11">
        <f>INDEX('Results Workspace'!F:F,MATCH(A60,'Results Workspace'!H:H,0))</f>
        <v>0.67584991455078125</v>
      </c>
      <c r="E60" s="15">
        <f t="shared" si="7"/>
        <v>1.7824876150462601E-2</v>
      </c>
      <c r="F60" s="11">
        <f t="shared" si="6"/>
        <v>0.58676316708744325</v>
      </c>
      <c r="G60" s="11">
        <f>F60/'Housekeeper deltaCT'!E23</f>
        <v>4.2322195295693401</v>
      </c>
    </row>
    <row r="61" spans="1:7" x14ac:dyDescent="0.2">
      <c r="A61" s="13" t="str">
        <f t="shared" si="4"/>
        <v>HO4|IL1B</v>
      </c>
      <c r="B61" s="11" t="s">
        <v>445</v>
      </c>
      <c r="C61" s="7">
        <f>INDEX('Results Workspace'!E:E,MATCH(A61,'Results Workspace'!H:H,0))</f>
        <v>38.721744537353516</v>
      </c>
      <c r="D61" s="11">
        <f>INDEX('Results Workspace'!F:F,MATCH(A61,'Results Workspace'!H:H,0))</f>
        <v>0</v>
      </c>
      <c r="E61" s="15">
        <f t="shared" si="7"/>
        <v>0</v>
      </c>
      <c r="F61" s="11">
        <f t="shared" si="6"/>
        <v>0.32564635894183824</v>
      </c>
      <c r="G61" s="11">
        <f>F61/'Housekeeper deltaCT'!E24</f>
        <v>14.283563731304382</v>
      </c>
    </row>
    <row r="62" spans="1:7" x14ac:dyDescent="0.2">
      <c r="A62" s="13" t="str">
        <f t="shared" si="4"/>
        <v>HP4|IL1B</v>
      </c>
      <c r="B62" s="11" t="s">
        <v>446</v>
      </c>
      <c r="C62" s="7">
        <f>INDEX('Results Workspace'!E:E,MATCH(A62,'Results Workspace'!H:H,0))</f>
        <v>38.771331787109375</v>
      </c>
      <c r="D62" s="11">
        <f>INDEX('Results Workspace'!F:F,MATCH(A62,'Results Workspace'!H:H,0))</f>
        <v>4.322052001953125E-3</v>
      </c>
      <c r="E62" s="15">
        <f t="shared" si="7"/>
        <v>1.1147545886958965E-4</v>
      </c>
      <c r="F62" s="11">
        <f t="shared" si="6"/>
        <v>0.31405577447943356</v>
      </c>
      <c r="G62" s="11">
        <f>F62/'Housekeeper deltaCT'!E25</f>
        <v>1.326597690301391</v>
      </c>
    </row>
    <row r="63" spans="1:7" x14ac:dyDescent="0.2">
      <c r="A63" s="13" t="str">
        <f t="shared" si="4"/>
        <v>LC5|IL1B</v>
      </c>
      <c r="B63" t="s">
        <v>447</v>
      </c>
      <c r="C63" s="7">
        <f>INDEX('Results Workspace'!E:E,MATCH(A63,'Results Workspace'!H:H,0))</f>
        <v>36.742847442626953</v>
      </c>
      <c r="D63" s="11">
        <f>INDEX('Results Workspace'!F:F,MATCH(A63,'Results Workspace'!H:H,0))</f>
        <v>0.35421878200384099</v>
      </c>
      <c r="E63" s="15">
        <f t="shared" ref="E63:E80" si="8">D63/C63</f>
        <v>9.6404826152068062E-3</v>
      </c>
      <c r="F63" s="11">
        <f t="shared" ref="F63:F80" si="9">$C$29^($B$3-C63)</f>
        <v>1.3831400068203514</v>
      </c>
      <c r="G63" s="11">
        <f>F63/'Housekeeper deltaCT'!E26</f>
        <v>2.2489915764292721</v>
      </c>
    </row>
    <row r="64" spans="1:7" x14ac:dyDescent="0.2">
      <c r="A64" s="13" t="str">
        <f t="shared" si="4"/>
        <v>LO5|IL1B</v>
      </c>
      <c r="B64" t="s">
        <v>448</v>
      </c>
      <c r="C64" s="7">
        <f>INDEX('Results Workspace'!E:E,MATCH(A64,'Results Workspace'!H:H,0))</f>
        <v>36.515920003255211</v>
      </c>
      <c r="D64" s="11">
        <f>INDEX('Results Workspace'!F:F,MATCH(A64,'Results Workspace'!H:H,0))</f>
        <v>0.33318142663309941</v>
      </c>
      <c r="E64" s="15">
        <f t="shared" si="8"/>
        <v>9.1242785777654774E-3</v>
      </c>
      <c r="F64" s="11">
        <f t="shared" si="9"/>
        <v>1.6326570735488766</v>
      </c>
      <c r="G64" s="11">
        <f>F64/'Housekeeper deltaCT'!E27</f>
        <v>1.9524575971710572</v>
      </c>
    </row>
    <row r="65" spans="1:7" x14ac:dyDescent="0.2">
      <c r="A65" s="13" t="str">
        <f t="shared" si="4"/>
        <v>LP5|IL1B</v>
      </c>
      <c r="B65" t="s">
        <v>449</v>
      </c>
      <c r="C65" s="7">
        <f>INDEX('Results Workspace'!E:E,MATCH(A65,'Results Workspace'!H:H,0))</f>
        <v>36.924765268961586</v>
      </c>
      <c r="D65" s="11">
        <f>INDEX('Results Workspace'!F:F,MATCH(A65,'Results Workspace'!H:H,0))</f>
        <v>0.30117244051066949</v>
      </c>
      <c r="E65" s="15">
        <f t="shared" si="8"/>
        <v>8.156380638222516E-3</v>
      </c>
      <c r="F65" s="11">
        <f t="shared" si="9"/>
        <v>1.2109431991174646</v>
      </c>
      <c r="G65" s="11">
        <f>F65/'Housekeeper deltaCT'!E28</f>
        <v>2.1394484541583254</v>
      </c>
    </row>
    <row r="66" spans="1:7" x14ac:dyDescent="0.2">
      <c r="A66" s="13" t="str">
        <f t="shared" si="4"/>
        <v>HC5|IL1B</v>
      </c>
      <c r="B66" t="s">
        <v>450</v>
      </c>
      <c r="C66" s="7">
        <f>INDEX('Results Workspace'!E:E,MATCH(A66,'Results Workspace'!H:H,0))</f>
        <v>37.142000198364258</v>
      </c>
      <c r="D66" s="11">
        <f>INDEX('Results Workspace'!F:F,MATCH(A66,'Results Workspace'!H:H,0))</f>
        <v>0.45100593566894531</v>
      </c>
      <c r="E66" s="15">
        <f t="shared" si="8"/>
        <v>1.2142747651183517E-2</v>
      </c>
      <c r="F66" s="11">
        <f t="shared" si="9"/>
        <v>1.0331691557082956</v>
      </c>
      <c r="G66" s="11">
        <f>F66/'Housekeeper deltaCT'!E29</f>
        <v>1.4250961186860709</v>
      </c>
    </row>
    <row r="67" spans="1:7" x14ac:dyDescent="0.2">
      <c r="A67" s="13" t="str">
        <f t="shared" si="4"/>
        <v>HO5|IL1B</v>
      </c>
      <c r="B67" t="s">
        <v>451</v>
      </c>
      <c r="C67" s="7">
        <f>INDEX('Results Workspace'!E:E,MATCH(A67,'Results Workspace'!H:H,0))</f>
        <v>36.065866470336914</v>
      </c>
      <c r="D67" s="11">
        <f>INDEX('Results Workspace'!F:F,MATCH(A67,'Results Workspace'!H:H,0))</f>
        <v>0.16929054260253906</v>
      </c>
      <c r="E67" s="15">
        <f t="shared" si="8"/>
        <v>4.6939269500644171E-3</v>
      </c>
      <c r="F67" s="11">
        <f t="shared" si="9"/>
        <v>2.2685379790052149</v>
      </c>
      <c r="G67" s="11">
        <f>F67/'Housekeeper deltaCT'!E30</f>
        <v>2.2145049716922443</v>
      </c>
    </row>
    <row r="68" spans="1:7" x14ac:dyDescent="0.2">
      <c r="A68" s="13" t="str">
        <f t="shared" si="4"/>
        <v>HP5|IL1B</v>
      </c>
      <c r="B68" t="s">
        <v>452</v>
      </c>
      <c r="C68" s="7">
        <f>INDEX('Results Workspace'!E:E,MATCH(A68,'Results Workspace'!H:H,0))</f>
        <v>36.10212516784668</v>
      </c>
      <c r="D68" s="11">
        <f>INDEX('Results Workspace'!F:F,MATCH(A68,'Results Workspace'!H:H,0))</f>
        <v>0.11506843566894531</v>
      </c>
      <c r="E68" s="15">
        <f t="shared" si="8"/>
        <v>3.1873036596590082E-3</v>
      </c>
      <c r="F68" s="11">
        <f t="shared" si="9"/>
        <v>2.2092110888802465</v>
      </c>
      <c r="G68" s="11">
        <f>F68/'Housekeeper deltaCT'!E31</f>
        <v>2.5117639922920088</v>
      </c>
    </row>
    <row r="69" spans="1:7" x14ac:dyDescent="0.2">
      <c r="A69" s="13" t="str">
        <f t="shared" si="4"/>
        <v>LC6|IL1B</v>
      </c>
      <c r="B69" t="s">
        <v>453</v>
      </c>
      <c r="C69" s="7">
        <f>INDEX('Results Workspace'!E:E,MATCH(A69,'Results Workspace'!H:H,0))</f>
        <v>37.272348403930664</v>
      </c>
      <c r="D69" s="11">
        <f>INDEX('Results Workspace'!F:F,MATCH(A69,'Results Workspace'!H:H,0))</f>
        <v>0.40838432312011719</v>
      </c>
      <c r="E69" s="15">
        <f t="shared" si="8"/>
        <v>1.0956763944529178E-2</v>
      </c>
      <c r="F69" s="11">
        <f t="shared" si="9"/>
        <v>0.93928573678411786</v>
      </c>
      <c r="G69" s="11">
        <f>F69/'Housekeeper deltaCT'!E32</f>
        <v>1.1510975935833945</v>
      </c>
    </row>
    <row r="70" spans="1:7" x14ac:dyDescent="0.2">
      <c r="A70" s="13" t="str">
        <f t="shared" si="4"/>
        <v>LO6|IL1B</v>
      </c>
      <c r="B70" t="s">
        <v>454</v>
      </c>
      <c r="C70" s="7">
        <f>INDEX('Results Workspace'!E:E,MATCH(A70,'Results Workspace'!H:H,0))</f>
        <v>38.645069122314453</v>
      </c>
      <c r="D70" s="11">
        <f>INDEX('Results Workspace'!F:F,MATCH(A70,'Results Workspace'!H:H,0))</f>
        <v>2.57110595703125E-2</v>
      </c>
      <c r="E70" s="15">
        <f t="shared" si="8"/>
        <v>6.653128110325053E-4</v>
      </c>
      <c r="F70" s="11">
        <f t="shared" si="9"/>
        <v>0.34441630249621585</v>
      </c>
      <c r="G70" s="11">
        <f>F70/'Housekeeper deltaCT'!E33</f>
        <v>0.40780769781208032</v>
      </c>
    </row>
    <row r="71" spans="1:7" x14ac:dyDescent="0.2">
      <c r="A71" s="13" t="str">
        <f t="shared" si="4"/>
        <v>LP6|IL1B</v>
      </c>
      <c r="B71" t="s">
        <v>455</v>
      </c>
      <c r="C71" s="7">
        <f>INDEX('Results Workspace'!E:E,MATCH(A71,'Results Workspace'!H:H,0))</f>
        <v>36.455659866333008</v>
      </c>
      <c r="D71" s="11">
        <f>INDEX('Results Workspace'!F:F,MATCH(A71,'Results Workspace'!H:H,0))</f>
        <v>7.9153060913085938E-2</v>
      </c>
      <c r="E71" s="15">
        <f t="shared" si="8"/>
        <v>2.1712145988662846E-3</v>
      </c>
      <c r="F71" s="11">
        <f t="shared" si="9"/>
        <v>1.7061691664172807</v>
      </c>
      <c r="G71" s="11">
        <f>F71/'Housekeeper deltaCT'!E34</f>
        <v>2.1648515964174004</v>
      </c>
    </row>
    <row r="72" spans="1:7" x14ac:dyDescent="0.2">
      <c r="A72" s="13" t="str">
        <f t="shared" si="4"/>
        <v>HC6|IL1B</v>
      </c>
      <c r="B72" t="s">
        <v>456</v>
      </c>
      <c r="C72" s="7">
        <f>INDEX('Results Workspace'!E:E,MATCH(A72,'Results Workspace'!H:H,0))</f>
        <v>38.894309997558594</v>
      </c>
      <c r="D72" s="11">
        <f>INDEX('Results Workspace'!F:F,MATCH(A72,'Results Workspace'!H:H,0))</f>
        <v>4.7779083251953125E-2</v>
      </c>
      <c r="E72" s="15">
        <f t="shared" si="8"/>
        <v>1.2284337543191338E-3</v>
      </c>
      <c r="F72" s="11">
        <f t="shared" si="9"/>
        <v>0.28705980256368363</v>
      </c>
      <c r="G72" s="11">
        <f>F72/'Housekeeper deltaCT'!E35</f>
        <v>0.45231243305567564</v>
      </c>
    </row>
    <row r="73" spans="1:7" x14ac:dyDescent="0.2">
      <c r="A73" s="13" t="str">
        <f t="shared" si="4"/>
        <v>HO6|IL1B</v>
      </c>
      <c r="B73" t="s">
        <v>457</v>
      </c>
      <c r="C73" s="7">
        <f>INDEX('Results Workspace'!E:E,MATCH(A73,'Results Workspace'!H:H,0))</f>
        <v>35.941329956054688</v>
      </c>
      <c r="D73" s="11">
        <f>INDEX('Results Workspace'!F:F,MATCH(A73,'Results Workspace'!H:H,0))</f>
        <v>1.0662078857421875E-2</v>
      </c>
      <c r="E73" s="15">
        <f t="shared" si="8"/>
        <v>2.9665231838828319E-4</v>
      </c>
      <c r="F73" s="11">
        <f t="shared" si="9"/>
        <v>2.4847063823178428</v>
      </c>
      <c r="G73" s="11">
        <f>F73/'Housekeeper deltaCT'!E36</f>
        <v>2.8129953374380494</v>
      </c>
    </row>
    <row r="74" spans="1:7" x14ac:dyDescent="0.2">
      <c r="A74" s="13" t="str">
        <f t="shared" si="4"/>
        <v>HP6|IL1B</v>
      </c>
      <c r="B74" t="s">
        <v>458</v>
      </c>
      <c r="C74" s="7">
        <f>INDEX('Results Workspace'!E:E,MATCH(A74,'Results Workspace'!H:H,0))</f>
        <v>36.297552744547524</v>
      </c>
      <c r="D74" s="11">
        <f>INDEX('Results Workspace'!F:F,MATCH(A74,'Results Workspace'!H:H,0))</f>
        <v>0.23968965300653725</v>
      </c>
      <c r="E74" s="15">
        <f t="shared" si="8"/>
        <v>6.6034659331831256E-3</v>
      </c>
      <c r="F74" s="11">
        <f t="shared" si="9"/>
        <v>1.9151673362158519</v>
      </c>
      <c r="G74" s="11">
        <f>F74/'Housekeeper deltaCT'!E37</f>
        <v>2.2104702792713389</v>
      </c>
    </row>
    <row r="75" spans="1:7" x14ac:dyDescent="0.2">
      <c r="A75" s="13" t="str">
        <f t="shared" si="4"/>
        <v>LPS1|IL1B</v>
      </c>
      <c r="B75" t="s">
        <v>459</v>
      </c>
      <c r="C75" s="7">
        <f>INDEX('Results Workspace'!E:E,MATCH(A75,'Results Workspace'!H:H,0))</f>
        <v>38.606678009033203</v>
      </c>
      <c r="D75" s="11">
        <f>INDEX('Results Workspace'!F:F,MATCH(A75,'Results Workspace'!H:H,0))</f>
        <v>9.97161865234375E-3</v>
      </c>
      <c r="E75" s="15">
        <f t="shared" si="8"/>
        <v>2.5828740431928866E-4</v>
      </c>
      <c r="F75" s="11">
        <f t="shared" si="9"/>
        <v>0.35421698992850731</v>
      </c>
      <c r="G75" s="11">
        <f>F75/'Housekeeper deltaCT'!E38</f>
        <v>0.33482699433333185</v>
      </c>
    </row>
    <row r="76" spans="1:7" x14ac:dyDescent="0.2">
      <c r="A76" s="13" t="str">
        <f t="shared" si="4"/>
        <v>LPS2|IL1B</v>
      </c>
      <c r="B76" t="s">
        <v>460</v>
      </c>
      <c r="C76" s="7">
        <f>INDEX('Results Workspace'!E:E,MATCH(A76,'Results Workspace'!H:H,0))</f>
        <v>37.566326141357422</v>
      </c>
      <c r="D76" s="11">
        <f>INDEX('Results Workspace'!F:F,MATCH(A76,'Results Workspace'!H:H,0))</f>
        <v>0</v>
      </c>
      <c r="E76" s="15">
        <f t="shared" si="8"/>
        <v>0</v>
      </c>
      <c r="F76" s="11">
        <f t="shared" si="9"/>
        <v>0.75768121988850845</v>
      </c>
      <c r="G76" s="11">
        <f>F76/'Housekeeper deltaCT'!E39</f>
        <v>2.3335994187749423</v>
      </c>
    </row>
    <row r="77" spans="1:7" x14ac:dyDescent="0.2">
      <c r="A77" s="13" t="str">
        <f t="shared" si="4"/>
        <v>LPS3|IL1B</v>
      </c>
      <c r="B77" t="s">
        <v>461</v>
      </c>
      <c r="C77" s="7">
        <f>INDEX('Results Workspace'!E:E,MATCH(A77,'Results Workspace'!H:H,0))</f>
        <v>37.828672409057617</v>
      </c>
      <c r="D77" s="11">
        <f>INDEX('Results Workspace'!F:F,MATCH(A77,'Results Workspace'!H:H,0))</f>
        <v>0.77807426452636719</v>
      </c>
      <c r="E77" s="15">
        <f t="shared" si="8"/>
        <v>2.0568373537213185E-2</v>
      </c>
      <c r="F77" s="11">
        <f t="shared" si="9"/>
        <v>0.62548288979510824</v>
      </c>
      <c r="G77" s="11">
        <f>F77/'Housekeeper deltaCT'!E40</f>
        <v>0.67453564763134544</v>
      </c>
    </row>
    <row r="78" spans="1:7" x14ac:dyDescent="0.2">
      <c r="A78" s="13" t="str">
        <f t="shared" si="4"/>
        <v>LPS4|IL1B</v>
      </c>
      <c r="B78" t="s">
        <v>462</v>
      </c>
      <c r="C78" s="7">
        <f>INDEX('Results Workspace'!E:E,MATCH(A78,'Results Workspace'!H:H,0))</f>
        <v>38.700710296630859</v>
      </c>
      <c r="D78" s="11">
        <f>INDEX('Results Workspace'!F:F,MATCH(A78,'Results Workspace'!H:H,0))</f>
        <v>8.9494219869214173E-2</v>
      </c>
      <c r="E78" s="15">
        <f t="shared" si="8"/>
        <v>2.3124696984438862E-3</v>
      </c>
      <c r="F78" s="11">
        <f t="shared" si="9"/>
        <v>0.33069123632170805</v>
      </c>
      <c r="G78" s="11">
        <f>F78/'Housekeeper deltaCT'!E41</f>
        <v>0.30633006201118762</v>
      </c>
    </row>
    <row r="79" spans="1:7" x14ac:dyDescent="0.2">
      <c r="A79" s="13" t="str">
        <f t="shared" si="4"/>
        <v>LPS5|IL1B</v>
      </c>
      <c r="B79" t="s">
        <v>463</v>
      </c>
      <c r="C79" s="7">
        <f>INDEX('Results Workspace'!E:E,MATCH(A79,'Results Workspace'!H:H,0))</f>
        <v>37.207847595214844</v>
      </c>
      <c r="D79" s="11">
        <f>INDEX('Results Workspace'!F:F,MATCH(A79,'Results Workspace'!H:H,0))</f>
        <v>0.59950145924194043</v>
      </c>
      <c r="E79" s="15">
        <f t="shared" si="8"/>
        <v>1.6112231638979298E-2</v>
      </c>
      <c r="F79" s="11">
        <f t="shared" si="9"/>
        <v>0.98462502667282803</v>
      </c>
      <c r="G79" s="11">
        <f>F79/'Housekeeper deltaCT'!E42</f>
        <v>1.0398942820097052</v>
      </c>
    </row>
    <row r="80" spans="1:7" x14ac:dyDescent="0.2">
      <c r="A80" s="13" t="str">
        <f t="shared" si="4"/>
        <v>LPS6|IL1B</v>
      </c>
      <c r="B80" t="s">
        <v>464</v>
      </c>
      <c r="C80" s="7">
        <f>INDEX('Results Workspace'!E:E,MATCH(A80,'Results Workspace'!H:H,0))</f>
        <v>37.705390930175781</v>
      </c>
      <c r="D80" s="11">
        <f>INDEX('Results Workspace'!F:F,MATCH(A80,'Results Workspace'!H:H,0))</f>
        <v>6.451416015625E-2</v>
      </c>
      <c r="E80" s="15">
        <f t="shared" si="8"/>
        <v>1.711006266337874E-3</v>
      </c>
      <c r="F80" s="11">
        <f t="shared" si="9"/>
        <v>0.68445688338177968</v>
      </c>
      <c r="G80" s="11">
        <f>F80/'Housekeeper deltaCT'!E43</f>
        <v>1.1426141607495843</v>
      </c>
    </row>
  </sheetData>
  <conditionalFormatting sqref="E32:E80">
    <cfRule type="cellIs" dxfId="1" priority="2" operator="greaterThan">
      <formula>0.01</formula>
    </cfRule>
  </conditionalFormatting>
  <conditionalFormatting sqref="F47:F80">
    <cfRule type="colorScale" priority="3">
      <colorScale>
        <cfvo type="min"/>
        <cfvo type="max"/>
        <color rgb="FFFCFCFF"/>
        <color rgb="FF63BE7B"/>
      </colorScale>
    </cfRule>
  </conditionalFormatting>
  <conditionalFormatting sqref="F32:F46">
    <cfRule type="colorScale" priority="7">
      <colorScale>
        <cfvo type="min"/>
        <cfvo type="max"/>
        <color rgb="FFFCFCFF"/>
        <color rgb="FF63BE7B"/>
      </colorScale>
    </cfRule>
  </conditionalFormatting>
  <conditionalFormatting sqref="G39:G80">
    <cfRule type="colorScale" priority="1">
      <colorScale>
        <cfvo type="min"/>
        <cfvo type="max"/>
        <color rgb="FFFCFCFF"/>
        <color rgb="FF63BE7B"/>
      </colorScale>
    </cfRule>
  </conditionalFormatting>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80"/>
  <sheetViews>
    <sheetView topLeftCell="A37" workbookViewId="0">
      <selection activeCell="G39" sqref="G39:G80"/>
    </sheetView>
  </sheetViews>
  <sheetFormatPr defaultRowHeight="12.75" x14ac:dyDescent="0.2"/>
  <cols>
    <col min="1" max="1" width="18.42578125" customWidth="1"/>
    <col min="6" max="6" width="17.85546875" customWidth="1"/>
    <col min="7" max="7" width="30" customWidth="1"/>
  </cols>
  <sheetData>
    <row r="1" spans="1:6" x14ac:dyDescent="0.2">
      <c r="A1" s="6" t="s">
        <v>405</v>
      </c>
      <c r="B1" s="6" t="s">
        <v>406</v>
      </c>
      <c r="C1" s="6" t="s">
        <v>407</v>
      </c>
      <c r="D1" s="6" t="s">
        <v>408</v>
      </c>
      <c r="E1" s="6" t="s">
        <v>409</v>
      </c>
      <c r="F1" s="6" t="s">
        <v>410</v>
      </c>
    </row>
    <row r="2" spans="1:6" x14ac:dyDescent="0.2">
      <c r="A2" s="7" t="str">
        <f>B33</f>
        <v>1:10</v>
      </c>
      <c r="B2" s="7">
        <f>C33</f>
        <v>25.377142588297527</v>
      </c>
      <c r="C2" s="7">
        <f>D33</f>
        <v>0.11879579685423973</v>
      </c>
      <c r="D2" s="8">
        <f>C2/B2</f>
        <v>4.6812124903700342E-3</v>
      </c>
      <c r="E2">
        <v>0.1</v>
      </c>
      <c r="F2" s="7">
        <f>LOG(E2,10)</f>
        <v>-0.99999999999999978</v>
      </c>
    </row>
    <row r="3" spans="1:6" x14ac:dyDescent="0.2">
      <c r="A3" s="7" t="str">
        <f t="shared" ref="A3:C7" si="0">B34</f>
        <v>1:20</v>
      </c>
      <c r="B3" s="7">
        <f t="shared" si="0"/>
        <v>26.226104736328125</v>
      </c>
      <c r="C3" s="7">
        <f t="shared" si="0"/>
        <v>3.4535648814505292E-2</v>
      </c>
      <c r="D3" s="8">
        <f t="shared" ref="D3:D7" si="1">C3/B3</f>
        <v>1.316842480487271E-3</v>
      </c>
      <c r="E3">
        <v>0.05</v>
      </c>
      <c r="F3" s="7">
        <f t="shared" ref="F3:F7" si="2">LOG(E3,10)</f>
        <v>-1.301029995663981</v>
      </c>
    </row>
    <row r="4" spans="1:6" x14ac:dyDescent="0.2">
      <c r="A4" s="7" t="str">
        <f t="shared" si="0"/>
        <v>1:40</v>
      </c>
      <c r="B4" s="7">
        <f t="shared" si="0"/>
        <v>27.14641284942627</v>
      </c>
      <c r="C4" s="7">
        <f t="shared" si="0"/>
        <v>6.0648918151855469E-2</v>
      </c>
      <c r="D4" s="8">
        <f t="shared" si="1"/>
        <v>2.2341411547911849E-3</v>
      </c>
      <c r="E4">
        <v>2.5000000000000001E-2</v>
      </c>
      <c r="F4" s="7">
        <f t="shared" si="2"/>
        <v>-1.6020599913279623</v>
      </c>
    </row>
    <row r="5" spans="1:6" x14ac:dyDescent="0.2">
      <c r="A5" s="7" t="str">
        <f t="shared" si="0"/>
        <v>1:80</v>
      </c>
      <c r="B5" s="7">
        <f t="shared" si="0"/>
        <v>28.286507924397785</v>
      </c>
      <c r="C5" s="7">
        <f t="shared" si="0"/>
        <v>4.9835156054426261E-2</v>
      </c>
      <c r="D5" s="8">
        <f t="shared" si="1"/>
        <v>1.7617995189657984E-3</v>
      </c>
      <c r="E5">
        <v>1.2500000000000001E-2</v>
      </c>
      <c r="F5" s="7">
        <f t="shared" si="2"/>
        <v>-1.9030899869919433</v>
      </c>
    </row>
    <row r="6" spans="1:6" x14ac:dyDescent="0.2">
      <c r="A6" s="7" t="str">
        <f t="shared" si="0"/>
        <v>1:160</v>
      </c>
      <c r="B6" s="7">
        <f t="shared" si="0"/>
        <v>29.33216158548991</v>
      </c>
      <c r="C6" s="7">
        <f t="shared" si="0"/>
        <v>8.1476579065355728E-2</v>
      </c>
      <c r="D6" s="8">
        <f t="shared" si="1"/>
        <v>2.777721608681602E-3</v>
      </c>
      <c r="E6">
        <v>6.2500000000000003E-3</v>
      </c>
      <c r="F6" s="7">
        <f t="shared" si="2"/>
        <v>-2.2041199826559246</v>
      </c>
    </row>
    <row r="7" spans="1:6" x14ac:dyDescent="0.2">
      <c r="A7" s="7" t="str">
        <f t="shared" si="0"/>
        <v>1:320</v>
      </c>
      <c r="B7" s="7">
        <f t="shared" si="0"/>
        <v>30.385900497436523</v>
      </c>
      <c r="C7" s="7">
        <f t="shared" si="0"/>
        <v>0.16137534354358707</v>
      </c>
      <c r="D7" s="8">
        <f t="shared" si="1"/>
        <v>5.3108626337139931E-3</v>
      </c>
      <c r="E7">
        <v>3.1250000000000002E-3</v>
      </c>
      <c r="F7" s="7">
        <f t="shared" si="2"/>
        <v>-2.5051499783199058</v>
      </c>
    </row>
    <row r="28" spans="1:7" x14ac:dyDescent="0.2">
      <c r="B28" s="9" t="s">
        <v>411</v>
      </c>
      <c r="C28">
        <f>SLOPE(B2:B7,F2:F7)</f>
        <v>-3.3695792711235635</v>
      </c>
    </row>
    <row r="29" spans="1:7" x14ac:dyDescent="0.2">
      <c r="B29" s="10" t="s">
        <v>412</v>
      </c>
      <c r="C29" s="10">
        <f>10^(-1/C28)</f>
        <v>1.9804913766939434</v>
      </c>
    </row>
    <row r="31" spans="1:7" x14ac:dyDescent="0.2">
      <c r="A31" s="6" t="s">
        <v>418</v>
      </c>
      <c r="B31" s="6" t="s">
        <v>413</v>
      </c>
      <c r="C31" s="6" t="s">
        <v>414</v>
      </c>
      <c r="D31" s="6" t="s">
        <v>415</v>
      </c>
      <c r="E31" s="14" t="s">
        <v>416</v>
      </c>
      <c r="F31" s="14" t="s">
        <v>417</v>
      </c>
      <c r="G31" s="14" t="s">
        <v>467</v>
      </c>
    </row>
    <row r="32" spans="1:7" x14ac:dyDescent="0.2">
      <c r="A32" t="str">
        <f>CONCATENATE(B32,"|","HSPA5")</f>
        <v>BLANK|HSPA5</v>
      </c>
      <c r="B32" s="13" t="s">
        <v>398</v>
      </c>
      <c r="C32">
        <f>INDEX('Results Workspace'!E:E,MATCH(A32,'Results Workspace'!H:H,0))</f>
        <v>40.1</v>
      </c>
      <c r="D32">
        <f>INDEX('Results Workspace'!F:F,MATCH(A32,'Results Workspace'!H:H,0))</f>
        <v>0</v>
      </c>
      <c r="E32" s="15">
        <f>D32/C32</f>
        <v>0</v>
      </c>
      <c r="F32" s="11">
        <f t="shared" ref="F32:F38" si="3">$C$29^($B$3-C32)</f>
        <v>7.6313802635746982E-5</v>
      </c>
    </row>
    <row r="33" spans="1:7" x14ac:dyDescent="0.2">
      <c r="A33" t="str">
        <f t="shared" ref="A33:A80" si="4">CONCATENATE(B33,"|","HSPA5")</f>
        <v>1:10|HSPA5</v>
      </c>
      <c r="B33" s="11" t="s">
        <v>399</v>
      </c>
      <c r="C33">
        <f>INDEX('Results Workspace'!E:E,MATCH(A33,'Results Workspace'!H:H,0))</f>
        <v>25.377142588297527</v>
      </c>
      <c r="D33">
        <f>INDEX('Results Workspace'!F:F,MATCH(A33,'Results Workspace'!H:H,0))</f>
        <v>0.11879579685423973</v>
      </c>
      <c r="E33" s="15">
        <f>D33/C33</f>
        <v>4.6812124903700342E-3</v>
      </c>
      <c r="F33" s="11">
        <f t="shared" si="3"/>
        <v>1.7862778213654109</v>
      </c>
    </row>
    <row r="34" spans="1:7" x14ac:dyDescent="0.2">
      <c r="A34" t="str">
        <f t="shared" si="4"/>
        <v>1:20|HSPA5</v>
      </c>
      <c r="B34" s="11" t="s">
        <v>400</v>
      </c>
      <c r="C34">
        <f>INDEX('Results Workspace'!E:E,MATCH(A34,'Results Workspace'!H:H,0))</f>
        <v>26.226104736328125</v>
      </c>
      <c r="D34">
        <f>INDEX('Results Workspace'!F:F,MATCH(A34,'Results Workspace'!H:H,0))</f>
        <v>3.4535648814505292E-2</v>
      </c>
      <c r="E34" s="15">
        <f>D34/C34</f>
        <v>1.316842480487271E-3</v>
      </c>
      <c r="F34" s="11">
        <f t="shared" si="3"/>
        <v>1</v>
      </c>
    </row>
    <row r="35" spans="1:7" x14ac:dyDescent="0.2">
      <c r="A35" t="str">
        <f t="shared" si="4"/>
        <v>1:40|HSPA5</v>
      </c>
      <c r="B35" s="11" t="s">
        <v>401</v>
      </c>
      <c r="C35">
        <f>INDEX('Results Workspace'!E:E,MATCH(A35,'Results Workspace'!H:H,0))</f>
        <v>27.14641284942627</v>
      </c>
      <c r="D35">
        <f>INDEX('Results Workspace'!F:F,MATCH(A35,'Results Workspace'!H:H,0))</f>
        <v>6.0648918151855469E-2</v>
      </c>
      <c r="E35" s="15">
        <f>D35/C35</f>
        <v>2.2341411547911849E-3</v>
      </c>
      <c r="F35" s="11">
        <f t="shared" si="3"/>
        <v>0.53318440833484038</v>
      </c>
    </row>
    <row r="36" spans="1:7" x14ac:dyDescent="0.2">
      <c r="A36" t="str">
        <f t="shared" si="4"/>
        <v>1:80|HSPA5</v>
      </c>
      <c r="B36" s="11" t="s">
        <v>402</v>
      </c>
      <c r="C36">
        <f>INDEX('Results Workspace'!E:E,MATCH(A36,'Results Workspace'!H:H,0))</f>
        <v>28.286507924397785</v>
      </c>
      <c r="D36">
        <f>INDEX('Results Workspace'!F:F,MATCH(A36,'Results Workspace'!H:H,0))</f>
        <v>4.9835156054426261E-2</v>
      </c>
      <c r="E36" s="15">
        <f>D36/C36</f>
        <v>1.7617995189657984E-3</v>
      </c>
      <c r="F36" s="11">
        <f t="shared" si="3"/>
        <v>0.24464033106882174</v>
      </c>
    </row>
    <row r="37" spans="1:7" x14ac:dyDescent="0.2">
      <c r="A37" t="str">
        <f t="shared" si="4"/>
        <v>1:160|HSPA5</v>
      </c>
      <c r="B37" s="11" t="s">
        <v>403</v>
      </c>
      <c r="C37">
        <f>INDEX('Results Workspace'!E:E,MATCH(A37,'Results Workspace'!H:H,0))</f>
        <v>29.33216158548991</v>
      </c>
      <c r="D37">
        <f>INDEX('Results Workspace'!F:F,MATCH(A37,'Results Workspace'!H:H,0))</f>
        <v>8.1476579065355728E-2</v>
      </c>
      <c r="E37" s="15">
        <f t="shared" ref="E37:E44" si="5">D37/C37</f>
        <v>2.777721608681602E-3</v>
      </c>
      <c r="F37" s="11">
        <f t="shared" si="3"/>
        <v>0.11973092233991696</v>
      </c>
    </row>
    <row r="38" spans="1:7" x14ac:dyDescent="0.2">
      <c r="A38" t="str">
        <f t="shared" si="4"/>
        <v>1:320|HSPA5</v>
      </c>
      <c r="B38" s="11" t="s">
        <v>404</v>
      </c>
      <c r="C38">
        <f>INDEX('Results Workspace'!E:E,MATCH(A38,'Results Workspace'!H:H,0))</f>
        <v>30.385900497436523</v>
      </c>
      <c r="D38">
        <f>INDEX('Results Workspace'!F:F,MATCH(A38,'Results Workspace'!H:H,0))</f>
        <v>0.16137534354358707</v>
      </c>
      <c r="E38" s="15">
        <f t="shared" si="5"/>
        <v>5.3108626337139931E-3</v>
      </c>
      <c r="F38" s="11">
        <f t="shared" si="3"/>
        <v>5.8275380326552155E-2</v>
      </c>
    </row>
    <row r="39" spans="1:7" x14ac:dyDescent="0.2">
      <c r="A39" t="str">
        <f t="shared" si="4"/>
        <v>LC1|HSPA5</v>
      </c>
      <c r="B39" s="11" t="s">
        <v>423</v>
      </c>
      <c r="C39">
        <f>INDEX('Results Workspace'!E:E,MATCH(A39,'Results Workspace'!H:H,0))</f>
        <v>29.366753260294598</v>
      </c>
      <c r="D39">
        <f>INDEX('Results Workspace'!F:F,MATCH(A39,'Results Workspace'!H:H,0))</f>
        <v>0.13285186878828092</v>
      </c>
      <c r="E39" s="15">
        <f t="shared" si="5"/>
        <v>4.5238868461466479E-3</v>
      </c>
      <c r="F39" s="11">
        <f t="shared" ref="F39:F80" si="6">$C$29^($B$3-C39)</f>
        <v>0.11693390536128991</v>
      </c>
      <c r="G39">
        <f>F39/'Housekeeper deltaCT'!E2</f>
        <v>0.51687617208725822</v>
      </c>
    </row>
    <row r="40" spans="1:7" x14ac:dyDescent="0.2">
      <c r="A40" t="str">
        <f t="shared" si="4"/>
        <v>LO1|HSPA5</v>
      </c>
      <c r="B40" s="11" t="s">
        <v>424</v>
      </c>
      <c r="C40">
        <f>INDEX('Results Workspace'!E:E,MATCH(A40,'Results Workspace'!H:H,0))</f>
        <v>28.885766347249348</v>
      </c>
      <c r="D40">
        <f>INDEX('Results Workspace'!F:F,MATCH(A40,'Results Workspace'!H:H,0))</f>
        <v>0.15835231701930072</v>
      </c>
      <c r="E40" s="15">
        <f t="shared" si="5"/>
        <v>5.4820188987085624E-3</v>
      </c>
      <c r="F40" s="11">
        <f t="shared" si="6"/>
        <v>0.16243677645847687</v>
      </c>
      <c r="G40">
        <f>F40/'Housekeeper deltaCT'!E3</f>
        <v>0.61510097849124279</v>
      </c>
    </row>
    <row r="41" spans="1:7" x14ac:dyDescent="0.2">
      <c r="A41" t="str">
        <f t="shared" si="4"/>
        <v>LP1|HSPA5</v>
      </c>
      <c r="B41" s="11" t="s">
        <v>425</v>
      </c>
      <c r="C41">
        <f>INDEX('Results Workspace'!E:E,MATCH(A41,'Results Workspace'!H:H,0))</f>
        <v>28.580607096354168</v>
      </c>
      <c r="D41">
        <f>INDEX('Results Workspace'!F:F,MATCH(A41,'Results Workspace'!H:H,0))</f>
        <v>0.15326860068355558</v>
      </c>
      <c r="E41" s="15">
        <f t="shared" si="5"/>
        <v>5.3626782722577997E-3</v>
      </c>
      <c r="F41" s="11">
        <f t="shared" si="6"/>
        <v>0.20010013205311211</v>
      </c>
      <c r="G41">
        <f>F41/'Housekeeper deltaCT'!E4</f>
        <v>0.8474299348481148</v>
      </c>
    </row>
    <row r="42" spans="1:7" x14ac:dyDescent="0.2">
      <c r="A42" t="str">
        <f t="shared" si="4"/>
        <v>HC1|HSPA5</v>
      </c>
      <c r="B42" s="11" t="s">
        <v>426</v>
      </c>
      <c r="C42">
        <f>INDEX('Results Workspace'!E:E,MATCH(A42,'Results Workspace'!H:H,0))</f>
        <v>31.415592829386394</v>
      </c>
      <c r="D42">
        <f>INDEX('Results Workspace'!F:F,MATCH(A42,'Results Workspace'!H:H,0))</f>
        <v>0.11156983624554009</v>
      </c>
      <c r="E42" s="15">
        <f t="shared" si="5"/>
        <v>3.5514159115653163E-3</v>
      </c>
      <c r="F42" s="11">
        <f t="shared" si="6"/>
        <v>2.8833693636225892E-2</v>
      </c>
      <c r="G42">
        <f>F42/'Housekeeper deltaCT'!E5</f>
        <v>0.58418506038166895</v>
      </c>
    </row>
    <row r="43" spans="1:7" x14ac:dyDescent="0.2">
      <c r="A43" t="str">
        <f t="shared" si="4"/>
        <v>HO1|HSPA5</v>
      </c>
      <c r="B43" s="11" t="s">
        <v>427</v>
      </c>
      <c r="C43">
        <f>INDEX('Results Workspace'!E:E,MATCH(A43,'Results Workspace'!H:H,0))</f>
        <v>28.034165064493816</v>
      </c>
      <c r="D43">
        <f>INDEX('Results Workspace'!F:F,MATCH(A43,'Results Workspace'!H:H,0))</f>
        <v>0.14764178063879529</v>
      </c>
      <c r="E43" s="15">
        <f t="shared" si="5"/>
        <v>5.2664946610373074E-3</v>
      </c>
      <c r="F43" s="11">
        <f t="shared" si="6"/>
        <v>0.290680964267367</v>
      </c>
      <c r="G43">
        <f>F43/'Housekeeper deltaCT'!E6</f>
        <v>0.97141052494297842</v>
      </c>
    </row>
    <row r="44" spans="1:7" x14ac:dyDescent="0.2">
      <c r="A44" t="str">
        <f t="shared" si="4"/>
        <v>HP1|HSPA5</v>
      </c>
      <c r="B44" s="11" t="s">
        <v>428</v>
      </c>
      <c r="C44">
        <f>INDEX('Results Workspace'!E:E,MATCH(A44,'Results Workspace'!H:H,0))</f>
        <v>32.280242919921875</v>
      </c>
      <c r="D44">
        <f>INDEX('Results Workspace'!F:F,MATCH(A44,'Results Workspace'!H:H,0))</f>
        <v>0.14630177494726196</v>
      </c>
      <c r="E44" s="15">
        <f t="shared" si="5"/>
        <v>4.5322389707597669E-3</v>
      </c>
      <c r="F44" s="11">
        <f t="shared" si="6"/>
        <v>1.5969654361304202E-2</v>
      </c>
      <c r="G44">
        <f>F44/'Housekeeper deltaCT'!E7</f>
        <v>0.5778944778457944</v>
      </c>
    </row>
    <row r="45" spans="1:7" x14ac:dyDescent="0.2">
      <c r="A45" t="str">
        <f t="shared" si="4"/>
        <v>LC2|HSPA5</v>
      </c>
      <c r="B45" s="11" t="s">
        <v>429</v>
      </c>
      <c r="C45">
        <f>INDEX('Results Workspace'!E:E,MATCH(A45,'Results Workspace'!H:H,0))</f>
        <v>28.738908767700195</v>
      </c>
      <c r="D45">
        <f>INDEX('Results Workspace'!F:F,MATCH(A45,'Results Workspace'!H:H,0))</f>
        <v>0.11329133655588448</v>
      </c>
      <c r="E45" s="15">
        <f>D45/C45</f>
        <v>3.9420890149876944E-3</v>
      </c>
      <c r="F45" s="11">
        <f t="shared" si="6"/>
        <v>0.17958403293886391</v>
      </c>
      <c r="G45">
        <f>F45/'Housekeeper deltaCT'!E8</f>
        <v>0.66853465842836879</v>
      </c>
    </row>
    <row r="46" spans="1:7" x14ac:dyDescent="0.2">
      <c r="A46" t="str">
        <f t="shared" si="4"/>
        <v>LO2|HSPA5</v>
      </c>
      <c r="B46" s="11" t="s">
        <v>430</v>
      </c>
      <c r="C46">
        <f>INDEX('Results Workspace'!E:E,MATCH(A46,'Results Workspace'!H:H,0))</f>
        <v>37.255893707275391</v>
      </c>
      <c r="D46">
        <f>INDEX('Results Workspace'!F:F,MATCH(A46,'Results Workspace'!H:H,0))</f>
        <v>1.0654316332948568</v>
      </c>
      <c r="E46" s="15">
        <f t="shared" ref="E46:E62" si="7">D46/C46</f>
        <v>2.859766676558876E-2</v>
      </c>
      <c r="F46" s="11">
        <f t="shared" si="6"/>
        <v>5.3291374962325614E-4</v>
      </c>
      <c r="G46">
        <f>F46/'Housekeeper deltaCT'!E9</f>
        <v>0.10527976103533762</v>
      </c>
    </row>
    <row r="47" spans="1:7" x14ac:dyDescent="0.2">
      <c r="A47" t="str">
        <f t="shared" si="4"/>
        <v>LP2|HSPA5</v>
      </c>
      <c r="B47" s="11" t="s">
        <v>431</v>
      </c>
      <c r="C47">
        <f>INDEX('Results Workspace'!E:E,MATCH(A47,'Results Workspace'!H:H,0))</f>
        <v>35.0576171875</v>
      </c>
      <c r="D47">
        <f>INDEX('Results Workspace'!F:F,MATCH(A47,'Results Workspace'!H:H,0))</f>
        <v>2.3754119873046875E-2</v>
      </c>
      <c r="E47" s="15">
        <f t="shared" si="7"/>
        <v>6.7757371375247216E-4</v>
      </c>
      <c r="F47" s="11">
        <f t="shared" si="6"/>
        <v>2.3935689692192695E-3</v>
      </c>
      <c r="G47">
        <f>F47/'Housekeeper deltaCT'!E10</f>
        <v>0.43725548050912394</v>
      </c>
    </row>
    <row r="48" spans="1:7" x14ac:dyDescent="0.2">
      <c r="A48" t="str">
        <f t="shared" si="4"/>
        <v>HC2|HSPA5</v>
      </c>
      <c r="B48" s="11" t="s">
        <v>432</v>
      </c>
      <c r="C48">
        <f>INDEX('Results Workspace'!E:E,MATCH(A48,'Results Workspace'!H:H,0))</f>
        <v>37.808197021484375</v>
      </c>
      <c r="D48">
        <f>INDEX('Results Workspace'!F:F,MATCH(A48,'Results Workspace'!H:H,0))</f>
        <v>0.24912643432617188</v>
      </c>
      <c r="E48" s="15">
        <f t="shared" si="7"/>
        <v>6.5892175229780633E-3</v>
      </c>
      <c r="F48" s="11">
        <f t="shared" si="6"/>
        <v>3.6538291690483589E-4</v>
      </c>
      <c r="G48">
        <f>F48/'Housekeeper deltaCT'!E11</f>
        <v>0.13688365559410379</v>
      </c>
    </row>
    <row r="49" spans="1:7" x14ac:dyDescent="0.2">
      <c r="A49" t="str">
        <f t="shared" si="4"/>
        <v>HO2|HSPA5</v>
      </c>
      <c r="B49" s="11" t="s">
        <v>433</v>
      </c>
      <c r="C49">
        <f>INDEX('Results Workspace'!E:E,MATCH(A49,'Results Workspace'!H:H,0))</f>
        <v>29.566253026326496</v>
      </c>
      <c r="D49">
        <f>INDEX('Results Workspace'!F:F,MATCH(A49,'Results Workspace'!H:H,0))</f>
        <v>9.5991509892461233E-2</v>
      </c>
      <c r="E49" s="15">
        <f t="shared" si="7"/>
        <v>3.2466579314933178E-3</v>
      </c>
      <c r="F49" s="11">
        <f t="shared" si="6"/>
        <v>0.10203151124138662</v>
      </c>
      <c r="G49">
        <f>F49/'Housekeeper deltaCT'!E12</f>
        <v>0.87875689630149345</v>
      </c>
    </row>
    <row r="50" spans="1:7" x14ac:dyDescent="0.2">
      <c r="A50" t="str">
        <f t="shared" si="4"/>
        <v>HP2|HSPA5</v>
      </c>
      <c r="B50" s="11" t="s">
        <v>434</v>
      </c>
      <c r="C50">
        <f>INDEX('Results Workspace'!E:E,MATCH(A50,'Results Workspace'!H:H,0))</f>
        <v>28.5499267578125</v>
      </c>
      <c r="D50">
        <f>INDEX('Results Workspace'!F:F,MATCH(A50,'Results Workspace'!H:H,0))</f>
        <v>0.11255521709396701</v>
      </c>
      <c r="E50" s="15">
        <f t="shared" si="7"/>
        <v>3.9423995041656988E-3</v>
      </c>
      <c r="F50" s="11">
        <f t="shared" si="6"/>
        <v>0.20433956757831057</v>
      </c>
      <c r="G50">
        <f>F50/'Housekeeper deltaCT'!E13</f>
        <v>0.8861160723573126</v>
      </c>
    </row>
    <row r="51" spans="1:7" x14ac:dyDescent="0.2">
      <c r="A51" t="str">
        <f t="shared" si="4"/>
        <v>LC3|HSPA5</v>
      </c>
      <c r="B51" s="11" t="s">
        <v>435</v>
      </c>
      <c r="C51">
        <f>INDEX('Results Workspace'!E:E,MATCH(A51,'Results Workspace'!H:H,0))</f>
        <v>29.624106725056965</v>
      </c>
      <c r="D51">
        <f>INDEX('Results Workspace'!F:F,MATCH(A51,'Results Workspace'!H:H,0))</f>
        <v>9.2613230563315052E-2</v>
      </c>
      <c r="E51" s="15">
        <f t="shared" si="7"/>
        <v>3.1262792638057837E-3</v>
      </c>
      <c r="F51" s="11">
        <f t="shared" si="6"/>
        <v>9.8076488043071147E-2</v>
      </c>
      <c r="G51">
        <f>F51/'Housekeeper deltaCT'!E14</f>
        <v>0.74645348105126252</v>
      </c>
    </row>
    <row r="52" spans="1:7" x14ac:dyDescent="0.2">
      <c r="A52" t="str">
        <f t="shared" si="4"/>
        <v>LO3|HSPA5</v>
      </c>
      <c r="B52" s="11" t="s">
        <v>436</v>
      </c>
      <c r="C52">
        <f>INDEX('Results Workspace'!E:E,MATCH(A52,'Results Workspace'!H:H,0))</f>
        <v>29.134925206502277</v>
      </c>
      <c r="D52">
        <f>INDEX('Results Workspace'!F:F,MATCH(A52,'Results Workspace'!H:H,0))</f>
        <v>0.10666317101753599</v>
      </c>
      <c r="E52" s="15">
        <f t="shared" si="7"/>
        <v>3.6610072022333906E-3</v>
      </c>
      <c r="F52" s="11">
        <f t="shared" si="6"/>
        <v>0.13700636730603524</v>
      </c>
      <c r="G52">
        <f>F52/'Housekeeper deltaCT'!E15</f>
        <v>0.93649312143056229</v>
      </c>
    </row>
    <row r="53" spans="1:7" x14ac:dyDescent="0.2">
      <c r="A53" t="str">
        <f t="shared" si="4"/>
        <v>LP3|HSPA5</v>
      </c>
      <c r="B53" s="11" t="s">
        <v>437</v>
      </c>
      <c r="C53">
        <f>INDEX('Results Workspace'!E:E,MATCH(A53,'Results Workspace'!H:H,0))</f>
        <v>29.846419016520183</v>
      </c>
      <c r="D53">
        <f>INDEX('Results Workspace'!F:F,MATCH(A53,'Results Workspace'!H:H,0))</f>
        <v>0.11861120689301412</v>
      </c>
      <c r="E53" s="15">
        <f t="shared" si="7"/>
        <v>3.9740515211343129E-3</v>
      </c>
      <c r="F53" s="11">
        <f t="shared" si="6"/>
        <v>8.4253631759136693E-2</v>
      </c>
      <c r="G53">
        <f>F53/'Housekeeper deltaCT'!E16</f>
        <v>0.86898724047251086</v>
      </c>
    </row>
    <row r="54" spans="1:7" x14ac:dyDescent="0.2">
      <c r="A54" t="str">
        <f t="shared" si="4"/>
        <v>HC3|HSPA5</v>
      </c>
      <c r="B54" s="11" t="s">
        <v>438</v>
      </c>
      <c r="C54">
        <f>INDEX('Results Workspace'!E:E,MATCH(A54,'Results Workspace'!H:H,0))</f>
        <v>31.891278584798176</v>
      </c>
      <c r="D54">
        <f>INDEX('Results Workspace'!F:F,MATCH(A54,'Results Workspace'!H:H,0))</f>
        <v>3.0286639306797414E-2</v>
      </c>
      <c r="E54" s="15">
        <f t="shared" si="7"/>
        <v>9.4968407197177555E-4</v>
      </c>
      <c r="F54" s="11">
        <f t="shared" si="6"/>
        <v>2.0831935010832213E-2</v>
      </c>
      <c r="G54">
        <f>F54/'Housekeeper deltaCT'!E17</f>
        <v>0.63645228792668607</v>
      </c>
    </row>
    <row r="55" spans="1:7" x14ac:dyDescent="0.2">
      <c r="A55" t="str">
        <f t="shared" si="4"/>
        <v>HO3|HSPA5</v>
      </c>
      <c r="B55" s="11" t="s">
        <v>439</v>
      </c>
      <c r="C55">
        <f>INDEX('Results Workspace'!E:E,MATCH(A55,'Results Workspace'!H:H,0))</f>
        <v>31.074644724527996</v>
      </c>
      <c r="D55">
        <f>INDEX('Results Workspace'!F:F,MATCH(A55,'Results Workspace'!H:H,0))</f>
        <v>0.22343749790123166</v>
      </c>
      <c r="E55" s="15">
        <f t="shared" si="7"/>
        <v>7.1903476252736312E-3</v>
      </c>
      <c r="F55" s="11">
        <f t="shared" si="6"/>
        <v>3.6398581295799697E-2</v>
      </c>
      <c r="G55">
        <f>F55/'Housekeeper deltaCT'!E18</f>
        <v>0.58676578985738082</v>
      </c>
    </row>
    <row r="56" spans="1:7" x14ac:dyDescent="0.2">
      <c r="A56" t="str">
        <f t="shared" si="4"/>
        <v>HP3|HSPA5</v>
      </c>
      <c r="B56" s="11" t="s">
        <v>440</v>
      </c>
      <c r="C56">
        <f>INDEX('Results Workspace'!E:E,MATCH(A56,'Results Workspace'!H:H,0))</f>
        <v>30.826435089111328</v>
      </c>
      <c r="D56">
        <f>INDEX('Results Workspace'!F:F,MATCH(A56,'Results Workspace'!H:H,0))</f>
        <v>0.16585961145743036</v>
      </c>
      <c r="E56" s="15">
        <f t="shared" si="7"/>
        <v>5.3804343894444072E-3</v>
      </c>
      <c r="F56" s="11">
        <f t="shared" si="6"/>
        <v>4.3126713497033675E-2</v>
      </c>
      <c r="G56">
        <f>F56/'Housekeeper deltaCT'!E19</f>
        <v>0.52922167553637034</v>
      </c>
    </row>
    <row r="57" spans="1:7" x14ac:dyDescent="0.2">
      <c r="A57" t="str">
        <f t="shared" si="4"/>
        <v>LC4|HSPA5</v>
      </c>
      <c r="B57" s="11" t="s">
        <v>441</v>
      </c>
      <c r="C57">
        <f>INDEX('Results Workspace'!E:E,MATCH(A57,'Results Workspace'!H:H,0))</f>
        <v>27.983641306559246</v>
      </c>
      <c r="D57">
        <f>INDEX('Results Workspace'!F:F,MATCH(A57,'Results Workspace'!H:H,0))</f>
        <v>0.18970181691519045</v>
      </c>
      <c r="E57" s="15">
        <f t="shared" si="7"/>
        <v>6.7790254612334943E-3</v>
      </c>
      <c r="F57" s="11">
        <f t="shared" si="6"/>
        <v>0.30089202503523654</v>
      </c>
      <c r="G57">
        <f>F57/'Housekeeper deltaCT'!E20</f>
        <v>0.89590781545198572</v>
      </c>
    </row>
    <row r="58" spans="1:7" x14ac:dyDescent="0.2">
      <c r="A58" t="str">
        <f t="shared" si="4"/>
        <v>LO4|HSPA5</v>
      </c>
      <c r="B58" s="11" t="s">
        <v>442</v>
      </c>
      <c r="C58">
        <f>INDEX('Results Workspace'!E:E,MATCH(A58,'Results Workspace'!H:H,0))</f>
        <v>28.053010940551758</v>
      </c>
      <c r="D58">
        <f>INDEX('Results Workspace'!F:F,MATCH(A58,'Results Workspace'!H:H,0))</f>
        <v>0.26396436178896765</v>
      </c>
      <c r="E58" s="15">
        <f t="shared" si="7"/>
        <v>9.4094841494321221E-3</v>
      </c>
      <c r="F58" s="11">
        <f t="shared" si="6"/>
        <v>0.28696150795802133</v>
      </c>
      <c r="G58">
        <f>F58/'Housekeeper deltaCT'!E21</f>
        <v>1.2588217047291779</v>
      </c>
    </row>
    <row r="59" spans="1:7" x14ac:dyDescent="0.2">
      <c r="A59" t="str">
        <f t="shared" si="4"/>
        <v>LP4|HSPA5</v>
      </c>
      <c r="B59" s="11" t="s">
        <v>443</v>
      </c>
      <c r="C59">
        <f>INDEX('Results Workspace'!E:E,MATCH(A59,'Results Workspace'!H:H,0))</f>
        <v>28.764399528503418</v>
      </c>
      <c r="D59">
        <f>INDEX('Results Workspace'!F:F,MATCH(A59,'Results Workspace'!H:H,0))</f>
        <v>6.5556526184082031E-2</v>
      </c>
      <c r="E59" s="15">
        <f t="shared" si="7"/>
        <v>2.2790855105151876E-3</v>
      </c>
      <c r="F59" s="11">
        <f t="shared" si="6"/>
        <v>0.17648294890307697</v>
      </c>
      <c r="G59">
        <f>F59/'Housekeeper deltaCT'!E22</f>
        <v>1.1447647080018615</v>
      </c>
    </row>
    <row r="60" spans="1:7" x14ac:dyDescent="0.2">
      <c r="A60" t="str">
        <f t="shared" si="4"/>
        <v>HC4|HSPA5</v>
      </c>
      <c r="B60" s="11" t="s">
        <v>444</v>
      </c>
      <c r="C60">
        <f>INDEX('Results Workspace'!E:E,MATCH(A60,'Results Workspace'!H:H,0))</f>
        <v>29.57920201619466</v>
      </c>
      <c r="D60">
        <f>INDEX('Results Workspace'!F:F,MATCH(A60,'Results Workspace'!H:H,0))</f>
        <v>0.28973815756801657</v>
      </c>
      <c r="E60" s="15">
        <f t="shared" si="7"/>
        <v>9.7953338095255055E-3</v>
      </c>
      <c r="F60" s="11">
        <f t="shared" si="6"/>
        <v>0.10113265511454066</v>
      </c>
      <c r="G60">
        <f>F60/'Housekeeper deltaCT'!E23</f>
        <v>0.72945205503871369</v>
      </c>
    </row>
    <row r="61" spans="1:7" x14ac:dyDescent="0.2">
      <c r="A61" t="str">
        <f t="shared" si="4"/>
        <v>HO4|HSPA5</v>
      </c>
      <c r="B61" s="11" t="s">
        <v>445</v>
      </c>
      <c r="C61">
        <f>INDEX('Results Workspace'!E:E,MATCH(A61,'Results Workspace'!H:H,0))</f>
        <v>32.172122955322266</v>
      </c>
      <c r="D61">
        <f>INDEX('Results Workspace'!F:F,MATCH(A61,'Results Workspace'!H:H,0))</f>
        <v>0.31626398203210271</v>
      </c>
      <c r="E61" s="15">
        <f t="shared" si="7"/>
        <v>9.8303734096534916E-3</v>
      </c>
      <c r="F61" s="11">
        <f t="shared" si="6"/>
        <v>1.7194224704987347E-2</v>
      </c>
      <c r="G61">
        <f>F61/'Housekeeper deltaCT'!E24</f>
        <v>0.75417641757793852</v>
      </c>
    </row>
    <row r="62" spans="1:7" x14ac:dyDescent="0.2">
      <c r="A62" t="str">
        <f t="shared" si="4"/>
        <v>HP4|HSPA5</v>
      </c>
      <c r="B62" s="11" t="s">
        <v>446</v>
      </c>
      <c r="C62">
        <f>INDEX('Results Workspace'!E:E,MATCH(A62,'Results Workspace'!H:H,0))</f>
        <v>28.294835408528645</v>
      </c>
      <c r="D62">
        <f>INDEX('Results Workspace'!F:F,MATCH(A62,'Results Workspace'!H:H,0))</f>
        <v>4.829875724235326E-2</v>
      </c>
      <c r="E62" s="15">
        <f t="shared" si="7"/>
        <v>1.7069813817611047E-3</v>
      </c>
      <c r="F62" s="11">
        <f t="shared" si="6"/>
        <v>0.24325214788111882</v>
      </c>
      <c r="G62">
        <f>F62/'Housekeeper deltaCT'!E25</f>
        <v>1.0275172875736345</v>
      </c>
    </row>
    <row r="63" spans="1:7" x14ac:dyDescent="0.2">
      <c r="A63" t="str">
        <f t="shared" si="4"/>
        <v>LC5|HSPA5</v>
      </c>
      <c r="B63" t="s">
        <v>447</v>
      </c>
      <c r="C63">
        <f>INDEX('Results Workspace'!E:E,MATCH(A63,'Results Workspace'!H:H,0))</f>
        <v>26.755852381388348</v>
      </c>
      <c r="D63">
        <f>INDEX('Results Workspace'!F:F,MATCH(A63,'Results Workspace'!H:H,0))</f>
        <v>2.2205405391871155E-2</v>
      </c>
      <c r="E63" s="15">
        <f t="shared" ref="E63:E80" si="8">D63/C63</f>
        <v>8.2992704083378291E-4</v>
      </c>
      <c r="F63" s="11">
        <f t="shared" si="6"/>
        <v>0.69628209210073178</v>
      </c>
      <c r="G63">
        <f>F63/'Housekeeper deltaCT'!E26</f>
        <v>1.1321576646119575</v>
      </c>
    </row>
    <row r="64" spans="1:7" x14ac:dyDescent="0.2">
      <c r="A64" t="str">
        <f t="shared" si="4"/>
        <v>LO5|HSPA5</v>
      </c>
      <c r="B64" t="s">
        <v>448</v>
      </c>
      <c r="C64">
        <f>INDEX('Results Workspace'!E:E,MATCH(A64,'Results Workspace'!H:H,0))</f>
        <v>26.24633280436198</v>
      </c>
      <c r="D64">
        <f>INDEX('Results Workspace'!F:F,MATCH(A64,'Results Workspace'!H:H,0))</f>
        <v>0.12964685717459362</v>
      </c>
      <c r="E64" s="15">
        <f t="shared" si="8"/>
        <v>4.9396179702882953E-3</v>
      </c>
      <c r="F64" s="11">
        <f t="shared" si="6"/>
        <v>0.98627234670154151</v>
      </c>
      <c r="G64">
        <f>F64/'Housekeeper deltaCT'!E27</f>
        <v>1.1794607498385383</v>
      </c>
    </row>
    <row r="65" spans="1:7" x14ac:dyDescent="0.2">
      <c r="A65" t="str">
        <f t="shared" si="4"/>
        <v>LP5|HSPA5</v>
      </c>
      <c r="B65" t="s">
        <v>449</v>
      </c>
      <c r="C65">
        <f>INDEX('Results Workspace'!E:E,MATCH(A65,'Results Workspace'!H:H,0))</f>
        <v>26.631984710693359</v>
      </c>
      <c r="D65">
        <f>INDEX('Results Workspace'!F:F,MATCH(A65,'Results Workspace'!H:H,0))</f>
        <v>5.5765151977539063E-2</v>
      </c>
      <c r="E65" s="15">
        <f t="shared" si="8"/>
        <v>2.0939164911411225E-3</v>
      </c>
      <c r="F65" s="11">
        <f t="shared" si="6"/>
        <v>0.7577846439625564</v>
      </c>
      <c r="G65">
        <f>F65/'Housekeeper deltaCT'!E28</f>
        <v>1.3388251292811826</v>
      </c>
    </row>
    <row r="66" spans="1:7" x14ac:dyDescent="0.2">
      <c r="A66" t="str">
        <f t="shared" si="4"/>
        <v>HC5|HSPA5</v>
      </c>
      <c r="B66" t="s">
        <v>450</v>
      </c>
      <c r="C66">
        <f>INDEX('Results Workspace'!E:E,MATCH(A66,'Results Workspace'!H:H,0))</f>
        <v>26.231968561808269</v>
      </c>
      <c r="D66">
        <f>INDEX('Results Workspace'!F:F,MATCH(A66,'Results Workspace'!H:H,0))</f>
        <v>0.1564099556446169</v>
      </c>
      <c r="E66" s="15">
        <f t="shared" si="8"/>
        <v>5.9625702613999689E-3</v>
      </c>
      <c r="F66" s="11">
        <f t="shared" si="6"/>
        <v>0.99600100164666538</v>
      </c>
      <c r="G66">
        <f>F66/'Housekeeper deltaCT'!E29</f>
        <v>1.3738284324613088</v>
      </c>
    </row>
    <row r="67" spans="1:7" x14ac:dyDescent="0.2">
      <c r="A67" t="str">
        <f t="shared" si="4"/>
        <v>HO5|HSPA5</v>
      </c>
      <c r="B67" t="s">
        <v>451</v>
      </c>
      <c r="C67">
        <f>INDEX('Results Workspace'!E:E,MATCH(A67,'Results Workspace'!H:H,0))</f>
        <v>25.78147252400716</v>
      </c>
      <c r="D67">
        <f>INDEX('Results Workspace'!F:F,MATCH(A67,'Results Workspace'!H:H,0))</f>
        <v>0.1569096645930978</v>
      </c>
      <c r="E67" s="15">
        <f t="shared" si="8"/>
        <v>6.0861405199794869E-3</v>
      </c>
      <c r="F67" s="11">
        <f t="shared" si="6"/>
        <v>1.3550484254041366</v>
      </c>
      <c r="G67">
        <f>F67/'Housekeeper deltaCT'!E30</f>
        <v>1.3227733027670459</v>
      </c>
    </row>
    <row r="68" spans="1:7" x14ac:dyDescent="0.2">
      <c r="A68" t="str">
        <f t="shared" si="4"/>
        <v>HP5|HSPA5</v>
      </c>
      <c r="B68" t="s">
        <v>452</v>
      </c>
      <c r="C68">
        <f>INDEX('Results Workspace'!E:E,MATCH(A68,'Results Workspace'!H:H,0))</f>
        <v>25.780492782592773</v>
      </c>
      <c r="D68">
        <f>INDEX('Results Workspace'!F:F,MATCH(A68,'Results Workspace'!H:H,0))</f>
        <v>9.3172373775705974E-2</v>
      </c>
      <c r="E68" s="15">
        <f t="shared" si="8"/>
        <v>3.6140648885740782E-3</v>
      </c>
      <c r="F68" s="11">
        <f t="shared" si="6"/>
        <v>1.3559559359522921</v>
      </c>
      <c r="G68">
        <f>F68/'Housekeeper deltaCT'!E31</f>
        <v>1.5416549881550026</v>
      </c>
    </row>
    <row r="69" spans="1:7" x14ac:dyDescent="0.2">
      <c r="A69" t="str">
        <f t="shared" si="4"/>
        <v>LC6|HSPA5</v>
      </c>
      <c r="B69" t="s">
        <v>453</v>
      </c>
      <c r="C69">
        <f>INDEX('Results Workspace'!E:E,MATCH(A69,'Results Workspace'!H:H,0))</f>
        <v>25.69219462076823</v>
      </c>
      <c r="D69">
        <f>INDEX('Results Workspace'!F:F,MATCH(A69,'Results Workspace'!H:H,0))</f>
        <v>0.16464022009830759</v>
      </c>
      <c r="E69" s="15">
        <f t="shared" si="8"/>
        <v>6.4081804816012496E-3</v>
      </c>
      <c r="F69" s="11">
        <f t="shared" si="6"/>
        <v>1.4402904567954511</v>
      </c>
      <c r="G69">
        <f>F69/'Housekeeper deltaCT'!E32</f>
        <v>1.7650804371358415</v>
      </c>
    </row>
    <row r="70" spans="1:7" x14ac:dyDescent="0.2">
      <c r="A70" t="str">
        <f t="shared" si="4"/>
        <v>LO6|HSPA5</v>
      </c>
      <c r="B70" t="s">
        <v>454</v>
      </c>
      <c r="C70">
        <f>INDEX('Results Workspace'!E:E,MATCH(A70,'Results Workspace'!H:H,0))</f>
        <v>25.904537200927734</v>
      </c>
      <c r="D70">
        <f>INDEX('Results Workspace'!F:F,MATCH(A70,'Results Workspace'!H:H,0))</f>
        <v>0.16421538976463035</v>
      </c>
      <c r="E70" s="15">
        <f t="shared" si="8"/>
        <v>6.3392520194782403E-3</v>
      </c>
      <c r="F70" s="11">
        <f t="shared" si="6"/>
        <v>1.2457547390194119</v>
      </c>
      <c r="G70">
        <f>F70/'Housekeeper deltaCT'!E33</f>
        <v>1.4750415949418572</v>
      </c>
    </row>
    <row r="71" spans="1:7" x14ac:dyDescent="0.2">
      <c r="A71" t="str">
        <f t="shared" si="4"/>
        <v>LP6|HSPA5</v>
      </c>
      <c r="B71" t="s">
        <v>455</v>
      </c>
      <c r="C71">
        <f>INDEX('Results Workspace'!E:E,MATCH(A71,'Results Workspace'!H:H,0))</f>
        <v>26.188589096069336</v>
      </c>
      <c r="D71">
        <f>INDEX('Results Workspace'!F:F,MATCH(A71,'Results Workspace'!H:H,0))</f>
        <v>9.7185507343971481E-2</v>
      </c>
      <c r="E71" s="15">
        <f t="shared" si="8"/>
        <v>3.7109867579142751E-3</v>
      </c>
      <c r="F71" s="11">
        <f t="shared" si="6"/>
        <v>1.0259675561793729</v>
      </c>
      <c r="G71">
        <f>F71/'Housekeeper deltaCT'!E34</f>
        <v>1.3017862153325095</v>
      </c>
    </row>
    <row r="72" spans="1:7" x14ac:dyDescent="0.2">
      <c r="A72" t="str">
        <f t="shared" si="4"/>
        <v>HC6|HSPA5</v>
      </c>
      <c r="B72" t="s">
        <v>456</v>
      </c>
      <c r="C72">
        <f>INDEX('Results Workspace'!E:E,MATCH(A72,'Results Workspace'!H:H,0))</f>
        <v>26.50163968404134</v>
      </c>
      <c r="D72">
        <f>INDEX('Results Workspace'!F:F,MATCH(A72,'Results Workspace'!H:H,0))</f>
        <v>2.2082477449547239E-2</v>
      </c>
      <c r="E72" s="15">
        <f t="shared" si="8"/>
        <v>8.3324947862923303E-4</v>
      </c>
      <c r="F72" s="11">
        <f t="shared" si="6"/>
        <v>0.82837823410401634</v>
      </c>
      <c r="G72">
        <f>F72/'Housekeeper deltaCT'!E35</f>
        <v>1.3052533695477215</v>
      </c>
    </row>
    <row r="73" spans="1:7" x14ac:dyDescent="0.2">
      <c r="A73" t="str">
        <f t="shared" si="4"/>
        <v>HO6|HSPA5</v>
      </c>
      <c r="B73" t="s">
        <v>457</v>
      </c>
      <c r="C73">
        <f>INDEX('Results Workspace'!E:E,MATCH(A73,'Results Workspace'!H:H,0))</f>
        <v>25.301878929138184</v>
      </c>
      <c r="D73">
        <f>INDEX('Results Workspace'!F:F,MATCH(A73,'Results Workspace'!H:H,0))</f>
        <v>0.30948352813720703</v>
      </c>
      <c r="E73" s="15">
        <f t="shared" si="8"/>
        <v>1.2231642124443146E-2</v>
      </c>
      <c r="F73" s="11">
        <f t="shared" si="6"/>
        <v>1.8805514708653406</v>
      </c>
      <c r="G73">
        <f>F73/'Housekeeper deltaCT'!E36</f>
        <v>2.1290171575209387</v>
      </c>
    </row>
    <row r="74" spans="1:7" x14ac:dyDescent="0.2">
      <c r="A74" t="str">
        <f t="shared" si="4"/>
        <v>HP6|HSPA5</v>
      </c>
      <c r="B74" t="s">
        <v>458</v>
      </c>
      <c r="C74">
        <f>INDEX('Results Workspace'!E:E,MATCH(A74,'Results Workspace'!H:H,0))</f>
        <v>25.343890508015949</v>
      </c>
      <c r="D74">
        <f>INDEX('Results Workspace'!F:F,MATCH(A74,'Results Workspace'!H:H,0))</f>
        <v>0.17071643608338091</v>
      </c>
      <c r="E74" s="15">
        <f t="shared" si="8"/>
        <v>6.7359995904885039E-3</v>
      </c>
      <c r="F74" s="11">
        <f t="shared" si="6"/>
        <v>1.8273314301429309</v>
      </c>
      <c r="G74">
        <f>F74/'Housekeeper deltaCT'!E37</f>
        <v>2.1090908038826788</v>
      </c>
    </row>
    <row r="75" spans="1:7" x14ac:dyDescent="0.2">
      <c r="A75" t="str">
        <f t="shared" si="4"/>
        <v>LPS1|HSPA5</v>
      </c>
      <c r="B75" t="s">
        <v>459</v>
      </c>
      <c r="C75">
        <f>INDEX('Results Workspace'!E:E,MATCH(A75,'Results Workspace'!H:H,0))</f>
        <v>25.061993281046551</v>
      </c>
      <c r="D75">
        <f>INDEX('Results Workspace'!F:F,MATCH(A75,'Results Workspace'!H:H,0))</f>
        <v>0.11747056280603782</v>
      </c>
      <c r="E75" s="15">
        <f t="shared" si="8"/>
        <v>4.6871995171619656E-3</v>
      </c>
      <c r="F75" s="11">
        <f t="shared" si="6"/>
        <v>2.2155257267241697</v>
      </c>
      <c r="G75">
        <f>F75/'Housekeeper deltaCT'!E38</f>
        <v>2.0942468629100706</v>
      </c>
    </row>
    <row r="76" spans="1:7" x14ac:dyDescent="0.2">
      <c r="A76" t="str">
        <f t="shared" si="4"/>
        <v>LPS2|HSPA5</v>
      </c>
      <c r="B76" t="s">
        <v>460</v>
      </c>
      <c r="C76">
        <f>INDEX('Results Workspace'!E:E,MATCH(A76,'Results Workspace'!H:H,0))</f>
        <v>26.421940485636394</v>
      </c>
      <c r="D76">
        <f>INDEX('Results Workspace'!F:F,MATCH(A76,'Results Workspace'!H:H,0))</f>
        <v>4.8075005177483233E-2</v>
      </c>
      <c r="E76" s="15">
        <f t="shared" si="8"/>
        <v>1.8195107661989462E-3</v>
      </c>
      <c r="F76" s="11">
        <f t="shared" si="6"/>
        <v>0.87474455099238357</v>
      </c>
      <c r="G76">
        <f>F76/'Housekeeper deltaCT'!E39</f>
        <v>2.6941454033567687</v>
      </c>
    </row>
    <row r="77" spans="1:7" x14ac:dyDescent="0.2">
      <c r="A77" t="str">
        <f t="shared" si="4"/>
        <v>LPS3|HSPA5</v>
      </c>
      <c r="B77" t="s">
        <v>461</v>
      </c>
      <c r="C77">
        <f>INDEX('Results Workspace'!E:E,MATCH(A77,'Results Workspace'!H:H,0))</f>
        <v>25.278209050496418</v>
      </c>
      <c r="D77">
        <f>INDEX('Results Workspace'!F:F,MATCH(A77,'Results Workspace'!H:H,0))</f>
        <v>1.5112607199175168E-2</v>
      </c>
      <c r="E77" s="15">
        <f t="shared" si="8"/>
        <v>5.9785118356232533E-4</v>
      </c>
      <c r="F77" s="11">
        <f t="shared" si="6"/>
        <v>1.9112161405449177</v>
      </c>
      <c r="G77">
        <f>F77/'Housekeeper deltaCT'!E40</f>
        <v>2.061101011968927</v>
      </c>
    </row>
    <row r="78" spans="1:7" x14ac:dyDescent="0.2">
      <c r="A78" t="str">
        <f t="shared" si="4"/>
        <v>LPS4|HSPA5</v>
      </c>
      <c r="B78" t="s">
        <v>462</v>
      </c>
      <c r="C78">
        <f>INDEX('Results Workspace'!E:E,MATCH(A78,'Results Workspace'!H:H,0))</f>
        <v>25.200709660847981</v>
      </c>
      <c r="D78">
        <f>INDEX('Results Workspace'!F:F,MATCH(A78,'Results Workspace'!H:H,0))</f>
        <v>6.3890026751581133E-2</v>
      </c>
      <c r="E78" s="15">
        <f t="shared" si="8"/>
        <v>2.5352471264268078E-3</v>
      </c>
      <c r="F78" s="11">
        <f t="shared" si="6"/>
        <v>2.0151599691655977</v>
      </c>
      <c r="G78">
        <f>F78/'Housekeeper deltaCT'!E41</f>
        <v>1.8667083082795257</v>
      </c>
    </row>
    <row r="79" spans="1:7" x14ac:dyDescent="0.2">
      <c r="A79" t="str">
        <f t="shared" si="4"/>
        <v>LPS5|HSPA5</v>
      </c>
      <c r="B79" t="s">
        <v>463</v>
      </c>
      <c r="C79">
        <f>INDEX('Results Workspace'!E:E,MATCH(A79,'Results Workspace'!H:H,0))</f>
        <v>25.861505508422852</v>
      </c>
      <c r="D79">
        <f>INDEX('Results Workspace'!F:F,MATCH(A79,'Results Workspace'!H:H,0))</f>
        <v>0.10902396584265908</v>
      </c>
      <c r="E79" s="15">
        <f t="shared" si="8"/>
        <v>4.2156851930817019E-3</v>
      </c>
      <c r="F79" s="11">
        <f t="shared" si="6"/>
        <v>1.2829306787051924</v>
      </c>
      <c r="G79">
        <f>F79/'Housekeeper deltaCT'!E42</f>
        <v>1.3549445127435906</v>
      </c>
    </row>
    <row r="80" spans="1:7" x14ac:dyDescent="0.2">
      <c r="A80" t="str">
        <f t="shared" si="4"/>
        <v>LPS6|HSPA5</v>
      </c>
      <c r="B80" t="s">
        <v>464</v>
      </c>
      <c r="C80">
        <f>INDEX('Results Workspace'!E:E,MATCH(A80,'Results Workspace'!H:H,0))</f>
        <v>26.206045786539715</v>
      </c>
      <c r="D80">
        <f>INDEX('Results Workspace'!F:F,MATCH(A80,'Results Workspace'!H:H,0))</f>
        <v>0.2607759347641494</v>
      </c>
      <c r="E80" s="15">
        <f t="shared" si="8"/>
        <v>9.9509837114797554E-3</v>
      </c>
      <c r="F80" s="11">
        <f t="shared" si="6"/>
        <v>1.0138015568587779</v>
      </c>
      <c r="G80">
        <f>F80/'Housekeeper deltaCT'!E43</f>
        <v>1.6924134203069816</v>
      </c>
    </row>
  </sheetData>
  <conditionalFormatting sqref="E32:E80">
    <cfRule type="cellIs" dxfId="0" priority="2" operator="greaterThan">
      <formula>0.01</formula>
    </cfRule>
  </conditionalFormatting>
  <conditionalFormatting sqref="F32:F80">
    <cfRule type="colorScale" priority="3">
      <colorScale>
        <cfvo type="min"/>
        <cfvo type="max"/>
        <color rgb="FFFCFCFF"/>
        <color rgb="FF63BE7B"/>
      </colorScale>
    </cfRule>
  </conditionalFormatting>
  <conditionalFormatting sqref="G39:G80">
    <cfRule type="colorScale" priority="1">
      <colorScale>
        <cfvo type="min"/>
        <cfvo type="max"/>
        <color rgb="FFFCFCFF"/>
        <color rgb="FF63BE7B"/>
      </colorScale>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43"/>
  <sheetViews>
    <sheetView workbookViewId="0">
      <selection activeCell="E11" sqref="E11"/>
    </sheetView>
  </sheetViews>
  <sheetFormatPr defaultRowHeight="12.75" x14ac:dyDescent="0.2"/>
  <cols>
    <col min="2" max="2" width="11.42578125" bestFit="1" customWidth="1"/>
    <col min="3" max="4" width="12.42578125" bestFit="1" customWidth="1"/>
    <col min="5" max="5" width="15.42578125" customWidth="1"/>
  </cols>
  <sheetData>
    <row r="1" spans="1:5" x14ac:dyDescent="0.2">
      <c r="B1" s="19" t="s">
        <v>421</v>
      </c>
      <c r="C1" s="19" t="s">
        <v>422</v>
      </c>
      <c r="D1" s="19" t="s">
        <v>466</v>
      </c>
      <c r="E1" s="9" t="s">
        <v>419</v>
      </c>
    </row>
    <row r="2" spans="1:5" x14ac:dyDescent="0.2">
      <c r="A2" s="11" t="s">
        <v>423</v>
      </c>
      <c r="B2">
        <v>0.25259462337531574</v>
      </c>
      <c r="C2">
        <v>0.23716728318487199</v>
      </c>
      <c r="D2">
        <v>0.19327823347121731</v>
      </c>
      <c r="E2">
        <f t="shared" ref="E2:E43" si="0">10^((+LOG(B2,10)+LOG(C2,10)+LOG(D2,10))/COUNT(B2:D2))</f>
        <v>0.22623195201490021</v>
      </c>
    </row>
    <row r="3" spans="1:5" x14ac:dyDescent="0.2">
      <c r="A3" s="11" t="s">
        <v>424</v>
      </c>
      <c r="B3">
        <v>0.29458280951248617</v>
      </c>
      <c r="C3">
        <v>0.32851565390730425</v>
      </c>
      <c r="D3">
        <v>0.19030507273456199</v>
      </c>
      <c r="E3">
        <f t="shared" si="0"/>
        <v>0.26408147952700661</v>
      </c>
    </row>
    <row r="4" spans="1:5" x14ac:dyDescent="0.2">
      <c r="A4" s="11" t="s">
        <v>425</v>
      </c>
      <c r="B4">
        <v>0.26458474588532643</v>
      </c>
      <c r="C4">
        <v>0.29194889247249878</v>
      </c>
      <c r="D4">
        <v>0.17043511903328384</v>
      </c>
      <c r="E4">
        <f t="shared" si="0"/>
        <v>0.23612587167926294</v>
      </c>
    </row>
    <row r="5" spans="1:5" x14ac:dyDescent="0.2">
      <c r="A5" s="11" t="s">
        <v>426</v>
      </c>
      <c r="B5">
        <v>7.448954302207389E-2</v>
      </c>
      <c r="C5">
        <v>5.2506291314839255E-2</v>
      </c>
      <c r="D5">
        <v>3.0742759396475007E-2</v>
      </c>
      <c r="E5">
        <f t="shared" si="0"/>
        <v>4.9357122582675793E-2</v>
      </c>
    </row>
    <row r="6" spans="1:5" x14ac:dyDescent="0.2">
      <c r="A6" s="11" t="s">
        <v>427</v>
      </c>
      <c r="B6">
        <v>0.31040770617863872</v>
      </c>
      <c r="C6">
        <v>0.37639761746948502</v>
      </c>
      <c r="D6">
        <v>0.22933059745436551</v>
      </c>
      <c r="E6">
        <f t="shared" si="0"/>
        <v>0.29923596337854164</v>
      </c>
    </row>
    <row r="7" spans="1:5" x14ac:dyDescent="0.2">
      <c r="A7" s="11" t="s">
        <v>428</v>
      </c>
      <c r="B7">
        <v>3.2630420370542548E-2</v>
      </c>
      <c r="C7">
        <v>3.4519342157963026E-2</v>
      </c>
      <c r="D7">
        <v>1.8735087976812625E-2</v>
      </c>
      <c r="E7">
        <f t="shared" si="0"/>
        <v>2.7634204813366554E-2</v>
      </c>
    </row>
    <row r="8" spans="1:5" x14ac:dyDescent="0.2">
      <c r="A8" s="11" t="s">
        <v>429</v>
      </c>
      <c r="B8">
        <v>0.32119579736674247</v>
      </c>
      <c r="C8">
        <v>0.30328502614312342</v>
      </c>
      <c r="D8">
        <v>0.19898051791511107</v>
      </c>
      <c r="E8">
        <f t="shared" si="0"/>
        <v>0.26862337004492898</v>
      </c>
    </row>
    <row r="9" spans="1:5" x14ac:dyDescent="0.2">
      <c r="A9" s="11" t="s">
        <v>430</v>
      </c>
      <c r="B9">
        <v>5.5929408634268294E-3</v>
      </c>
      <c r="C9">
        <v>5.1821843969357233E-3</v>
      </c>
      <c r="D9">
        <v>4.4748967105332519E-3</v>
      </c>
      <c r="E9">
        <f t="shared" si="0"/>
        <v>5.0618822115713318E-3</v>
      </c>
    </row>
    <row r="10" spans="1:5" x14ac:dyDescent="0.2">
      <c r="A10" s="11" t="s">
        <v>431</v>
      </c>
      <c r="B10">
        <v>7.3560766986536944E-3</v>
      </c>
      <c r="C10">
        <v>1.223810067220705E-2</v>
      </c>
      <c r="D10">
        <v>1.8220982155701608E-3</v>
      </c>
      <c r="E10">
        <f t="shared" si="0"/>
        <v>5.4740742561586357E-3</v>
      </c>
    </row>
    <row r="11" spans="1:5" x14ac:dyDescent="0.2">
      <c r="A11" s="11" t="s">
        <v>432</v>
      </c>
      <c r="B11">
        <v>3.1006618465725991E-3</v>
      </c>
      <c r="C11">
        <v>3.086230245093234E-3</v>
      </c>
      <c r="D11">
        <v>1.9875002981871869E-3</v>
      </c>
      <c r="E11">
        <f t="shared" si="0"/>
        <v>2.6692954342795519E-3</v>
      </c>
    </row>
    <row r="12" spans="1:5" x14ac:dyDescent="0.2">
      <c r="A12" s="11" t="s">
        <v>433</v>
      </c>
      <c r="B12">
        <v>0.13342126644415436</v>
      </c>
      <c r="C12">
        <v>0.15162862593842039</v>
      </c>
      <c r="D12">
        <v>7.7373182544936622E-2</v>
      </c>
      <c r="E12">
        <f t="shared" si="0"/>
        <v>0.11610891666491178</v>
      </c>
    </row>
    <row r="13" spans="1:5" x14ac:dyDescent="0.2">
      <c r="A13" s="11" t="s">
        <v>434</v>
      </c>
      <c r="B13">
        <v>0.24132502066184658</v>
      </c>
      <c r="C13">
        <v>0.30884886068607864</v>
      </c>
      <c r="D13">
        <v>0.16452701286535723</v>
      </c>
      <c r="E13">
        <f t="shared" si="0"/>
        <v>0.23060135568324711</v>
      </c>
    </row>
    <row r="14" spans="1:5" x14ac:dyDescent="0.2">
      <c r="A14" s="11" t="s">
        <v>435</v>
      </c>
      <c r="B14">
        <v>0.17175974049030485</v>
      </c>
      <c r="C14">
        <v>0.13323470126386158</v>
      </c>
      <c r="D14">
        <v>9.9116908427903591E-2</v>
      </c>
      <c r="E14">
        <f t="shared" si="0"/>
        <v>0.13138995333633627</v>
      </c>
    </row>
    <row r="15" spans="1:5" x14ac:dyDescent="0.2">
      <c r="A15" s="11" t="s">
        <v>436</v>
      </c>
      <c r="B15">
        <v>0.17467177939383408</v>
      </c>
      <c r="C15">
        <v>0.17863857124991903</v>
      </c>
      <c r="D15">
        <v>0.10034841039114496</v>
      </c>
      <c r="E15">
        <f t="shared" si="0"/>
        <v>0.14629724892879931</v>
      </c>
    </row>
    <row r="16" spans="1:5" x14ac:dyDescent="0.2">
      <c r="A16" s="11" t="s">
        <v>437</v>
      </c>
      <c r="B16">
        <v>0.13876761839588933</v>
      </c>
      <c r="C16">
        <v>0.12212689533172912</v>
      </c>
      <c r="D16">
        <v>5.3780673948425221E-2</v>
      </c>
      <c r="E16">
        <f t="shared" si="0"/>
        <v>9.6956120682881231E-2</v>
      </c>
    </row>
    <row r="17" spans="1:5" x14ac:dyDescent="0.2">
      <c r="A17" s="11" t="s">
        <v>438</v>
      </c>
      <c r="B17">
        <v>4.8798716555436918E-2</v>
      </c>
      <c r="C17">
        <v>4.1388321776511867E-2</v>
      </c>
      <c r="D17">
        <v>1.736221233560422E-2</v>
      </c>
      <c r="E17">
        <f t="shared" si="0"/>
        <v>3.2731338084579051E-2</v>
      </c>
    </row>
    <row r="18" spans="1:5" x14ac:dyDescent="0.2">
      <c r="A18" s="11" t="s">
        <v>439</v>
      </c>
      <c r="B18">
        <v>7.4272547056265362E-2</v>
      </c>
      <c r="C18">
        <v>8.0535997950391028E-2</v>
      </c>
      <c r="D18">
        <v>3.9906225431448665E-2</v>
      </c>
      <c r="E18">
        <f t="shared" si="0"/>
        <v>6.2032555280100314E-2</v>
      </c>
    </row>
    <row r="19" spans="1:5" x14ac:dyDescent="0.2">
      <c r="A19" s="11" t="s">
        <v>440</v>
      </c>
      <c r="B19">
        <v>0.14781324055996814</v>
      </c>
      <c r="C19">
        <v>0.16129183506132724</v>
      </c>
      <c r="D19">
        <v>2.2698674619085823E-2</v>
      </c>
      <c r="E19">
        <f t="shared" si="0"/>
        <v>8.1490829817815774E-2</v>
      </c>
    </row>
    <row r="20" spans="1:5" x14ac:dyDescent="0.2">
      <c r="A20" s="11" t="s">
        <v>441</v>
      </c>
      <c r="B20">
        <v>0.38684243333987528</v>
      </c>
      <c r="C20">
        <v>0.35159584192787213</v>
      </c>
      <c r="D20">
        <v>0.2785250232815808</v>
      </c>
      <c r="E20">
        <f t="shared" si="0"/>
        <v>0.33585154615872664</v>
      </c>
    </row>
    <row r="21" spans="1:5" x14ac:dyDescent="0.2">
      <c r="A21" s="11" t="s">
        <v>442</v>
      </c>
      <c r="B21">
        <v>0.26704639563306554</v>
      </c>
      <c r="C21">
        <v>0.25760525738205187</v>
      </c>
      <c r="D21">
        <v>0.17220145927345742</v>
      </c>
      <c r="E21">
        <f t="shared" si="0"/>
        <v>0.2279604068470984</v>
      </c>
    </row>
    <row r="22" spans="1:5" x14ac:dyDescent="0.2">
      <c r="A22" s="11" t="s">
        <v>443</v>
      </c>
      <c r="B22">
        <v>0.18798215384134259</v>
      </c>
      <c r="C22">
        <v>0.26986216378002725</v>
      </c>
      <c r="D22">
        <v>7.2227226750135237E-2</v>
      </c>
      <c r="E22">
        <f t="shared" si="0"/>
        <v>0.15416526004817227</v>
      </c>
    </row>
    <row r="23" spans="1:5" x14ac:dyDescent="0.2">
      <c r="A23" s="11" t="s">
        <v>444</v>
      </c>
      <c r="B23">
        <v>0.21046951403099803</v>
      </c>
      <c r="C23">
        <v>0.1472430199083696</v>
      </c>
      <c r="D23">
        <v>8.599239741574656E-2</v>
      </c>
      <c r="E23">
        <f t="shared" si="0"/>
        <v>0.13864194968807556</v>
      </c>
    </row>
    <row r="24" spans="1:5" x14ac:dyDescent="0.2">
      <c r="A24" s="11" t="s">
        <v>445</v>
      </c>
      <c r="B24">
        <v>3.6247875336630465E-2</v>
      </c>
      <c r="C24">
        <v>3.247891999077309E-2</v>
      </c>
      <c r="D24">
        <v>1.0065719283030735E-2</v>
      </c>
      <c r="E24">
        <f t="shared" si="0"/>
        <v>2.27986772116359E-2</v>
      </c>
    </row>
    <row r="25" spans="1:5" x14ac:dyDescent="0.2">
      <c r="A25" s="11" t="s">
        <v>446</v>
      </c>
      <c r="B25">
        <v>0.29693366819795375</v>
      </c>
      <c r="C25">
        <v>0.28977167777977642</v>
      </c>
      <c r="D25">
        <v>0.15420102481697107</v>
      </c>
      <c r="E25">
        <f t="shared" si="0"/>
        <v>0.23673776667595653</v>
      </c>
    </row>
    <row r="26" spans="1:5" x14ac:dyDescent="0.2">
      <c r="A26" t="s">
        <v>447</v>
      </c>
      <c r="B26">
        <v>0.72918672176257271</v>
      </c>
      <c r="C26">
        <v>0.68067298256369002</v>
      </c>
      <c r="D26">
        <v>0.46865977429184064</v>
      </c>
      <c r="E26">
        <f t="shared" si="0"/>
        <v>0.61500452972632536</v>
      </c>
    </row>
    <row r="27" spans="1:5" x14ac:dyDescent="0.2">
      <c r="A27" t="s">
        <v>448</v>
      </c>
      <c r="B27">
        <v>0.92662530823741007</v>
      </c>
      <c r="C27">
        <v>0.81850715571721711</v>
      </c>
      <c r="D27">
        <v>0.77092734819517628</v>
      </c>
      <c r="E27">
        <f t="shared" si="0"/>
        <v>0.83620616187232744</v>
      </c>
    </row>
    <row r="28" spans="1:5" x14ac:dyDescent="0.2">
      <c r="A28" t="s">
        <v>449</v>
      </c>
      <c r="B28">
        <v>0.70550128184412875</v>
      </c>
      <c r="C28">
        <v>0.75831109116415985</v>
      </c>
      <c r="D28">
        <v>0.3389382788450665</v>
      </c>
      <c r="E28">
        <f t="shared" si="0"/>
        <v>0.56600718599404554</v>
      </c>
    </row>
    <row r="29" spans="1:5" x14ac:dyDescent="0.2">
      <c r="A29" t="s">
        <v>450</v>
      </c>
      <c r="B29">
        <v>1.0645807008136723</v>
      </c>
      <c r="C29">
        <v>0.7249009556444006</v>
      </c>
      <c r="D29">
        <v>0.49376984523094464</v>
      </c>
      <c r="E29">
        <f t="shared" si="0"/>
        <v>0.72498208518094254</v>
      </c>
    </row>
    <row r="30" spans="1:5" x14ac:dyDescent="0.2">
      <c r="A30" t="s">
        <v>451</v>
      </c>
      <c r="B30">
        <v>1.2410366547043292</v>
      </c>
      <c r="C30">
        <v>0.96930987590152984</v>
      </c>
      <c r="D30">
        <v>0.89363658042821881</v>
      </c>
      <c r="E30">
        <f t="shared" si="0"/>
        <v>1.0243995872683369</v>
      </c>
    </row>
    <row r="31" spans="1:5" x14ac:dyDescent="0.2">
      <c r="A31" t="s">
        <v>452</v>
      </c>
      <c r="B31">
        <v>1.0077737222523606</v>
      </c>
      <c r="C31">
        <v>0.85394650650275195</v>
      </c>
      <c r="D31">
        <v>0.79064486826809344</v>
      </c>
      <c r="E31">
        <f t="shared" si="0"/>
        <v>0.87954564826145154</v>
      </c>
    </row>
    <row r="32" spans="1:5" x14ac:dyDescent="0.2">
      <c r="A32" t="s">
        <v>453</v>
      </c>
      <c r="B32">
        <v>0.94466497505286484</v>
      </c>
      <c r="C32">
        <v>0.86750793505825252</v>
      </c>
      <c r="D32">
        <v>0.6629877059335898</v>
      </c>
      <c r="E32">
        <f t="shared" si="0"/>
        <v>0.81599139987783209</v>
      </c>
    </row>
    <row r="33" spans="1:5" x14ac:dyDescent="0.2">
      <c r="A33" t="s">
        <v>454</v>
      </c>
      <c r="B33">
        <v>0.8515061745832202</v>
      </c>
      <c r="C33">
        <v>0.9112095843607847</v>
      </c>
      <c r="D33">
        <v>0.77638790578951056</v>
      </c>
      <c r="E33">
        <f t="shared" si="0"/>
        <v>0.84455566764442114</v>
      </c>
    </row>
    <row r="34" spans="1:5" x14ac:dyDescent="0.2">
      <c r="A34" t="s">
        <v>455</v>
      </c>
      <c r="B34">
        <v>0.84148353502475559</v>
      </c>
      <c r="C34">
        <v>0.89419379859058312</v>
      </c>
      <c r="D34">
        <v>0.65058583094547562</v>
      </c>
      <c r="E34">
        <f t="shared" si="0"/>
        <v>0.78812292225518343</v>
      </c>
    </row>
    <row r="35" spans="1:5" x14ac:dyDescent="0.2">
      <c r="A35" t="s">
        <v>456</v>
      </c>
      <c r="B35">
        <v>0.80346532459621123</v>
      </c>
      <c r="C35">
        <v>0.69575941659192198</v>
      </c>
      <c r="D35">
        <v>0.45727276627495689</v>
      </c>
      <c r="E35">
        <f t="shared" si="0"/>
        <v>0.63464937416024803</v>
      </c>
    </row>
    <row r="36" spans="1:5" x14ac:dyDescent="0.2">
      <c r="A36" t="s">
        <v>457</v>
      </c>
      <c r="B36">
        <v>0.97148342083315886</v>
      </c>
      <c r="C36">
        <v>0.88748058996893531</v>
      </c>
      <c r="D36">
        <v>0.79932598742131611</v>
      </c>
      <c r="E36">
        <f t="shared" si="0"/>
        <v>0.88329559215722075</v>
      </c>
    </row>
    <row r="37" spans="1:5" x14ac:dyDescent="0.2">
      <c r="A37" t="s">
        <v>458</v>
      </c>
      <c r="B37">
        <v>1.0014063769077286</v>
      </c>
      <c r="C37">
        <v>0.84527552575159193</v>
      </c>
      <c r="D37">
        <v>0.76834716134845527</v>
      </c>
      <c r="E37">
        <f t="shared" si="0"/>
        <v>0.86640718682142559</v>
      </c>
    </row>
    <row r="38" spans="1:5" x14ac:dyDescent="0.2">
      <c r="A38" t="s">
        <v>459</v>
      </c>
      <c r="B38">
        <v>0.68008447704234487</v>
      </c>
      <c r="C38">
        <v>1.1117243483876282</v>
      </c>
      <c r="D38">
        <v>1.5659820944488232</v>
      </c>
      <c r="E38">
        <f t="shared" si="0"/>
        <v>1.0579104908604593</v>
      </c>
    </row>
    <row r="39" spans="1:5" x14ac:dyDescent="0.2">
      <c r="A39" t="s">
        <v>460</v>
      </c>
      <c r="B39">
        <v>0.19942376817268223</v>
      </c>
      <c r="C39">
        <v>0.29319917475320917</v>
      </c>
      <c r="D39">
        <v>0.58538418200609266</v>
      </c>
      <c r="E39">
        <f t="shared" si="0"/>
        <v>0.32468349700149673</v>
      </c>
    </row>
    <row r="40" spans="1:5" x14ac:dyDescent="0.2">
      <c r="A40" t="s">
        <v>461</v>
      </c>
      <c r="B40">
        <v>0.53458986116921337</v>
      </c>
      <c r="C40">
        <v>1.066411198492889</v>
      </c>
      <c r="D40">
        <v>1.3985763142724148</v>
      </c>
      <c r="E40">
        <f t="shared" si="0"/>
        <v>0.92727922088552683</v>
      </c>
    </row>
    <row r="41" spans="1:5" x14ac:dyDescent="0.2">
      <c r="A41" t="s">
        <v>462</v>
      </c>
      <c r="B41">
        <v>0.66935068979040324</v>
      </c>
      <c r="C41">
        <v>1.2100060073773788</v>
      </c>
      <c r="D41">
        <v>1.5533093595489131</v>
      </c>
      <c r="E41">
        <f t="shared" si="0"/>
        <v>1.0795259014103249</v>
      </c>
    </row>
    <row r="42" spans="1:5" x14ac:dyDescent="0.2">
      <c r="A42" t="s">
        <v>463</v>
      </c>
      <c r="B42">
        <v>0.6126179152479172</v>
      </c>
      <c r="C42">
        <v>1.0979163912169021</v>
      </c>
      <c r="D42">
        <v>1.2620776566579937</v>
      </c>
      <c r="E42">
        <f t="shared" si="0"/>
        <v>0.94685108256383188</v>
      </c>
    </row>
    <row r="43" spans="1:5" x14ac:dyDescent="0.2">
      <c r="A43" t="s">
        <v>464</v>
      </c>
      <c r="B43">
        <v>0.42663363396544729</v>
      </c>
      <c r="C43">
        <v>0.7949126289758065</v>
      </c>
      <c r="D43">
        <v>0.63381861897249037</v>
      </c>
      <c r="E43">
        <f t="shared" si="0"/>
        <v>0.59902713172463951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Results</vt:lpstr>
      <vt:lpstr>Results Workspace</vt:lpstr>
      <vt:lpstr>IL1B</vt:lpstr>
      <vt:lpstr>HSPA5</vt:lpstr>
      <vt:lpstr>Housekeeper deltaCT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Cresswell</dc:creator>
  <cp:lastModifiedBy>Felix Westcott</cp:lastModifiedBy>
  <dcterms:created xsi:type="dcterms:W3CDTF">2022-06-13T12:33:58Z</dcterms:created>
  <dcterms:modified xsi:type="dcterms:W3CDTF">2022-08-31T11:15:48Z</dcterms:modified>
</cp:coreProperties>
</file>