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pet4768_ox_ac_uk/Documents/Desktop/Results/HNM/ELISAs/"/>
    </mc:Choice>
  </mc:AlternateContent>
  <xr:revisionPtr revIDLastSave="166" documentId="8_{5ABBE3D3-7BFC-476F-BE64-96A676EE1152}" xr6:coauthVersionLast="47" xr6:coauthVersionMax="47" xr10:uidLastSave="{4B6793BC-1F18-46A0-B5E5-F195C0045B05}"/>
  <bookViews>
    <workbookView xWindow="780" yWindow="780" windowWidth="19035" windowHeight="14880" activeTab="1" xr2:uid="{8C54BBE6-F77F-4E24-AAA9-5884BF66CF97}"/>
  </bookViews>
  <sheets>
    <sheet name="End point" sheetId="1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4" i="3" l="1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3" i="3"/>
  <c r="V3" i="3"/>
  <c r="V4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3" i="3" l="1"/>
  <c r="G20" i="3"/>
  <c r="H20" i="3" s="1"/>
  <c r="G19" i="3"/>
  <c r="G18" i="3"/>
  <c r="G17" i="3"/>
  <c r="G16" i="3"/>
  <c r="H17" i="3" l="1"/>
  <c r="U3" i="3"/>
  <c r="H18" i="3"/>
  <c r="H19" i="3"/>
  <c r="H16" i="3"/>
</calcChain>
</file>

<file path=xl/sharedStrings.xml><?xml version="1.0" encoding="utf-8"?>
<sst xmlns="http://schemas.openxmlformats.org/spreadsheetml/2006/main" count="54" uniqueCount="50">
  <si>
    <t>User: USER</t>
  </si>
  <si>
    <t>Path: C:\Program Files (x86)\BMG\Omega\User\Data\</t>
  </si>
  <si>
    <t>Test ID: 1590</t>
  </si>
  <si>
    <t>Test Name: ELISA 450 AB</t>
  </si>
  <si>
    <t>Date: 21/09/2022</t>
  </si>
  <si>
    <t>Time: 17:27:47</t>
  </si>
  <si>
    <t>Absorbance</t>
  </si>
  <si>
    <t>Absorbance values are displayed as OD</t>
  </si>
  <si>
    <t>Raw Data (450)</t>
  </si>
  <si>
    <t>A</t>
  </si>
  <si>
    <t>B</t>
  </si>
  <si>
    <t>C</t>
  </si>
  <si>
    <t>D</t>
  </si>
  <si>
    <t>E</t>
  </si>
  <si>
    <t>F</t>
  </si>
  <si>
    <t>G</t>
  </si>
  <si>
    <t>H</t>
  </si>
  <si>
    <t>c</t>
  </si>
  <si>
    <t>b</t>
  </si>
  <si>
    <t>a</t>
  </si>
  <si>
    <t>avg - blank</t>
  </si>
  <si>
    <t>Avg</t>
  </si>
  <si>
    <t>STD</t>
  </si>
  <si>
    <t>LP3</t>
  </si>
  <si>
    <t>y = ax*x +bx+c</t>
  </si>
  <si>
    <t>LC1</t>
  </si>
  <si>
    <t>Sample ID</t>
  </si>
  <si>
    <t>LPS2</t>
  </si>
  <si>
    <t>Avg-blank</t>
  </si>
  <si>
    <t>pg/mL IL-8</t>
  </si>
  <si>
    <t>LO1</t>
  </si>
  <si>
    <t>LP1</t>
  </si>
  <si>
    <t>HC1</t>
  </si>
  <si>
    <t>HO1</t>
  </si>
  <si>
    <t>HP1</t>
  </si>
  <si>
    <t>LC2</t>
  </si>
  <si>
    <t>LO2</t>
  </si>
  <si>
    <t>LP2</t>
  </si>
  <si>
    <t>HC2</t>
  </si>
  <si>
    <t>HO2</t>
  </si>
  <si>
    <t>HP2</t>
  </si>
  <si>
    <t>LC3</t>
  </si>
  <si>
    <t>LO3</t>
  </si>
  <si>
    <t>HC3</t>
  </si>
  <si>
    <t>HO3</t>
  </si>
  <si>
    <t>HP3</t>
  </si>
  <si>
    <t>LPS1</t>
  </si>
  <si>
    <t>LPS3</t>
  </si>
  <si>
    <t>Diluted average IL-8 pg/ml</t>
  </si>
  <si>
    <t>Average IL-8 (pg/mL)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</si>
</sst>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Sheet1!$I$12</c:f>
              <c:strCache>
                <c:ptCount val="1"/>
                <c:pt idx="0">
                  <c:v>pg/mL IL-8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Sheet1!$H$13:$H$20</c:f>
              <c:numCache>
                <c:formatCode>General</c:formatCode>
                <c:ptCount val="8"/>
                <c:pt idx="3">
                  <c:v>3.1610499999999999</c:v>
                </c:pt>
                <c:pt idx="4">
                  <c:v>1.9326500000000002</c:v>
                </c:pt>
                <c:pt idx="5">
                  <c:v>0.98</c:v>
                </c:pt>
                <c:pt idx="6">
                  <c:v>0.5019499999999999</c:v>
                </c:pt>
                <c:pt idx="7">
                  <c:v>0</c:v>
                </c:pt>
              </c:numCache>
            </c:numRef>
          </c:xVal>
          <c:yVal>
            <c:numRef>
              <c:f>Sheet1!$I$13:$I$20</c:f>
              <c:numCache>
                <c:formatCode>General</c:formatCode>
                <c:ptCount val="8"/>
                <c:pt idx="3">
                  <c:v>375</c:v>
                </c:pt>
                <c:pt idx="4">
                  <c:v>187.5</c:v>
                </c:pt>
                <c:pt idx="5">
                  <c:v>93.8</c:v>
                </c:pt>
                <c:pt idx="6">
                  <c:v>46.9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4B-467D-8B89-77B6BD537E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805296"/>
        <c:axId val="606804880"/>
      </c:scatterChart>
      <c:valAx>
        <c:axId val="606805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Absorbance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804880"/>
        <c:crosses val="autoZero"/>
        <c:crossBetween val="midCat"/>
      </c:valAx>
      <c:valAx>
        <c:axId val="60680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IL-8 (pg/mL)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805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1114425</xdr:colOff>
      <xdr:row>22</xdr:row>
      <xdr:rowOff>95250</xdr:rowOff>
    </xdr:from>
    <xdr:to>
      <xdr:col>12</xdr:col>
      <xdr:colOff>361950</xdr:colOff>
      <xdr:row>38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C75715-6587-4CF9-9B60-92A339CE06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56974-7408-4262-848C-12B2FD0DEE4A}">
  <dimension ref="A3:M22"/>
  <sheetViews>
    <sheetView workbookViewId="0">
      <selection activeCell="B15" sqref="B15:M22"/>
    </sheetView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  <c r="D9" s="1" t="s">
        <v>7</v>
      </c>
    </row>
    <row r="13" spans="1:13" x14ac:dyDescent="0.25">
      <c r="B13" t="s">
        <v>8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9</v>
      </c>
      <c r="B15" s="3">
        <v>3.2490000000000001</v>
      </c>
      <c r="C15" s="4">
        <v>1.083</v>
      </c>
      <c r="D15" s="4">
        <v>3.5</v>
      </c>
      <c r="E15" s="4">
        <v>3.4</v>
      </c>
      <c r="F15" s="4"/>
      <c r="G15" s="4"/>
      <c r="H15" s="4"/>
      <c r="I15" s="4"/>
      <c r="J15" s="4"/>
      <c r="K15" s="4"/>
      <c r="L15" s="4"/>
      <c r="M15" s="5"/>
    </row>
    <row r="16" spans="1:13" x14ac:dyDescent="0.25">
      <c r="A16" s="2" t="s">
        <v>10</v>
      </c>
      <c r="B16" s="6">
        <v>3.198</v>
      </c>
      <c r="C16" s="7">
        <v>1.103</v>
      </c>
      <c r="D16" s="7">
        <v>3.5</v>
      </c>
      <c r="E16" s="7">
        <v>3.5</v>
      </c>
      <c r="F16" s="7"/>
      <c r="G16" s="7"/>
      <c r="H16" s="7"/>
      <c r="I16" s="7"/>
      <c r="J16" s="7"/>
      <c r="K16" s="7"/>
      <c r="L16" s="7"/>
      <c r="M16" s="8"/>
    </row>
    <row r="17" spans="1:13" x14ac:dyDescent="0.25">
      <c r="A17" s="2" t="s">
        <v>11</v>
      </c>
      <c r="B17" s="6">
        <v>2.5379999999999998</v>
      </c>
      <c r="C17" s="7">
        <v>1.0409999999999999</v>
      </c>
      <c r="D17" s="7">
        <v>3.4550000000000001</v>
      </c>
      <c r="E17" s="7">
        <v>2.798</v>
      </c>
      <c r="F17" s="7"/>
      <c r="G17" s="7"/>
      <c r="H17" s="7"/>
      <c r="I17" s="7"/>
      <c r="J17" s="7"/>
      <c r="K17" s="7"/>
      <c r="L17" s="7"/>
      <c r="M17" s="8"/>
    </row>
    <row r="18" spans="1:13" x14ac:dyDescent="0.25">
      <c r="A18" s="2" t="s">
        <v>12</v>
      </c>
      <c r="B18" s="6">
        <v>2.117</v>
      </c>
      <c r="C18" s="7">
        <v>1.363</v>
      </c>
      <c r="D18" s="7">
        <v>3.4780000000000002</v>
      </c>
      <c r="E18" s="7">
        <v>3.1339999999999999</v>
      </c>
      <c r="F18" s="7"/>
      <c r="G18" s="7"/>
      <c r="H18" s="7"/>
      <c r="I18" s="7"/>
      <c r="J18" s="7"/>
      <c r="K18" s="7"/>
      <c r="L18" s="7"/>
      <c r="M18" s="8"/>
    </row>
    <row r="19" spans="1:13" x14ac:dyDescent="0.25">
      <c r="A19" s="2" t="s">
        <v>13</v>
      </c>
      <c r="B19" s="6">
        <v>1.7430000000000001</v>
      </c>
      <c r="C19" s="7">
        <v>1.46</v>
      </c>
      <c r="D19" s="7">
        <v>3.5</v>
      </c>
      <c r="E19" s="7">
        <v>3.4159999999999999</v>
      </c>
      <c r="F19" s="7"/>
      <c r="G19" s="7"/>
      <c r="H19" s="7"/>
      <c r="I19" s="7"/>
      <c r="J19" s="7"/>
      <c r="K19" s="7"/>
      <c r="L19" s="7"/>
      <c r="M19" s="8"/>
    </row>
    <row r="20" spans="1:13" x14ac:dyDescent="0.25">
      <c r="A20" s="2" t="s">
        <v>14</v>
      </c>
      <c r="B20" s="6">
        <v>1.2589999999999999</v>
      </c>
      <c r="C20" s="7">
        <v>1.095</v>
      </c>
      <c r="D20" s="7">
        <v>3.5</v>
      </c>
      <c r="E20" s="7">
        <v>3.48</v>
      </c>
      <c r="F20" s="7"/>
      <c r="G20" s="7"/>
      <c r="H20" s="7"/>
      <c r="I20" s="7"/>
      <c r="J20" s="7"/>
      <c r="K20" s="7"/>
      <c r="L20" s="7"/>
      <c r="M20" s="8"/>
    </row>
    <row r="21" spans="1:13" x14ac:dyDescent="0.25">
      <c r="A21" s="2" t="s">
        <v>15</v>
      </c>
      <c r="B21" s="6">
        <v>1.5349999999999999</v>
      </c>
      <c r="C21" s="7">
        <v>0.86099999999999999</v>
      </c>
      <c r="D21" s="7">
        <v>2.4590000000000001</v>
      </c>
      <c r="E21" s="7">
        <v>1.367</v>
      </c>
      <c r="F21" s="7"/>
      <c r="G21" s="7"/>
      <c r="H21" s="7"/>
      <c r="I21" s="7"/>
      <c r="J21" s="7"/>
      <c r="K21" s="7"/>
      <c r="L21" s="7"/>
      <c r="M21" s="8"/>
    </row>
    <row r="22" spans="1:13" x14ac:dyDescent="0.25">
      <c r="A22" s="2" t="s">
        <v>16</v>
      </c>
      <c r="B22" s="9">
        <v>1.1990000000000001</v>
      </c>
      <c r="C22" s="10">
        <v>1.3480000000000001</v>
      </c>
      <c r="D22" s="10">
        <v>2.032</v>
      </c>
      <c r="E22" s="10">
        <v>1.1379999999999999</v>
      </c>
      <c r="F22" s="10"/>
      <c r="G22" s="10"/>
      <c r="H22" s="10"/>
      <c r="I22" s="10"/>
      <c r="J22" s="10"/>
      <c r="K22" s="10"/>
      <c r="L22" s="10"/>
      <c r="M22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BA463-2987-49C9-AD26-2B7B15662C94}">
  <dimension ref="C1:X23"/>
  <sheetViews>
    <sheetView tabSelected="1" topLeftCell="O1" workbookViewId="0">
      <selection activeCell="W3" sqref="W3:W23"/>
    </sheetView>
  </sheetViews>
  <sheetFormatPr defaultRowHeight="15" x14ac:dyDescent="0.25"/>
  <cols>
    <col min="3" max="3" width="12.140625" customWidth="1"/>
    <col min="4" max="4" width="17.7109375" customWidth="1"/>
    <col min="5" max="5" width="19" customWidth="1"/>
    <col min="6" max="6" width="14.85546875" customWidth="1"/>
    <col min="8" max="8" width="11.7109375" customWidth="1"/>
    <col min="9" max="9" width="15.5703125" customWidth="1"/>
    <col min="14" max="14" width="15" customWidth="1"/>
    <col min="16" max="16" width="5.5703125" customWidth="1"/>
    <col min="17" max="19" width="13.5703125" customWidth="1"/>
    <col min="20" max="20" width="11.140625" customWidth="1"/>
    <col min="21" max="21" width="11" customWidth="1"/>
    <col min="22" max="22" width="20.7109375" customWidth="1"/>
    <col min="23" max="23" width="29.42578125" customWidth="1"/>
    <col min="24" max="24" width="13.28515625" customWidth="1"/>
    <col min="25" max="25" width="14.140625" customWidth="1"/>
  </cols>
  <sheetData>
    <row r="1" spans="3:24" x14ac:dyDescent="0.25">
      <c r="C1" t="s">
        <v>22</v>
      </c>
      <c r="D1" t="s">
        <v>22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2" spans="3:24" x14ac:dyDescent="0.25">
      <c r="C2">
        <v>2.1682999999999999</v>
      </c>
      <c r="D2">
        <v>2.0558999999999998</v>
      </c>
      <c r="E2">
        <v>1.857</v>
      </c>
      <c r="F2">
        <v>2.5541999999999998</v>
      </c>
      <c r="G2">
        <v>2.0548999999999999</v>
      </c>
      <c r="H2">
        <v>1.4790000000000001</v>
      </c>
      <c r="I2">
        <v>2.5506000000000002</v>
      </c>
      <c r="J2">
        <v>1.9763999999999999</v>
      </c>
      <c r="Q2" t="s">
        <v>26</v>
      </c>
      <c r="T2" t="s">
        <v>21</v>
      </c>
      <c r="U2" t="s">
        <v>28</v>
      </c>
      <c r="V2" t="s">
        <v>48</v>
      </c>
      <c r="W2" t="s">
        <v>49</v>
      </c>
    </row>
    <row r="3" spans="3:24" x14ac:dyDescent="0.25">
      <c r="C3">
        <v>1.9500999999999999</v>
      </c>
      <c r="D3">
        <v>1.8952</v>
      </c>
      <c r="E3">
        <v>1.6973</v>
      </c>
      <c r="F3">
        <v>2.5230000000000001</v>
      </c>
      <c r="G3">
        <v>2.0139999999999998</v>
      </c>
      <c r="H3">
        <v>1.4561999999999999</v>
      </c>
      <c r="I3">
        <v>2.5063</v>
      </c>
      <c r="J3">
        <v>2.0807000000000002</v>
      </c>
      <c r="Q3" t="s">
        <v>25</v>
      </c>
      <c r="R3">
        <v>1.857</v>
      </c>
      <c r="S3">
        <v>1.6973</v>
      </c>
      <c r="T3">
        <f>AVERAGE(R3:S3)</f>
        <v>1.77715</v>
      </c>
      <c r="U3">
        <f>T3-$G$20</f>
        <v>1.65255</v>
      </c>
      <c r="V3">
        <f>$N$12*(U3*U3)+$N$13*(U3)+$N$14</f>
        <v>160.7445871458325</v>
      </c>
      <c r="W3">
        <f>V3*4</f>
        <v>642.97834858332999</v>
      </c>
    </row>
    <row r="4" spans="3:24" x14ac:dyDescent="0.25">
      <c r="C4">
        <v>3.0089000000000001</v>
      </c>
      <c r="D4">
        <v>3.6168999999999998</v>
      </c>
      <c r="E4">
        <v>1.2964</v>
      </c>
      <c r="F4">
        <v>1.8193999999999999</v>
      </c>
      <c r="G4">
        <v>1.3963000000000001</v>
      </c>
      <c r="H4">
        <v>1.2712000000000001</v>
      </c>
      <c r="I4">
        <v>1.7356</v>
      </c>
      <c r="J4">
        <v>1.6758</v>
      </c>
      <c r="Q4" t="s">
        <v>30</v>
      </c>
      <c r="R4">
        <v>2.5541999999999998</v>
      </c>
      <c r="S4">
        <v>2.5230000000000001</v>
      </c>
      <c r="T4">
        <f t="shared" ref="T4:T23" si="0">AVERAGE(R4:S4)</f>
        <v>2.5385999999999997</v>
      </c>
      <c r="U4">
        <f t="shared" ref="U4:U23" si="1">T4-$G$20</f>
        <v>2.4139999999999997</v>
      </c>
      <c r="V4">
        <f t="shared" ref="V4:V23" si="2">$N$12*(U4*U4)+$N$13*(U4)+$N$14</f>
        <v>259.54133206799997</v>
      </c>
      <c r="W4">
        <f t="shared" ref="W4:W23" si="3">V4*4</f>
        <v>1038.1653282719999</v>
      </c>
    </row>
    <row r="5" spans="3:24" x14ac:dyDescent="0.25">
      <c r="C5">
        <v>3.3292999999999999</v>
      </c>
      <c r="D5">
        <v>3.242</v>
      </c>
      <c r="E5">
        <v>1.3568</v>
      </c>
      <c r="F5">
        <v>1.8608</v>
      </c>
      <c r="G5">
        <v>1.4843999999999999</v>
      </c>
      <c r="H5">
        <v>1.2744</v>
      </c>
      <c r="I5">
        <v>1.6466000000000001</v>
      </c>
      <c r="J5">
        <v>1.6375</v>
      </c>
      <c r="Q5" t="s">
        <v>31</v>
      </c>
      <c r="R5">
        <v>2.0548999999999999</v>
      </c>
      <c r="S5">
        <v>2.0139999999999998</v>
      </c>
      <c r="T5">
        <f t="shared" si="0"/>
        <v>2.0344499999999996</v>
      </c>
      <c r="U5">
        <f t="shared" si="1"/>
        <v>1.9098499999999996</v>
      </c>
      <c r="V5">
        <f t="shared" si="2"/>
        <v>192.24360286799245</v>
      </c>
      <c r="W5">
        <f t="shared" si="3"/>
        <v>768.9744114719698</v>
      </c>
    </row>
    <row r="6" spans="3:24" x14ac:dyDescent="0.25">
      <c r="C6">
        <v>1.9692000000000001</v>
      </c>
      <c r="D6">
        <v>2.1453000000000002</v>
      </c>
      <c r="E6">
        <v>1.7289000000000001</v>
      </c>
      <c r="F6">
        <v>1.6708000000000001</v>
      </c>
      <c r="G6">
        <v>1.3638999999999999</v>
      </c>
      <c r="H6">
        <v>1.4272</v>
      </c>
      <c r="I6">
        <v>1.7113</v>
      </c>
      <c r="J6">
        <v>1.3741000000000001</v>
      </c>
      <c r="Q6" t="s">
        <v>32</v>
      </c>
      <c r="R6">
        <v>1.4790000000000001</v>
      </c>
      <c r="S6">
        <v>1.4561999999999999</v>
      </c>
      <c r="T6">
        <f t="shared" si="0"/>
        <v>1.4676</v>
      </c>
      <c r="U6">
        <f t="shared" si="1"/>
        <v>1.343</v>
      </c>
      <c r="V6">
        <f t="shared" si="2"/>
        <v>125.39913791699999</v>
      </c>
      <c r="W6">
        <f t="shared" si="3"/>
        <v>501.59655166799996</v>
      </c>
    </row>
    <row r="7" spans="3:24" x14ac:dyDescent="0.25">
      <c r="C7">
        <v>1.1031</v>
      </c>
      <c r="D7">
        <v>1.1061000000000001</v>
      </c>
      <c r="E7">
        <v>1.7151000000000001</v>
      </c>
      <c r="F7">
        <v>1.7052</v>
      </c>
      <c r="G7">
        <v>1.24</v>
      </c>
      <c r="H7">
        <v>1.4112</v>
      </c>
      <c r="I7">
        <v>1.6256999999999999</v>
      </c>
      <c r="J7">
        <v>1.3403</v>
      </c>
      <c r="Q7" t="s">
        <v>33</v>
      </c>
      <c r="R7">
        <v>2.5506000000000002</v>
      </c>
      <c r="S7">
        <v>2.5063</v>
      </c>
      <c r="T7">
        <f t="shared" si="0"/>
        <v>2.5284500000000003</v>
      </c>
      <c r="U7">
        <f t="shared" si="1"/>
        <v>2.4038500000000003</v>
      </c>
      <c r="V7">
        <f t="shared" si="2"/>
        <v>258.11356390539254</v>
      </c>
      <c r="W7">
        <f t="shared" si="3"/>
        <v>1032.4542556215702</v>
      </c>
    </row>
    <row r="8" spans="3:24" x14ac:dyDescent="0.25">
      <c r="C8">
        <v>0.62409999999999999</v>
      </c>
      <c r="D8">
        <v>0.629</v>
      </c>
      <c r="E8">
        <v>2.2595999999999998</v>
      </c>
      <c r="F8">
        <v>2.3538000000000001</v>
      </c>
      <c r="G8">
        <v>2.0371000000000001</v>
      </c>
      <c r="Q8" t="s">
        <v>34</v>
      </c>
      <c r="R8">
        <v>1.9763999999999999</v>
      </c>
      <c r="S8">
        <v>2.0807000000000002</v>
      </c>
      <c r="T8">
        <f t="shared" si="0"/>
        <v>2.0285500000000001</v>
      </c>
      <c r="U8">
        <f t="shared" si="1"/>
        <v>1.90395</v>
      </c>
      <c r="V8">
        <f t="shared" si="2"/>
        <v>191.49976063113249</v>
      </c>
      <c r="W8">
        <f t="shared" si="3"/>
        <v>765.99904252452995</v>
      </c>
    </row>
    <row r="9" spans="3:24" x14ac:dyDescent="0.25">
      <c r="C9">
        <v>0.1303</v>
      </c>
      <c r="D9">
        <v>0.11890000000000001</v>
      </c>
      <c r="E9">
        <v>2.2216</v>
      </c>
      <c r="F9">
        <v>2.3450000000000002</v>
      </c>
      <c r="G9">
        <v>2.0320999999999998</v>
      </c>
      <c r="Q9" t="s">
        <v>35</v>
      </c>
      <c r="R9">
        <v>1.2964</v>
      </c>
      <c r="S9">
        <v>1.3568</v>
      </c>
      <c r="T9">
        <f t="shared" si="0"/>
        <v>1.3266</v>
      </c>
      <c r="U9">
        <f t="shared" si="1"/>
        <v>1.202</v>
      </c>
      <c r="V9">
        <f t="shared" si="2"/>
        <v>110.22253453199998</v>
      </c>
      <c r="W9">
        <f t="shared" si="3"/>
        <v>440.89013812799993</v>
      </c>
    </row>
    <row r="10" spans="3:24" x14ac:dyDescent="0.25">
      <c r="Q10" t="s">
        <v>36</v>
      </c>
      <c r="R10">
        <v>1.8193999999999999</v>
      </c>
      <c r="S10">
        <v>1.8608</v>
      </c>
      <c r="T10">
        <f t="shared" si="0"/>
        <v>1.8401000000000001</v>
      </c>
      <c r="U10">
        <f t="shared" si="1"/>
        <v>1.7155</v>
      </c>
      <c r="V10">
        <f t="shared" si="2"/>
        <v>168.27321015325001</v>
      </c>
      <c r="W10">
        <f t="shared" si="3"/>
        <v>673.09284061300002</v>
      </c>
      <c r="X10" s="12"/>
    </row>
    <row r="11" spans="3:24" x14ac:dyDescent="0.25">
      <c r="N11" t="s">
        <v>24</v>
      </c>
      <c r="Q11" t="s">
        <v>37</v>
      </c>
      <c r="R11">
        <v>1.3963000000000001</v>
      </c>
      <c r="S11">
        <v>1.4843999999999999</v>
      </c>
      <c r="T11">
        <f t="shared" si="0"/>
        <v>1.44035</v>
      </c>
      <c r="U11">
        <f t="shared" si="1"/>
        <v>1.31575</v>
      </c>
      <c r="V11">
        <f t="shared" si="2"/>
        <v>122.42102319231249</v>
      </c>
      <c r="W11">
        <f t="shared" si="3"/>
        <v>489.68409276924996</v>
      </c>
    </row>
    <row r="12" spans="3:24" x14ac:dyDescent="0.25">
      <c r="E12" t="s">
        <v>22</v>
      </c>
      <c r="F12" t="s">
        <v>22</v>
      </c>
      <c r="G12" t="s">
        <v>21</v>
      </c>
      <c r="H12" t="s">
        <v>20</v>
      </c>
      <c r="I12" t="s">
        <v>29</v>
      </c>
      <c r="M12" t="s">
        <v>19</v>
      </c>
      <c r="N12">
        <v>14.532999999999999</v>
      </c>
      <c r="Q12" t="s">
        <v>38</v>
      </c>
      <c r="R12">
        <v>1.2712000000000001</v>
      </c>
      <c r="S12">
        <v>1.2744</v>
      </c>
      <c r="T12">
        <f t="shared" si="0"/>
        <v>1.2728000000000002</v>
      </c>
      <c r="U12">
        <f t="shared" si="1"/>
        <v>1.1482000000000001</v>
      </c>
      <c r="V12">
        <f t="shared" si="2"/>
        <v>104.58405476692</v>
      </c>
      <c r="W12">
        <f t="shared" si="3"/>
        <v>418.33621906768002</v>
      </c>
    </row>
    <row r="13" spans="3:24" x14ac:dyDescent="0.25">
      <c r="M13" t="s">
        <v>18</v>
      </c>
      <c r="N13">
        <v>70.649000000000001</v>
      </c>
      <c r="Q13" t="s">
        <v>39</v>
      </c>
      <c r="R13">
        <v>1.7356</v>
      </c>
      <c r="S13">
        <v>1.6466000000000001</v>
      </c>
      <c r="T13">
        <f t="shared" si="0"/>
        <v>1.6911</v>
      </c>
      <c r="U13">
        <f t="shared" si="1"/>
        <v>1.5665</v>
      </c>
      <c r="V13">
        <f t="shared" si="2"/>
        <v>150.63961055925003</v>
      </c>
      <c r="W13">
        <f t="shared" si="3"/>
        <v>602.55844223700012</v>
      </c>
    </row>
    <row r="14" spans="3:24" x14ac:dyDescent="0.25">
      <c r="M14" t="s">
        <v>17</v>
      </c>
      <c r="N14">
        <v>4.3051000000000004</v>
      </c>
      <c r="Q14" t="s">
        <v>40</v>
      </c>
      <c r="R14">
        <v>1.6758</v>
      </c>
      <c r="S14">
        <v>1.6375</v>
      </c>
      <c r="T14">
        <f t="shared" si="0"/>
        <v>1.65665</v>
      </c>
      <c r="U14">
        <f t="shared" si="1"/>
        <v>1.5320499999999999</v>
      </c>
      <c r="V14">
        <f t="shared" si="2"/>
        <v>146.6544267339325</v>
      </c>
      <c r="W14">
        <f t="shared" si="3"/>
        <v>586.61770693572998</v>
      </c>
    </row>
    <row r="15" spans="3:24" x14ac:dyDescent="0.25">
      <c r="Q15" t="s">
        <v>41</v>
      </c>
      <c r="R15">
        <v>1.7289000000000001</v>
      </c>
      <c r="S15">
        <v>1.7151000000000001</v>
      </c>
      <c r="T15">
        <f t="shared" si="0"/>
        <v>1.722</v>
      </c>
      <c r="U15">
        <f t="shared" si="1"/>
        <v>1.5973999999999999</v>
      </c>
      <c r="V15">
        <f t="shared" si="2"/>
        <v>154.24347628308001</v>
      </c>
      <c r="W15">
        <f t="shared" si="3"/>
        <v>616.97390513232006</v>
      </c>
    </row>
    <row r="16" spans="3:24" x14ac:dyDescent="0.25">
      <c r="E16">
        <v>3.3292999999999999</v>
      </c>
      <c r="F16">
        <v>3.242</v>
      </c>
      <c r="G16">
        <f t="shared" ref="G16:G20" si="4">AVERAGE(E16:F16)</f>
        <v>3.28565</v>
      </c>
      <c r="H16">
        <f t="shared" ref="H16:H20" si="5">G16-$G$20</f>
        <v>3.1610499999999999</v>
      </c>
      <c r="I16">
        <v>375</v>
      </c>
      <c r="Q16" t="s">
        <v>42</v>
      </c>
      <c r="R16">
        <v>1.6708000000000001</v>
      </c>
      <c r="S16">
        <v>1.7052</v>
      </c>
      <c r="T16">
        <f t="shared" si="0"/>
        <v>1.6880000000000002</v>
      </c>
      <c r="U16">
        <f t="shared" si="1"/>
        <v>1.5634000000000001</v>
      </c>
      <c r="V16">
        <f t="shared" si="2"/>
        <v>150.27958946548003</v>
      </c>
      <c r="W16">
        <f t="shared" si="3"/>
        <v>601.11835786192012</v>
      </c>
    </row>
    <row r="17" spans="5:23" x14ac:dyDescent="0.25">
      <c r="E17">
        <v>1.9692000000000001</v>
      </c>
      <c r="F17">
        <v>2.1453000000000002</v>
      </c>
      <c r="G17">
        <f t="shared" si="4"/>
        <v>2.0572500000000002</v>
      </c>
      <c r="H17">
        <f t="shared" si="5"/>
        <v>1.9326500000000002</v>
      </c>
      <c r="I17">
        <v>187.5</v>
      </c>
      <c r="Q17" t="s">
        <v>23</v>
      </c>
      <c r="R17">
        <v>1.3638999999999999</v>
      </c>
      <c r="S17">
        <v>1.24</v>
      </c>
      <c r="T17">
        <f t="shared" si="0"/>
        <v>1.3019499999999999</v>
      </c>
      <c r="U17">
        <f t="shared" si="1"/>
        <v>1.1773499999999999</v>
      </c>
      <c r="V17">
        <f t="shared" si="2"/>
        <v>107.62866202599248</v>
      </c>
      <c r="W17">
        <f t="shared" si="3"/>
        <v>430.51464810396993</v>
      </c>
    </row>
    <row r="18" spans="5:23" x14ac:dyDescent="0.25">
      <c r="E18">
        <v>1.1031</v>
      </c>
      <c r="F18">
        <v>1.1061000000000001</v>
      </c>
      <c r="G18">
        <f t="shared" si="4"/>
        <v>1.1046</v>
      </c>
      <c r="H18">
        <f t="shared" si="5"/>
        <v>0.98</v>
      </c>
      <c r="I18">
        <v>93.8</v>
      </c>
      <c r="Q18" t="s">
        <v>43</v>
      </c>
      <c r="R18">
        <v>1.4272</v>
      </c>
      <c r="S18">
        <v>1.4112</v>
      </c>
      <c r="T18">
        <f t="shared" si="0"/>
        <v>1.4192</v>
      </c>
      <c r="U18">
        <f t="shared" si="1"/>
        <v>1.2946</v>
      </c>
      <c r="V18">
        <f t="shared" si="2"/>
        <v>120.12444586227998</v>
      </c>
      <c r="W18">
        <f t="shared" si="3"/>
        <v>480.49778344911994</v>
      </c>
    </row>
    <row r="19" spans="5:23" x14ac:dyDescent="0.25">
      <c r="E19">
        <v>0.62409999999999999</v>
      </c>
      <c r="F19">
        <v>0.629</v>
      </c>
      <c r="G19">
        <f t="shared" si="4"/>
        <v>0.62654999999999994</v>
      </c>
      <c r="H19">
        <f t="shared" si="5"/>
        <v>0.5019499999999999</v>
      </c>
      <c r="I19">
        <v>46.9</v>
      </c>
      <c r="Q19" t="s">
        <v>44</v>
      </c>
      <c r="R19">
        <v>1.7113</v>
      </c>
      <c r="S19">
        <v>1.6256999999999999</v>
      </c>
      <c r="T19">
        <f t="shared" si="0"/>
        <v>1.6684999999999999</v>
      </c>
      <c r="U19">
        <f t="shared" si="1"/>
        <v>1.5438999999999998</v>
      </c>
      <c r="V19">
        <f t="shared" si="2"/>
        <v>148.02134534293</v>
      </c>
      <c r="W19">
        <f t="shared" si="3"/>
        <v>592.08538137172002</v>
      </c>
    </row>
    <row r="20" spans="5:23" x14ac:dyDescent="0.25">
      <c r="E20">
        <v>0.1303</v>
      </c>
      <c r="F20">
        <v>0.11890000000000001</v>
      </c>
      <c r="G20">
        <f t="shared" si="4"/>
        <v>0.1246</v>
      </c>
      <c r="H20">
        <f t="shared" si="5"/>
        <v>0</v>
      </c>
      <c r="I20">
        <v>0</v>
      </c>
      <c r="Q20" t="s">
        <v>45</v>
      </c>
      <c r="R20">
        <v>1.3741000000000001</v>
      </c>
      <c r="S20">
        <v>1.3403</v>
      </c>
      <c r="T20">
        <f t="shared" si="0"/>
        <v>1.3572000000000002</v>
      </c>
      <c r="U20">
        <f t="shared" si="1"/>
        <v>1.2326000000000001</v>
      </c>
      <c r="V20">
        <f t="shared" si="2"/>
        <v>113.46708441108001</v>
      </c>
      <c r="W20">
        <f t="shared" si="3"/>
        <v>453.86833764432004</v>
      </c>
    </row>
    <row r="21" spans="5:23" x14ac:dyDescent="0.25">
      <c r="Q21" t="s">
        <v>46</v>
      </c>
      <c r="R21">
        <v>2.2595999999999998</v>
      </c>
      <c r="S21">
        <v>2.2216</v>
      </c>
      <c r="T21">
        <f t="shared" si="0"/>
        <v>2.2405999999999997</v>
      </c>
      <c r="U21">
        <f t="shared" si="1"/>
        <v>2.1159999999999997</v>
      </c>
      <c r="V21">
        <f t="shared" si="2"/>
        <v>218.86925204799999</v>
      </c>
      <c r="W21">
        <f t="shared" si="3"/>
        <v>875.47700819199997</v>
      </c>
    </row>
    <row r="22" spans="5:23" x14ac:dyDescent="0.25">
      <c r="Q22" t="s">
        <v>27</v>
      </c>
      <c r="R22">
        <v>2.3538000000000001</v>
      </c>
      <c r="S22">
        <v>2.3450000000000002</v>
      </c>
      <c r="T22">
        <f t="shared" si="0"/>
        <v>2.3494000000000002</v>
      </c>
      <c r="U22">
        <f t="shared" si="1"/>
        <v>2.2248000000000001</v>
      </c>
      <c r="V22">
        <f t="shared" si="2"/>
        <v>233.41949453632</v>
      </c>
      <c r="W22">
        <f t="shared" si="3"/>
        <v>933.67797814528001</v>
      </c>
    </row>
    <row r="23" spans="5:23" x14ac:dyDescent="0.25">
      <c r="Q23" t="s">
        <v>47</v>
      </c>
      <c r="R23">
        <v>2.0371000000000001</v>
      </c>
      <c r="S23">
        <v>2.0320999999999998</v>
      </c>
      <c r="T23">
        <f t="shared" si="0"/>
        <v>2.0346000000000002</v>
      </c>
      <c r="U23">
        <f t="shared" si="1"/>
        <v>1.9100000000000001</v>
      </c>
      <c r="V23">
        <f t="shared" si="2"/>
        <v>192.26252730000002</v>
      </c>
      <c r="W23">
        <f t="shared" si="3"/>
        <v>769.05010920000007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Westcott</dc:creator>
  <cp:lastModifiedBy>Felix Westcott</cp:lastModifiedBy>
  <dcterms:created xsi:type="dcterms:W3CDTF">2022-09-21T16:30:13Z</dcterms:created>
  <dcterms:modified xsi:type="dcterms:W3CDTF">2022-09-22T18:07:01Z</dcterms:modified>
</cp:coreProperties>
</file>