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411" documentId="11_F25DC773A252ABDACC1048A9519B73345BDE58ED" xr6:coauthVersionLast="47" xr6:coauthVersionMax="47" xr10:uidLastSave="{B83A6F7A-A9E7-44C5-B25C-3358BE2F31FA}"/>
  <bookViews>
    <workbookView xWindow="-120" yWindow="-120" windowWidth="29040" windowHeight="15840" activeTab="1" xr2:uid="{00000000-000D-0000-FFFF-FFFF00000000}"/>
  </bookViews>
  <sheets>
    <sheet name="Raw Data Second Try" sheetId="1" r:id="rId1"/>
    <sheet name="ATG FLX Second Try" sheetId="2" r:id="rId2"/>
    <sheet name="Raw Data First Try" sheetId="3" r:id="rId3"/>
    <sheet name="ATG FLX First Try" sheetId="4" r:id="rId4"/>
    <sheet name="ATG FLX Combined" sheetId="5" r:id="rId5"/>
    <sheet name="ATG FLX Combined For 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7" i="5" l="1"/>
  <c r="W18" i="5"/>
  <c r="W19" i="5"/>
  <c r="W20" i="5"/>
  <c r="W21" i="5"/>
  <c r="W16" i="5"/>
  <c r="W10" i="5"/>
  <c r="W11" i="5"/>
  <c r="W12" i="5"/>
  <c r="W13" i="5"/>
  <c r="W14" i="5"/>
  <c r="W15" i="5"/>
  <c r="W9" i="5"/>
  <c r="W5" i="5"/>
  <c r="W6" i="5"/>
  <c r="W7" i="5"/>
  <c r="W8" i="5"/>
  <c r="W4" i="5"/>
  <c r="K15" i="2"/>
  <c r="K16" i="2"/>
  <c r="K17" i="2"/>
  <c r="K18" i="2"/>
  <c r="K19" i="2"/>
  <c r="K14" i="2"/>
  <c r="K9" i="2"/>
  <c r="K10" i="2"/>
  <c r="K11" i="2"/>
  <c r="K12" i="2"/>
  <c r="K13" i="2"/>
  <c r="K8" i="2"/>
  <c r="K3" i="2"/>
  <c r="K4" i="2"/>
  <c r="K5" i="2"/>
  <c r="K2" i="2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J2" i="2"/>
  <c r="K3" i="5"/>
  <c r="K6" i="5"/>
  <c r="K7" i="5"/>
  <c r="K8" i="5"/>
  <c r="K9" i="5"/>
  <c r="K10" i="5"/>
  <c r="K11" i="5"/>
  <c r="K12" i="5"/>
  <c r="K14" i="5"/>
  <c r="K16" i="5"/>
  <c r="K17" i="5"/>
  <c r="K19" i="5"/>
  <c r="K20" i="5"/>
  <c r="K23" i="5"/>
  <c r="K24" i="5"/>
  <c r="K26" i="5"/>
  <c r="K27" i="5"/>
  <c r="K30" i="5"/>
  <c r="K31" i="5"/>
  <c r="K33" i="5"/>
  <c r="K34" i="5"/>
  <c r="K36" i="5"/>
  <c r="K2" i="5"/>
  <c r="U4" i="5" l="1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T9" i="5"/>
  <c r="T8" i="5"/>
  <c r="T6" i="5"/>
  <c r="T5" i="5"/>
  <c r="T7" i="5"/>
  <c r="T10" i="5"/>
  <c r="T11" i="5"/>
  <c r="T12" i="5"/>
  <c r="T13" i="5"/>
  <c r="T14" i="5"/>
  <c r="T15" i="5"/>
  <c r="T16" i="5"/>
  <c r="T17" i="5"/>
  <c r="T18" i="5"/>
  <c r="T19" i="5"/>
  <c r="T20" i="5"/>
  <c r="T21" i="5"/>
  <c r="T4" i="5"/>
  <c r="V4" i="5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J16" i="2"/>
  <c r="J17" i="2"/>
  <c r="J19" i="2"/>
  <c r="J3" i="2"/>
  <c r="J6" i="2"/>
  <c r="J7" i="2"/>
  <c r="J8" i="2"/>
  <c r="J9" i="2"/>
  <c r="J10" i="2"/>
  <c r="J11" i="2"/>
  <c r="J12" i="2"/>
  <c r="J13" i="2"/>
  <c r="J14" i="2"/>
  <c r="K20" i="1" l="1"/>
  <c r="K3" i="1"/>
  <c r="K21" i="1"/>
  <c r="K4" i="1"/>
  <c r="K22" i="1"/>
  <c r="K5" i="1"/>
  <c r="K23" i="1"/>
  <c r="K6" i="1"/>
  <c r="K24" i="1"/>
  <c r="K7" i="1"/>
  <c r="K25" i="1"/>
  <c r="K8" i="1"/>
  <c r="K26" i="1"/>
  <c r="K9" i="1"/>
  <c r="K27" i="1"/>
  <c r="K10" i="1"/>
  <c r="K28" i="1"/>
  <c r="K11" i="1"/>
  <c r="K29" i="1"/>
  <c r="K12" i="1"/>
  <c r="K30" i="1"/>
  <c r="K13" i="1"/>
  <c r="K31" i="1"/>
  <c r="K14" i="1"/>
  <c r="K32" i="1"/>
  <c r="K15" i="1"/>
  <c r="K33" i="1"/>
  <c r="K16" i="1"/>
  <c r="K34" i="1"/>
  <c r="K17" i="1"/>
  <c r="K35" i="1"/>
  <c r="K18" i="1"/>
  <c r="K36" i="1"/>
  <c r="K19" i="1"/>
  <c r="K37" i="1"/>
  <c r="K2" i="1"/>
</calcChain>
</file>

<file path=xl/sharedStrings.xml><?xml version="1.0" encoding="utf-8"?>
<sst xmlns="http://schemas.openxmlformats.org/spreadsheetml/2006/main" count="689" uniqueCount="32">
  <si>
    <t>Round</t>
  </si>
  <si>
    <t>Condition</t>
  </si>
  <si>
    <t>FA_Amount</t>
  </si>
  <si>
    <t>FA_Type</t>
  </si>
  <si>
    <t>Insulin</t>
  </si>
  <si>
    <t>Low Insulin Control</t>
  </si>
  <si>
    <t>200uM</t>
  </si>
  <si>
    <t>OPLA</t>
  </si>
  <si>
    <t>Low Insulin OPLA</t>
  </si>
  <si>
    <t>800uM</t>
  </si>
  <si>
    <t>Low Insulin POLA</t>
  </si>
  <si>
    <t>POLA</t>
  </si>
  <si>
    <t>High Insulin Control</t>
  </si>
  <si>
    <t>High Insulin OPLA</t>
  </si>
  <si>
    <t>High Insulin POLA</t>
  </si>
  <si>
    <t>BAF</t>
  </si>
  <si>
    <t>-</t>
  </si>
  <si>
    <t>+</t>
  </si>
  <si>
    <t>B-Actin Intensity</t>
  </si>
  <si>
    <t>Uncorrected LC3-II Intensity</t>
  </si>
  <si>
    <t>Corrected LC3II Intensity</t>
  </si>
  <si>
    <t>Gel</t>
  </si>
  <si>
    <t>Lane</t>
  </si>
  <si>
    <t>Inhibited LC3</t>
  </si>
  <si>
    <t>Basal LC3</t>
  </si>
  <si>
    <t>Autophagic Flux</t>
  </si>
  <si>
    <t>Autophagic flux</t>
  </si>
  <si>
    <t>Inhibited LC3-II</t>
  </si>
  <si>
    <t>Basal LC3-II</t>
  </si>
  <si>
    <t>Try</t>
  </si>
  <si>
    <t xml:space="preserve"> </t>
  </si>
  <si>
    <t>Normalised Autophagic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</si>
</sst>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3" fontId="0" fillId="0" borderId="0" xfId="0" applyNumberFormat="1"/>
    <xf numFmtId="0" fontId="1" fillId="2" borderId="0" xfId="0" applyFont="1" applyFill="1" applyBorder="1"/>
    <xf numFmtId="0" fontId="0" fillId="0" borderId="2" xfId="0" applyFont="1" applyBorder="1"/>
    <xf numFmtId="0" fontId="1" fillId="2" borderId="0" xfId="0" applyFont="1" applyFill="1"/>
    <xf numFmtId="0" fontId="1" fillId="2" borderId="3" xfId="0" applyFont="1" applyFill="1" applyBorder="1"/>
    <xf numFmtId="0" fontId="0" fillId="0" borderId="2" xfId="0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EEF40-96D1-4652-AD90-A429FE9503DC}" name="Table1" displayName="Table1" ref="A1:K37" totalsRowShown="0">
  <autoFilter ref="A1:K37" xr:uid="{D63EEF40-96D1-4652-AD90-A429FE9503DC}"/>
  <sortState xmlns:xlrd2="http://schemas.microsoft.com/office/spreadsheetml/2017/richdata2" ref="A2:K37">
    <sortCondition ref="H1:H37"/>
  </sortState>
  <tableColumns count="11">
    <tableColumn id="1" xr3:uid="{637CBD88-A318-4E08-A8BF-51CF2CE5FEDE}" name="Gel"/>
    <tableColumn id="11" xr3:uid="{EA5DE12F-E057-4DD7-8EBD-91602D98D322}" name="Lane"/>
    <tableColumn id="10" xr3:uid="{3BE64A79-1213-4167-8ADB-3186170E282A}" name="Round"/>
    <tableColumn id="2" xr3:uid="{98D7918F-861B-4020-91CD-4D4223206959}" name="Condition"/>
    <tableColumn id="3" xr3:uid="{A83DFBD8-545F-4840-BA40-420B5C946390}" name="FA_Amount"/>
    <tableColumn id="4" xr3:uid="{93BCB69A-498F-48C1-B0CC-270DCAE6FC35}" name="FA_Type"/>
    <tableColumn id="5" xr3:uid="{8D1D1ED4-34B8-4A61-A5A6-CC7B4CBD5A4E}" name="Insulin"/>
    <tableColumn id="6" xr3:uid="{7E43F09D-9AD6-43A9-9FB4-B9D7908925B9}" name="BAF"/>
    <tableColumn id="7" xr3:uid="{C2E00060-CFD2-4D02-B220-A341E5119342}" name="B-Actin Intensity"/>
    <tableColumn id="8" xr3:uid="{E3EB8644-09F5-4DB4-AD9F-DE59683E99EA}" name="Uncorrected LC3-II Intensity"/>
    <tableColumn id="9" xr3:uid="{1437D0D1-A458-4231-8FAF-05895D1F60A0}" name="Corrected LC3II Intensity">
      <calculatedColumnFormula>Table1[[#This Row],[Uncorrected LC3-II Intensity]]/Table1[[#This Row],[B-Actin Intensity]]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C7311-8885-4D82-A862-192860F6C664}" name="Table2" displayName="Table2" ref="A1:K19" totalsRowShown="0" headerRowDxfId="34" dataDxfId="33" tableBorderDxfId="32">
  <autoFilter ref="A1:K19" xr:uid="{63EC7311-8885-4D82-A862-192860F6C664}"/>
  <tableColumns count="11">
    <tableColumn id="1" xr3:uid="{0D10A4DD-B741-4E88-848C-FBEECBD68BCB}" name="Gel" dataDxfId="31"/>
    <tableColumn id="2" xr3:uid="{A525E0CD-42DD-4239-B8C3-839690240E41}" name="Lane" dataDxfId="30"/>
    <tableColumn id="3" xr3:uid="{9D8010E5-6C11-4ADF-BBC9-A64B79B6B39B}" name="Round" dataDxfId="29"/>
    <tableColumn id="4" xr3:uid="{90153615-1EFE-448A-8D7D-FB7E16700CE8}" name="Condition" dataDxfId="28"/>
    <tableColumn id="5" xr3:uid="{7ACE4FAD-AF5D-4FDE-B641-C006E77A453E}" name="FA_Amount" dataDxfId="27"/>
    <tableColumn id="6" xr3:uid="{9E40FA51-8057-477A-A66B-5786E5A3E647}" name="FA_Type" dataDxfId="26"/>
    <tableColumn id="7" xr3:uid="{7C1508D6-5199-41A3-A281-769EF6783C31}" name="Insulin" dataDxfId="25"/>
    <tableColumn id="8" xr3:uid="{546856EE-3CD7-4332-A468-97212644BD70}" name="Basal LC3"/>
    <tableColumn id="9" xr3:uid="{1A4A5F4B-35AC-46EF-A2B3-480804A1A7CC}" name="Inhibited LC3"/>
    <tableColumn id="11" xr3:uid="{37C9F568-9258-449D-9CC5-B6EB069C9B4A}" name="Autophagic Flux" dataDxfId="24">
      <calculatedColumnFormula>(Table2[[#This Row],[Inhibited LC3]]-Table2[[#This Row],[Basal LC3]])/Table2[[#This Row],[Basal LC3]]</calculatedColumnFormula>
    </tableColumn>
    <tableColumn id="10" xr3:uid="{0FBAFCFD-032F-4095-977E-78DF6A7BDEEB}" name="Normalised Autophagic Flux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9E5F87-68B3-4E03-A6D1-98CF3A02CED2}" name="Table14" displayName="Table14" ref="A1:K37" totalsRowShown="0">
  <autoFilter ref="A1:K37" xr:uid="{D63EEF40-96D1-4652-AD90-A429FE9503DC}"/>
  <sortState xmlns:xlrd2="http://schemas.microsoft.com/office/spreadsheetml/2017/richdata2" ref="A2:K37">
    <sortCondition ref="H1:H37"/>
  </sortState>
  <tableColumns count="11">
    <tableColumn id="1" xr3:uid="{637CBD88-A318-4E08-A8BF-51CF2CE5FEDE}" name="Gel"/>
    <tableColumn id="11" xr3:uid="{EA5DE12F-E057-4DD7-8EBD-91602D98D322}" name="Lane"/>
    <tableColumn id="10" xr3:uid="{3BE64A79-1213-4167-8ADB-3186170E282A}" name="Round"/>
    <tableColumn id="2" xr3:uid="{98D7918F-861B-4020-91CD-4D4223206959}" name="Condition"/>
    <tableColumn id="3" xr3:uid="{A83DFBD8-545F-4840-BA40-420B5C946390}" name="FA_Amount"/>
    <tableColumn id="4" xr3:uid="{93BCB69A-498F-48C1-B0CC-270DCAE6FC35}" name="FA_Type"/>
    <tableColumn id="5" xr3:uid="{8D1D1ED4-34B8-4A61-A5A6-CC7B4CBD5A4E}" name="Insulin"/>
    <tableColumn id="6" xr3:uid="{7E43F09D-9AD6-43A9-9FB4-B9D7908925B9}" name="BAF"/>
    <tableColumn id="7" xr3:uid="{C2E00060-CFD2-4D02-B220-A341E5119342}" name="B-Actin Intensity"/>
    <tableColumn id="8" xr3:uid="{E3EB8644-09F5-4DB4-AD9F-DE59683E99EA}" name="Uncorrected LC3-II Intensity"/>
    <tableColumn id="9" xr3:uid="{1437D0D1-A458-4231-8FAF-05895D1F60A0}" name="Corrected LC3II Intensity">
      <calculatedColumnFormula>Table14[[#This Row],[Uncorrected LC3-II Intensity]]/Table14[[#This Row],[B-Actin Intensity]]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0396D6-F017-4079-B5E7-2CB149B41AE9}" name="Table25" displayName="Table25" ref="A1:J19" totalsRowShown="0" headerRowDxfId="22" dataDxfId="21" tableBorderDxfId="20">
  <autoFilter ref="A1:J19" xr:uid="{63EC7311-8885-4D82-A862-192860F6C664}"/>
  <tableColumns count="10">
    <tableColumn id="1" xr3:uid="{0D10A4DD-B741-4E88-848C-FBEECBD68BCB}" name="Gel" dataDxfId="19"/>
    <tableColumn id="2" xr3:uid="{A525E0CD-42DD-4239-B8C3-839690240E41}" name="Lane" dataDxfId="18"/>
    <tableColumn id="3" xr3:uid="{9D8010E5-6C11-4ADF-BBC9-A64B79B6B39B}" name="Round" dataDxfId="17"/>
    <tableColumn id="4" xr3:uid="{90153615-1EFE-448A-8D7D-FB7E16700CE8}" name="Condition" dataDxfId="16"/>
    <tableColumn id="5" xr3:uid="{7ACE4FAD-AF5D-4FDE-B641-C006E77A453E}" name="FA_Amount" dataDxfId="15"/>
    <tableColumn id="6" xr3:uid="{9E40FA51-8057-477A-A66B-5786E5A3E647}" name="FA_Type" dataDxfId="14"/>
    <tableColumn id="7" xr3:uid="{7C1508D6-5199-41A3-A281-769EF6783C31}" name="Insulin" dataDxfId="13"/>
    <tableColumn id="8" xr3:uid="{546856EE-3CD7-4332-A468-97212644BD70}" name="Basal LC3-II"/>
    <tableColumn id="9" xr3:uid="{1A4A5F4B-35AC-46EF-A2B3-480804A1A7CC}" name="Inhibited LC3-II"/>
    <tableColumn id="11" xr3:uid="{37C9F568-9258-449D-9CC5-B6EB069C9B4A}" name="Autophagic flux" dataDxfId="12">
      <calculatedColumnFormula>(Table25[[#This Row],[Inhibited LC3-II]]-Table25[[#This Row],[Basal LC3-II]])/Table25[[#This Row],[Basal LC3-II]]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5BCD90-B65D-4F17-B44E-2703C264D795}" name="Table5" displayName="Table5" ref="A1:K37" totalsRowShown="0">
  <autoFilter ref="A1:K37" xr:uid="{895BCD90-B65D-4F17-B44E-2703C264D795}"/>
  <tableColumns count="11">
    <tableColumn id="1" xr3:uid="{E1960142-E1F4-4647-90AF-C52BE74E32B7}" name="Try"/>
    <tableColumn id="2" xr3:uid="{CFE013C7-227F-4B9E-A7E3-1D8A5CE26737}" name="Gel"/>
    <tableColumn id="3" xr3:uid="{D67D9F1B-0FDC-4C64-884B-9F3A494C48FE}" name="Lane"/>
    <tableColumn id="4" xr3:uid="{CA850B51-FD91-4BBE-9D85-2366E5E3D320}" name="Round"/>
    <tableColumn id="5" xr3:uid="{76DC459A-89AA-4204-985A-E96DC97A9990}" name="Condition"/>
    <tableColumn id="6" xr3:uid="{2E396BAA-3989-42E9-BE4C-AF27CF2B49E8}" name="FA_Amount"/>
    <tableColumn id="7" xr3:uid="{0E69C804-34E3-4C04-8B26-121E1C04AACB}" name="FA_Type"/>
    <tableColumn id="8" xr3:uid="{2C1967F0-7632-429C-8267-5A341493C0CC}" name="Insulin"/>
    <tableColumn id="9" xr3:uid="{0D445F3E-DCF4-4863-AE87-4AF40CB040D2}" name="Basal LC3"/>
    <tableColumn id="10" xr3:uid="{45A94D69-6303-4DF1-ABC8-B4BF80CF4B30}" name="Inhibited LC3"/>
    <tableColumn id="11" xr3:uid="{336857A5-1C33-43FB-AD2C-E25E9D1364A8}" name="Autophagic Flux">
      <calculatedColumnFormula>(Table5[[#This Row],[Inhibited LC3]]-Table5[[#This Row],[Basal LC3]])/Table5[[#This Row],[Basal LC3]]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A41791-1DFF-4C15-86A6-9E86DDEB8408}" name="Table6" displayName="Table6" ref="M3:W21" totalsRowShown="0" headerRowDxfId="11" dataDxfId="10">
  <autoFilter ref="M3:W21" xr:uid="{3AA41791-1DFF-4C15-86A6-9E86DDEB8408}"/>
  <tableColumns count="11">
    <tableColumn id="1" xr3:uid="{7BAAC884-A874-4E58-8457-9C9C9D316913}" name="Gel" dataDxfId="9"/>
    <tableColumn id="2" xr3:uid="{502C18D3-B84B-4170-8B80-C8C6C675F79B}" name="Lane" dataDxfId="8"/>
    <tableColumn id="3" xr3:uid="{62AD5E2C-BA1D-48CD-8A8F-EAF4752D60A9}" name="Round" dataDxfId="7"/>
    <tableColumn id="4" xr3:uid="{21A024A9-F95F-4015-A62D-AE8C1F613F10}" name="Condition" dataDxfId="6"/>
    <tableColumn id="5" xr3:uid="{3F9D60D4-C03F-4BEA-B035-F588DDCDC864}" name="FA_Amount" dataDxfId="5"/>
    <tableColumn id="6" xr3:uid="{6A8BA363-88E9-44D5-A5A7-975D4B2734E8}" name="FA_Type" dataDxfId="4"/>
    <tableColumn id="7" xr3:uid="{DBFFCD26-F1FA-4019-9C2D-51352C2E0562}" name="Insulin" dataDxfId="3"/>
    <tableColumn id="8" xr3:uid="{959BAB7D-8DDC-4A7C-8EBE-5074CBD8F40E}" name="Basal LC3" dataDxfId="2">
      <calculatedColumnFormula>AVERAGE(I2,I20)</calculatedColumnFormula>
    </tableColumn>
    <tableColumn id="9" xr3:uid="{A409B7F9-570E-4BE2-A6B0-31FD7CE0AFDD}" name="Inhibited LC3" dataDxfId="1">
      <calculatedColumnFormula>AVERAGE(J2,J20)</calculatedColumnFormula>
    </tableColumn>
    <tableColumn id="10" xr3:uid="{180CC608-6720-4EF0-BBA9-D09A3E96728C}" name="Autophagic Flux" dataDxfId="0">
      <calculatedColumnFormula>AVERAGE(K2,K20)</calculatedColumnFormula>
    </tableColumn>
    <tableColumn id="11" xr3:uid="{633AB1A7-5F4A-4764-9925-BBA92E3715AF}" name="Normalised Autophagic Flux">
      <calculatedColumnFormula>V4/$V$16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>
      <selection activeCell="L8" sqref="L8"/>
    </sheetView>
  </sheetViews>
  <sheetFormatPr defaultRowHeight="15" x14ac:dyDescent="0.25"/>
  <cols>
    <col min="4" max="4" width="25" customWidth="1"/>
    <col min="5" max="5" width="13.5703125" customWidth="1"/>
    <col min="6" max="6" width="10.7109375" customWidth="1"/>
    <col min="9" max="9" width="23.42578125" customWidth="1"/>
    <col min="10" max="10" width="28.42578125" customWidth="1"/>
    <col min="11" max="11" width="25" customWidth="1"/>
  </cols>
  <sheetData>
    <row r="1" spans="1:11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1</v>
      </c>
      <c r="C2">
        <v>1</v>
      </c>
      <c r="D2" t="s">
        <v>5</v>
      </c>
      <c r="E2" t="s">
        <v>6</v>
      </c>
      <c r="F2" t="s">
        <v>7</v>
      </c>
      <c r="G2">
        <v>0.1</v>
      </c>
      <c r="H2" t="s">
        <v>16</v>
      </c>
      <c r="I2" s="4">
        <v>710150</v>
      </c>
      <c r="J2" s="4">
        <v>1744236</v>
      </c>
      <c r="K2">
        <f>Table1[[#This Row],[Uncorrected LC3-II Intensity]]/Table1[[#This Row],[B-Actin Intensity]]</f>
        <v>2.4561515172850807</v>
      </c>
    </row>
    <row r="3" spans="1:11" x14ac:dyDescent="0.25">
      <c r="A3">
        <v>1</v>
      </c>
      <c r="B3">
        <v>3</v>
      </c>
      <c r="C3">
        <v>1</v>
      </c>
      <c r="D3" t="s">
        <v>8</v>
      </c>
      <c r="E3" t="s">
        <v>9</v>
      </c>
      <c r="F3" t="s">
        <v>7</v>
      </c>
      <c r="G3">
        <v>0.1</v>
      </c>
      <c r="H3" t="s">
        <v>16</v>
      </c>
      <c r="I3" s="4">
        <v>884520</v>
      </c>
      <c r="J3" s="4">
        <v>1472375</v>
      </c>
      <c r="K3">
        <f>Table1[[#This Row],[Uncorrected LC3-II Intensity]]/Table1[[#This Row],[B-Actin Intensity]]</f>
        <v>1.6646034007145118</v>
      </c>
    </row>
    <row r="4" spans="1:11" x14ac:dyDescent="0.25">
      <c r="A4">
        <v>1</v>
      </c>
      <c r="B4">
        <v>5</v>
      </c>
      <c r="C4">
        <v>1</v>
      </c>
      <c r="D4" t="s">
        <v>10</v>
      </c>
      <c r="E4" t="s">
        <v>9</v>
      </c>
      <c r="F4" t="s">
        <v>11</v>
      </c>
      <c r="G4">
        <v>0.1</v>
      </c>
      <c r="H4" t="s">
        <v>16</v>
      </c>
      <c r="I4" s="4">
        <v>214774</v>
      </c>
      <c r="J4" s="4">
        <v>951360</v>
      </c>
      <c r="K4">
        <f>Table1[[#This Row],[Uncorrected LC3-II Intensity]]/Table1[[#This Row],[B-Actin Intensity]]</f>
        <v>4.4295864490115191</v>
      </c>
    </row>
    <row r="5" spans="1:11" x14ac:dyDescent="0.25">
      <c r="A5">
        <v>1</v>
      </c>
      <c r="B5">
        <v>7</v>
      </c>
      <c r="C5">
        <v>1</v>
      </c>
      <c r="D5" t="s">
        <v>12</v>
      </c>
      <c r="E5" t="s">
        <v>6</v>
      </c>
      <c r="F5" t="s">
        <v>7</v>
      </c>
      <c r="G5">
        <v>100</v>
      </c>
      <c r="H5" t="s">
        <v>16</v>
      </c>
      <c r="I5" s="4">
        <v>1082727</v>
      </c>
      <c r="J5" s="4">
        <v>607591</v>
      </c>
      <c r="K5">
        <f>Table1[[#This Row],[Uncorrected LC3-II Intensity]]/Table1[[#This Row],[B-Actin Intensity]]</f>
        <v>0.56116731179697188</v>
      </c>
    </row>
    <row r="6" spans="1:11" x14ac:dyDescent="0.25">
      <c r="A6">
        <v>1</v>
      </c>
      <c r="B6">
        <v>9</v>
      </c>
      <c r="C6">
        <v>1</v>
      </c>
      <c r="D6" t="s">
        <v>13</v>
      </c>
      <c r="E6" t="s">
        <v>9</v>
      </c>
      <c r="F6" t="s">
        <v>7</v>
      </c>
      <c r="G6">
        <v>100</v>
      </c>
      <c r="H6" t="s">
        <v>16</v>
      </c>
      <c r="I6" s="4">
        <v>1334550</v>
      </c>
      <c r="J6" s="4">
        <v>272274</v>
      </c>
      <c r="K6">
        <f>Table1[[#This Row],[Uncorrected LC3-II Intensity]]/Table1[[#This Row],[B-Actin Intensity]]</f>
        <v>0.20401933235922221</v>
      </c>
    </row>
    <row r="7" spans="1:11" x14ac:dyDescent="0.25">
      <c r="A7">
        <v>1</v>
      </c>
      <c r="B7">
        <v>11</v>
      </c>
      <c r="C7">
        <v>1</v>
      </c>
      <c r="D7" t="s">
        <v>14</v>
      </c>
      <c r="E7" t="s">
        <v>9</v>
      </c>
      <c r="F7" t="s">
        <v>11</v>
      </c>
      <c r="G7">
        <v>100</v>
      </c>
      <c r="H7" t="s">
        <v>16</v>
      </c>
      <c r="I7" s="4">
        <v>1526350</v>
      </c>
      <c r="J7" s="4">
        <v>1169025</v>
      </c>
      <c r="K7">
        <f>Table1[[#This Row],[Uncorrected LC3-II Intensity]]/Table1[[#This Row],[B-Actin Intensity]]</f>
        <v>0.76589576440528062</v>
      </c>
    </row>
    <row r="8" spans="1:11" x14ac:dyDescent="0.25">
      <c r="A8">
        <v>2</v>
      </c>
      <c r="B8">
        <v>1</v>
      </c>
      <c r="C8">
        <v>2</v>
      </c>
      <c r="D8" t="s">
        <v>5</v>
      </c>
      <c r="E8" t="s">
        <v>6</v>
      </c>
      <c r="F8" t="s">
        <v>7</v>
      </c>
      <c r="G8">
        <v>0.1</v>
      </c>
      <c r="H8" t="s">
        <v>16</v>
      </c>
      <c r="I8" s="4">
        <v>2174588</v>
      </c>
      <c r="J8" s="4">
        <v>322353</v>
      </c>
      <c r="K8">
        <f>Table1[[#This Row],[Uncorrected LC3-II Intensity]]/Table1[[#This Row],[B-Actin Intensity]]</f>
        <v>0.14823635557632067</v>
      </c>
    </row>
    <row r="9" spans="1:11" x14ac:dyDescent="0.25">
      <c r="A9">
        <v>2</v>
      </c>
      <c r="B9">
        <v>3</v>
      </c>
      <c r="C9">
        <v>2</v>
      </c>
      <c r="D9" t="s">
        <v>8</v>
      </c>
      <c r="E9" t="s">
        <v>9</v>
      </c>
      <c r="F9" t="s">
        <v>7</v>
      </c>
      <c r="G9">
        <v>0.1</v>
      </c>
      <c r="H9" t="s">
        <v>16</v>
      </c>
      <c r="I9" s="4">
        <v>3523738</v>
      </c>
      <c r="J9" s="4">
        <v>152016</v>
      </c>
      <c r="K9">
        <f>Table1[[#This Row],[Uncorrected LC3-II Intensity]]/Table1[[#This Row],[B-Actin Intensity]]</f>
        <v>4.3140551312271229E-2</v>
      </c>
    </row>
    <row r="10" spans="1:11" x14ac:dyDescent="0.25">
      <c r="A10">
        <v>2</v>
      </c>
      <c r="B10">
        <v>5</v>
      </c>
      <c r="C10">
        <v>2</v>
      </c>
      <c r="D10" t="s">
        <v>10</v>
      </c>
      <c r="E10" t="s">
        <v>9</v>
      </c>
      <c r="F10" t="s">
        <v>11</v>
      </c>
      <c r="G10">
        <v>0.1</v>
      </c>
      <c r="H10" t="s">
        <v>16</v>
      </c>
      <c r="I10" s="4">
        <v>6678360</v>
      </c>
      <c r="J10" s="4">
        <v>108174</v>
      </c>
      <c r="K10">
        <f>Table1[[#This Row],[Uncorrected LC3-II Intensity]]/Table1[[#This Row],[B-Actin Intensity]]</f>
        <v>1.6197689253050152E-2</v>
      </c>
    </row>
    <row r="11" spans="1:11" x14ac:dyDescent="0.25">
      <c r="A11">
        <v>2</v>
      </c>
      <c r="B11">
        <v>7</v>
      </c>
      <c r="C11">
        <v>2</v>
      </c>
      <c r="D11" t="s">
        <v>12</v>
      </c>
      <c r="E11" t="s">
        <v>6</v>
      </c>
      <c r="F11" t="s">
        <v>7</v>
      </c>
      <c r="G11">
        <v>100</v>
      </c>
      <c r="H11" t="s">
        <v>16</v>
      </c>
      <c r="I11" s="4">
        <v>5314320</v>
      </c>
      <c r="J11" s="4">
        <v>129329</v>
      </c>
      <c r="K11">
        <f>Table1[[#This Row],[Uncorrected LC3-II Intensity]]/Table1[[#This Row],[B-Actin Intensity]]</f>
        <v>2.433594514443993E-2</v>
      </c>
    </row>
    <row r="12" spans="1:11" x14ac:dyDescent="0.25">
      <c r="A12">
        <v>2</v>
      </c>
      <c r="B12">
        <v>9</v>
      </c>
      <c r="C12">
        <v>2</v>
      </c>
      <c r="D12" t="s">
        <v>13</v>
      </c>
      <c r="E12" t="s">
        <v>9</v>
      </c>
      <c r="F12" t="s">
        <v>7</v>
      </c>
      <c r="G12">
        <v>100</v>
      </c>
      <c r="H12" t="s">
        <v>16</v>
      </c>
      <c r="I12" s="4">
        <v>1865028</v>
      </c>
      <c r="J12" s="4">
        <v>280324</v>
      </c>
      <c r="K12">
        <f>Table1[[#This Row],[Uncorrected LC3-II Intensity]]/Table1[[#This Row],[B-Actin Intensity]]</f>
        <v>0.15030551820133531</v>
      </c>
    </row>
    <row r="13" spans="1:11" x14ac:dyDescent="0.25">
      <c r="A13">
        <v>2</v>
      </c>
      <c r="B13">
        <v>11</v>
      </c>
      <c r="C13">
        <v>2</v>
      </c>
      <c r="D13" t="s">
        <v>14</v>
      </c>
      <c r="E13" t="s">
        <v>9</v>
      </c>
      <c r="F13" t="s">
        <v>11</v>
      </c>
      <c r="G13">
        <v>100</v>
      </c>
      <c r="H13" t="s">
        <v>16</v>
      </c>
      <c r="I13" s="4">
        <v>144909</v>
      </c>
      <c r="J13" s="4">
        <v>422136</v>
      </c>
      <c r="K13">
        <f>Table1[[#This Row],[Uncorrected LC3-II Intensity]]/Table1[[#This Row],[B-Actin Intensity]]</f>
        <v>2.9131109868952239</v>
      </c>
    </row>
    <row r="14" spans="1:11" x14ac:dyDescent="0.25">
      <c r="A14">
        <v>3</v>
      </c>
      <c r="B14">
        <v>1</v>
      </c>
      <c r="C14">
        <v>3</v>
      </c>
      <c r="D14" t="s">
        <v>5</v>
      </c>
      <c r="E14" t="s">
        <v>6</v>
      </c>
      <c r="F14" t="s">
        <v>7</v>
      </c>
      <c r="G14">
        <v>0.1</v>
      </c>
      <c r="H14" t="s">
        <v>16</v>
      </c>
      <c r="I14" s="4">
        <v>131721</v>
      </c>
      <c r="J14" s="4">
        <v>33327</v>
      </c>
      <c r="K14">
        <f>Table1[[#This Row],[Uncorrected LC3-II Intensity]]/Table1[[#This Row],[B-Actin Intensity]]</f>
        <v>0.25301204819277107</v>
      </c>
    </row>
    <row r="15" spans="1:11" x14ac:dyDescent="0.25">
      <c r="A15">
        <v>3</v>
      </c>
      <c r="B15">
        <v>3</v>
      </c>
      <c r="C15">
        <v>3</v>
      </c>
      <c r="D15" t="s">
        <v>8</v>
      </c>
      <c r="E15" t="s">
        <v>9</v>
      </c>
      <c r="F15" t="s">
        <v>7</v>
      </c>
      <c r="G15">
        <v>0.1</v>
      </c>
      <c r="H15" t="s">
        <v>16</v>
      </c>
      <c r="I15" s="4">
        <v>381961</v>
      </c>
      <c r="J15" s="4">
        <v>318738</v>
      </c>
      <c r="K15">
        <f>Table1[[#This Row],[Uncorrected LC3-II Intensity]]/Table1[[#This Row],[B-Actin Intensity]]</f>
        <v>0.83447786554124637</v>
      </c>
    </row>
    <row r="16" spans="1:11" x14ac:dyDescent="0.25">
      <c r="A16">
        <v>3</v>
      </c>
      <c r="B16">
        <v>5</v>
      </c>
      <c r="C16">
        <v>3</v>
      </c>
      <c r="D16" t="s">
        <v>10</v>
      </c>
      <c r="E16" t="s">
        <v>9</v>
      </c>
      <c r="F16" t="s">
        <v>11</v>
      </c>
      <c r="G16">
        <v>0.1</v>
      </c>
      <c r="H16" t="s">
        <v>16</v>
      </c>
      <c r="I16" s="4">
        <v>1150175</v>
      </c>
      <c r="J16" s="4">
        <v>407337</v>
      </c>
      <c r="K16">
        <f>Table1[[#This Row],[Uncorrected LC3-II Intensity]]/Table1[[#This Row],[B-Actin Intensity]]</f>
        <v>0.35415219423131261</v>
      </c>
    </row>
    <row r="17" spans="1:11" x14ac:dyDescent="0.25">
      <c r="A17">
        <v>3</v>
      </c>
      <c r="B17">
        <v>7</v>
      </c>
      <c r="C17">
        <v>3</v>
      </c>
      <c r="D17" t="s">
        <v>12</v>
      </c>
      <c r="E17" t="s">
        <v>6</v>
      </c>
      <c r="F17" t="s">
        <v>7</v>
      </c>
      <c r="G17">
        <v>100</v>
      </c>
      <c r="H17" t="s">
        <v>16</v>
      </c>
      <c r="I17" s="4">
        <v>1744028</v>
      </c>
      <c r="J17" s="4">
        <v>419664</v>
      </c>
      <c r="K17">
        <f>Table1[[#This Row],[Uncorrected LC3-II Intensity]]/Table1[[#This Row],[B-Actin Intensity]]</f>
        <v>0.24062916421066635</v>
      </c>
    </row>
    <row r="18" spans="1:11" x14ac:dyDescent="0.25">
      <c r="A18">
        <v>3</v>
      </c>
      <c r="B18">
        <v>9</v>
      </c>
      <c r="C18">
        <v>3</v>
      </c>
      <c r="D18" t="s">
        <v>13</v>
      </c>
      <c r="E18" t="s">
        <v>9</v>
      </c>
      <c r="F18" t="s">
        <v>7</v>
      </c>
      <c r="G18">
        <v>100</v>
      </c>
      <c r="H18" t="s">
        <v>16</v>
      </c>
      <c r="I18" s="4">
        <v>896298</v>
      </c>
      <c r="J18" s="4">
        <v>703872</v>
      </c>
      <c r="K18">
        <f>Table1[[#This Row],[Uncorrected LC3-II Intensity]]/Table1[[#This Row],[B-Actin Intensity]]</f>
        <v>0.78531024279871209</v>
      </c>
    </row>
    <row r="19" spans="1:11" x14ac:dyDescent="0.25">
      <c r="A19">
        <v>3</v>
      </c>
      <c r="B19">
        <v>11</v>
      </c>
      <c r="C19">
        <v>3</v>
      </c>
      <c r="D19" t="s">
        <v>14</v>
      </c>
      <c r="E19" t="s">
        <v>9</v>
      </c>
      <c r="F19" t="s">
        <v>11</v>
      </c>
      <c r="G19">
        <v>100</v>
      </c>
      <c r="H19" t="s">
        <v>16</v>
      </c>
      <c r="I19" s="4">
        <v>649336</v>
      </c>
      <c r="J19" s="4">
        <v>404292</v>
      </c>
      <c r="K19">
        <f>Table1[[#This Row],[Uncorrected LC3-II Intensity]]/Table1[[#This Row],[B-Actin Intensity]]</f>
        <v>0.6226237263912674</v>
      </c>
    </row>
    <row r="20" spans="1:11" x14ac:dyDescent="0.25">
      <c r="A20">
        <v>1</v>
      </c>
      <c r="B20">
        <v>2</v>
      </c>
      <c r="C20">
        <v>1</v>
      </c>
      <c r="D20" t="s">
        <v>5</v>
      </c>
      <c r="E20" t="s">
        <v>6</v>
      </c>
      <c r="F20" t="s">
        <v>7</v>
      </c>
      <c r="G20">
        <v>0.1</v>
      </c>
      <c r="H20" t="s">
        <v>17</v>
      </c>
      <c r="I20" s="4">
        <v>623584</v>
      </c>
      <c r="J20" s="4">
        <v>1622208</v>
      </c>
      <c r="K20">
        <f>Table1[[#This Row],[Uncorrected LC3-II Intensity]]/Table1[[#This Row],[B-Actin Intensity]]</f>
        <v>2.6014265920870323</v>
      </c>
    </row>
    <row r="21" spans="1:11" x14ac:dyDescent="0.25">
      <c r="A21">
        <v>1</v>
      </c>
      <c r="B21">
        <v>4</v>
      </c>
      <c r="C21">
        <v>1</v>
      </c>
      <c r="D21" t="s">
        <v>8</v>
      </c>
      <c r="E21" t="s">
        <v>9</v>
      </c>
      <c r="F21" t="s">
        <v>7</v>
      </c>
      <c r="G21">
        <v>0.1</v>
      </c>
      <c r="H21" t="s">
        <v>17</v>
      </c>
      <c r="I21" s="4">
        <v>1117452</v>
      </c>
      <c r="J21" s="4">
        <v>2043160</v>
      </c>
      <c r="K21">
        <f>Table1[[#This Row],[Uncorrected LC3-II Intensity]]/Table1[[#This Row],[B-Actin Intensity]]</f>
        <v>1.8284096319126011</v>
      </c>
    </row>
    <row r="22" spans="1:11" x14ac:dyDescent="0.25">
      <c r="A22">
        <v>1</v>
      </c>
      <c r="B22">
        <v>6</v>
      </c>
      <c r="C22">
        <v>1</v>
      </c>
      <c r="D22" t="s">
        <v>10</v>
      </c>
      <c r="E22" t="s">
        <v>9</v>
      </c>
      <c r="F22" t="s">
        <v>11</v>
      </c>
      <c r="G22">
        <v>0.1</v>
      </c>
      <c r="H22" t="s">
        <v>17</v>
      </c>
      <c r="I22" s="4">
        <v>795730</v>
      </c>
      <c r="J22" s="4">
        <v>3094300</v>
      </c>
      <c r="K22">
        <f>Table1[[#This Row],[Uncorrected LC3-II Intensity]]/Table1[[#This Row],[B-Actin Intensity]]</f>
        <v>3.8886305656441253</v>
      </c>
    </row>
    <row r="23" spans="1:11" x14ac:dyDescent="0.25">
      <c r="A23">
        <v>1</v>
      </c>
      <c r="B23">
        <v>8</v>
      </c>
      <c r="C23">
        <v>1</v>
      </c>
      <c r="D23" t="s">
        <v>12</v>
      </c>
      <c r="E23" t="s">
        <v>6</v>
      </c>
      <c r="F23" t="s">
        <v>7</v>
      </c>
      <c r="G23">
        <v>100</v>
      </c>
      <c r="H23" t="s">
        <v>17</v>
      </c>
      <c r="I23" s="4">
        <v>1753258</v>
      </c>
      <c r="J23" s="4">
        <v>342400</v>
      </c>
      <c r="K23">
        <f>Table1[[#This Row],[Uncorrected LC3-II Intensity]]/Table1[[#This Row],[B-Actin Intensity]]</f>
        <v>0.19529356204277978</v>
      </c>
    </row>
    <row r="24" spans="1:11" x14ac:dyDescent="0.25">
      <c r="A24">
        <v>1</v>
      </c>
      <c r="B24">
        <v>10</v>
      </c>
      <c r="C24">
        <v>1</v>
      </c>
      <c r="D24" t="s">
        <v>13</v>
      </c>
      <c r="E24" t="s">
        <v>9</v>
      </c>
      <c r="F24" t="s">
        <v>7</v>
      </c>
      <c r="G24">
        <v>100</v>
      </c>
      <c r="H24" t="s">
        <v>17</v>
      </c>
      <c r="I24" s="4">
        <v>2024048</v>
      </c>
      <c r="J24" s="4">
        <v>694332</v>
      </c>
      <c r="K24">
        <f>Table1[[#This Row],[Uncorrected LC3-II Intensity]]/Table1[[#This Row],[B-Actin Intensity]]</f>
        <v>0.34304127174849608</v>
      </c>
    </row>
    <row r="25" spans="1:11" x14ac:dyDescent="0.25">
      <c r="A25">
        <v>1</v>
      </c>
      <c r="B25">
        <v>12</v>
      </c>
      <c r="C25">
        <v>1</v>
      </c>
      <c r="D25" t="s">
        <v>14</v>
      </c>
      <c r="E25" t="s">
        <v>9</v>
      </c>
      <c r="F25" t="s">
        <v>11</v>
      </c>
      <c r="G25">
        <v>100</v>
      </c>
      <c r="H25" t="s">
        <v>17</v>
      </c>
      <c r="I25" s="4">
        <v>916300</v>
      </c>
      <c r="J25" s="4">
        <v>1580100</v>
      </c>
      <c r="K25">
        <f>Table1[[#This Row],[Uncorrected LC3-II Intensity]]/Table1[[#This Row],[B-Actin Intensity]]</f>
        <v>1.7244352286369093</v>
      </c>
    </row>
    <row r="26" spans="1:11" x14ac:dyDescent="0.25">
      <c r="A26">
        <v>2</v>
      </c>
      <c r="B26">
        <v>2</v>
      </c>
      <c r="C26">
        <v>2</v>
      </c>
      <c r="D26" t="s">
        <v>5</v>
      </c>
      <c r="E26" t="s">
        <v>6</v>
      </c>
      <c r="F26" t="s">
        <v>7</v>
      </c>
      <c r="G26">
        <v>0.1</v>
      </c>
      <c r="H26" t="s">
        <v>17</v>
      </c>
      <c r="I26" s="4">
        <v>2128416</v>
      </c>
      <c r="J26" s="4">
        <v>525798</v>
      </c>
      <c r="K26">
        <f>Table1[[#This Row],[Uncorrected LC3-II Intensity]]/Table1[[#This Row],[B-Actin Intensity]]</f>
        <v>0.24703723332280908</v>
      </c>
    </row>
    <row r="27" spans="1:11" x14ac:dyDescent="0.25">
      <c r="A27">
        <v>2</v>
      </c>
      <c r="B27">
        <v>4</v>
      </c>
      <c r="C27">
        <v>2</v>
      </c>
      <c r="D27" t="s">
        <v>8</v>
      </c>
      <c r="E27" t="s">
        <v>9</v>
      </c>
      <c r="F27" t="s">
        <v>7</v>
      </c>
      <c r="G27">
        <v>0.1</v>
      </c>
      <c r="H27" t="s">
        <v>17</v>
      </c>
      <c r="I27" s="4">
        <v>2972550</v>
      </c>
      <c r="J27" s="4">
        <v>290099</v>
      </c>
      <c r="K27">
        <f>Table1[[#This Row],[Uncorrected LC3-II Intensity]]/Table1[[#This Row],[B-Actin Intensity]]</f>
        <v>9.7592639316411836E-2</v>
      </c>
    </row>
    <row r="28" spans="1:11" x14ac:dyDescent="0.25">
      <c r="A28">
        <v>2</v>
      </c>
      <c r="B28">
        <v>6</v>
      </c>
      <c r="C28">
        <v>2</v>
      </c>
      <c r="D28" t="s">
        <v>10</v>
      </c>
      <c r="E28" t="s">
        <v>9</v>
      </c>
      <c r="F28" t="s">
        <v>11</v>
      </c>
      <c r="G28">
        <v>0.1</v>
      </c>
      <c r="H28" t="s">
        <v>17</v>
      </c>
      <c r="I28" s="4">
        <v>7189824</v>
      </c>
      <c r="J28" s="4">
        <v>267100</v>
      </c>
      <c r="K28">
        <f>Table1[[#This Row],[Uncorrected LC3-II Intensity]]/Table1[[#This Row],[B-Actin Intensity]]</f>
        <v>3.7149727169955758E-2</v>
      </c>
    </row>
    <row r="29" spans="1:11" x14ac:dyDescent="0.25">
      <c r="A29">
        <v>2</v>
      </c>
      <c r="B29">
        <v>8</v>
      </c>
      <c r="C29">
        <v>2</v>
      </c>
      <c r="D29" t="s">
        <v>12</v>
      </c>
      <c r="E29" t="s">
        <v>6</v>
      </c>
      <c r="F29" t="s">
        <v>7</v>
      </c>
      <c r="G29">
        <v>100</v>
      </c>
      <c r="H29" t="s">
        <v>17</v>
      </c>
      <c r="I29" s="4">
        <v>2821522</v>
      </c>
      <c r="J29" s="4">
        <v>156429</v>
      </c>
      <c r="K29">
        <f>Table1[[#This Row],[Uncorrected LC3-II Intensity]]/Table1[[#This Row],[B-Actin Intensity]]</f>
        <v>5.5441353992632343E-2</v>
      </c>
    </row>
    <row r="30" spans="1:11" x14ac:dyDescent="0.25">
      <c r="A30">
        <v>2</v>
      </c>
      <c r="B30">
        <v>10</v>
      </c>
      <c r="C30">
        <v>2</v>
      </c>
      <c r="D30" t="s">
        <v>13</v>
      </c>
      <c r="E30" t="s">
        <v>9</v>
      </c>
      <c r="F30" t="s">
        <v>7</v>
      </c>
      <c r="G30">
        <v>100</v>
      </c>
      <c r="H30" t="s">
        <v>17</v>
      </c>
      <c r="I30" s="4">
        <v>1201080</v>
      </c>
      <c r="J30" s="4">
        <v>515448</v>
      </c>
      <c r="K30">
        <f>Table1[[#This Row],[Uncorrected LC3-II Intensity]]/Table1[[#This Row],[B-Actin Intensity]]</f>
        <v>0.42915376161454688</v>
      </c>
    </row>
    <row r="31" spans="1:11" x14ac:dyDescent="0.25">
      <c r="A31">
        <v>2</v>
      </c>
      <c r="B31">
        <v>12</v>
      </c>
      <c r="C31">
        <v>2</v>
      </c>
      <c r="D31" t="s">
        <v>14</v>
      </c>
      <c r="E31" t="s">
        <v>9</v>
      </c>
      <c r="F31" t="s">
        <v>11</v>
      </c>
      <c r="G31">
        <v>100</v>
      </c>
      <c r="H31" t="s">
        <v>17</v>
      </c>
      <c r="I31" s="4">
        <v>197606</v>
      </c>
      <c r="J31" s="4">
        <v>1204776</v>
      </c>
      <c r="K31">
        <f>Table1[[#This Row],[Uncorrected LC3-II Intensity]]/Table1[[#This Row],[B-Actin Intensity]]</f>
        <v>6.0968594071030235</v>
      </c>
    </row>
    <row r="32" spans="1:11" x14ac:dyDescent="0.25">
      <c r="A32">
        <v>3</v>
      </c>
      <c r="B32">
        <v>2</v>
      </c>
      <c r="C32">
        <v>3</v>
      </c>
      <c r="D32" t="s">
        <v>5</v>
      </c>
      <c r="E32" t="s">
        <v>6</v>
      </c>
      <c r="F32" t="s">
        <v>7</v>
      </c>
      <c r="G32">
        <v>0.1</v>
      </c>
      <c r="H32" t="s">
        <v>17</v>
      </c>
      <c r="I32" s="4">
        <v>193867</v>
      </c>
      <c r="J32" s="4">
        <v>149268</v>
      </c>
      <c r="K32">
        <f>Table1[[#This Row],[Uncorrected LC3-II Intensity]]/Table1[[#This Row],[B-Actin Intensity]]</f>
        <v>0.76995053309743278</v>
      </c>
    </row>
    <row r="33" spans="1:11" x14ac:dyDescent="0.25">
      <c r="A33">
        <v>3</v>
      </c>
      <c r="B33">
        <v>4</v>
      </c>
      <c r="C33">
        <v>3</v>
      </c>
      <c r="D33" t="s">
        <v>8</v>
      </c>
      <c r="E33" t="s">
        <v>9</v>
      </c>
      <c r="F33" t="s">
        <v>7</v>
      </c>
      <c r="G33">
        <v>0.1</v>
      </c>
      <c r="H33" t="s">
        <v>17</v>
      </c>
      <c r="I33" s="4">
        <v>4466016</v>
      </c>
      <c r="J33" s="4">
        <v>629118</v>
      </c>
      <c r="K33">
        <f>Table1[[#This Row],[Uncorrected LC3-II Intensity]]/Table1[[#This Row],[B-Actin Intensity]]</f>
        <v>0.14086783388147289</v>
      </c>
    </row>
    <row r="34" spans="1:11" x14ac:dyDescent="0.25">
      <c r="A34">
        <v>3</v>
      </c>
      <c r="B34">
        <v>6</v>
      </c>
      <c r="C34">
        <v>3</v>
      </c>
      <c r="D34" t="s">
        <v>10</v>
      </c>
      <c r="E34" t="s">
        <v>9</v>
      </c>
      <c r="F34" t="s">
        <v>11</v>
      </c>
      <c r="G34">
        <v>0.1</v>
      </c>
      <c r="H34" t="s">
        <v>17</v>
      </c>
      <c r="I34" s="4">
        <v>795409</v>
      </c>
      <c r="J34" s="4">
        <v>979881</v>
      </c>
      <c r="K34">
        <f>Table1[[#This Row],[Uncorrected LC3-II Intensity]]/Table1[[#This Row],[B-Actin Intensity]]</f>
        <v>1.2319209362730368</v>
      </c>
    </row>
    <row r="35" spans="1:11" x14ac:dyDescent="0.25">
      <c r="A35">
        <v>3</v>
      </c>
      <c r="B35">
        <v>8</v>
      </c>
      <c r="C35">
        <v>3</v>
      </c>
      <c r="D35" t="s">
        <v>12</v>
      </c>
      <c r="E35" t="s">
        <v>6</v>
      </c>
      <c r="F35" t="s">
        <v>7</v>
      </c>
      <c r="G35">
        <v>100</v>
      </c>
      <c r="H35" t="s">
        <v>17</v>
      </c>
      <c r="I35" s="4">
        <v>1371264</v>
      </c>
      <c r="J35" s="4">
        <v>942747</v>
      </c>
      <c r="K35">
        <f>Table1[[#This Row],[Uncorrected LC3-II Intensity]]/Table1[[#This Row],[B-Actin Intensity]]</f>
        <v>0.68750218776253147</v>
      </c>
    </row>
    <row r="36" spans="1:11" x14ac:dyDescent="0.25">
      <c r="A36">
        <v>3</v>
      </c>
      <c r="B36">
        <v>10</v>
      </c>
      <c r="C36">
        <v>3</v>
      </c>
      <c r="D36" t="s">
        <v>13</v>
      </c>
      <c r="E36" t="s">
        <v>9</v>
      </c>
      <c r="F36" t="s">
        <v>7</v>
      </c>
      <c r="G36">
        <v>100</v>
      </c>
      <c r="H36" t="s">
        <v>17</v>
      </c>
      <c r="I36" s="4">
        <v>1599475</v>
      </c>
      <c r="J36" s="4">
        <v>1182830</v>
      </c>
      <c r="K36">
        <f>Table1[[#This Row],[Uncorrected LC3-II Intensity]]/Table1[[#This Row],[B-Actin Intensity]]</f>
        <v>0.73951140217883993</v>
      </c>
    </row>
    <row r="37" spans="1:11" x14ac:dyDescent="0.25">
      <c r="A37">
        <v>3</v>
      </c>
      <c r="B37">
        <v>12</v>
      </c>
      <c r="C37">
        <v>3</v>
      </c>
      <c r="D37" t="s">
        <v>14</v>
      </c>
      <c r="E37" t="s">
        <v>9</v>
      </c>
      <c r="F37" t="s">
        <v>11</v>
      </c>
      <c r="G37">
        <v>100</v>
      </c>
      <c r="H37" t="s">
        <v>17</v>
      </c>
      <c r="I37" s="4">
        <v>224181</v>
      </c>
      <c r="J37" s="4">
        <v>349800</v>
      </c>
      <c r="K37">
        <f>Table1[[#This Row],[Uncorrected LC3-II Intensity]]/Table1[[#This Row],[B-Actin Intensity]]</f>
        <v>1.5603463272980316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4CAC-0B0E-4A53-8D48-6FC393A2E4DB}">
  <dimension ref="A1:K19"/>
  <sheetViews>
    <sheetView tabSelected="1" workbookViewId="0">
      <selection activeCell="M9" sqref="M9"/>
    </sheetView>
  </sheetViews>
  <sheetFormatPr defaultRowHeight="15" x14ac:dyDescent="0.25"/>
  <cols>
    <col min="4" max="4" width="20.85546875" customWidth="1"/>
    <col min="5" max="5" width="13.5703125" customWidth="1"/>
    <col min="6" max="6" width="10.7109375" customWidth="1"/>
    <col min="8" max="8" width="13" customWidth="1"/>
    <col min="9" max="9" width="16.5703125" customWidth="1"/>
    <col min="10" max="10" width="27.85546875" customWidth="1"/>
    <col min="11" max="11" width="29.140625" customWidth="1"/>
  </cols>
  <sheetData>
    <row r="1" spans="1:11" x14ac:dyDescent="0.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24</v>
      </c>
      <c r="I1" s="5" t="s">
        <v>23</v>
      </c>
      <c r="J1" s="7" t="s">
        <v>25</v>
      </c>
      <c r="K1" s="7" t="s">
        <v>31</v>
      </c>
    </row>
    <row r="2" spans="1:11" x14ac:dyDescent="0.25">
      <c r="A2" s="2">
        <v>1</v>
      </c>
      <c r="B2" s="2">
        <v>1</v>
      </c>
      <c r="C2" s="2">
        <v>1</v>
      </c>
      <c r="D2" s="2" t="s">
        <v>5</v>
      </c>
      <c r="E2" s="2" t="s">
        <v>6</v>
      </c>
      <c r="F2" s="2" t="s">
        <v>7</v>
      </c>
      <c r="G2" s="2">
        <v>0.1</v>
      </c>
      <c r="H2">
        <v>2.4561515172850807</v>
      </c>
      <c r="I2">
        <v>2.6014265920870323</v>
      </c>
      <c r="J2" s="6">
        <f>(Table2[[#This Row],[Inhibited LC3]]-Table2[[#This Row],[Basal LC3]])/Table2[[#This Row],[Basal LC3]]</f>
        <v>5.9147440123128919E-2</v>
      </c>
      <c r="K2" s="6">
        <f>Table2[[#This Row],[Autophagic Flux]]/$J$2</f>
        <v>1</v>
      </c>
    </row>
    <row r="3" spans="1:11" x14ac:dyDescent="0.25">
      <c r="A3" s="3">
        <v>1</v>
      </c>
      <c r="B3" s="3">
        <v>3</v>
      </c>
      <c r="C3" s="3">
        <v>1</v>
      </c>
      <c r="D3" s="3" t="s">
        <v>8</v>
      </c>
      <c r="E3" s="3" t="s">
        <v>9</v>
      </c>
      <c r="F3" s="3" t="s">
        <v>7</v>
      </c>
      <c r="G3" s="3">
        <v>0.1</v>
      </c>
      <c r="H3">
        <v>1.6646034007145118</v>
      </c>
      <c r="I3">
        <v>1.8284096319126011</v>
      </c>
      <c r="J3" s="6">
        <f>(Table2[[#This Row],[Inhibited LC3]]-Table2[[#This Row],[Basal LC3]])/Table2[[#This Row],[Basal LC3]]</f>
        <v>9.8405560824744984E-2</v>
      </c>
      <c r="K3" s="6">
        <f>Table2[[#This Row],[Autophagic Flux]]/$J$2</f>
        <v>1.6637332168542089</v>
      </c>
    </row>
    <row r="4" spans="1:11" x14ac:dyDescent="0.25">
      <c r="A4" s="2">
        <v>1</v>
      </c>
      <c r="B4" s="2">
        <v>5</v>
      </c>
      <c r="C4" s="2">
        <v>1</v>
      </c>
      <c r="D4" s="2" t="s">
        <v>10</v>
      </c>
      <c r="E4" s="2" t="s">
        <v>9</v>
      </c>
      <c r="F4" s="2" t="s">
        <v>11</v>
      </c>
      <c r="G4" s="2">
        <v>0.1</v>
      </c>
      <c r="H4">
        <v>4.4295864490115191</v>
      </c>
      <c r="I4">
        <v>3.8886305656441253</v>
      </c>
      <c r="J4" s="6">
        <v>0</v>
      </c>
      <c r="K4" s="6">
        <f>Table2[[#This Row],[Autophagic Flux]]/$J$2</f>
        <v>0</v>
      </c>
    </row>
    <row r="5" spans="1:11" x14ac:dyDescent="0.25">
      <c r="A5" s="3">
        <v>1</v>
      </c>
      <c r="B5" s="3">
        <v>7</v>
      </c>
      <c r="C5" s="3">
        <v>1</v>
      </c>
      <c r="D5" s="3" t="s">
        <v>12</v>
      </c>
      <c r="E5" s="3" t="s">
        <v>6</v>
      </c>
      <c r="F5" s="3" t="s">
        <v>7</v>
      </c>
      <c r="G5" s="3">
        <v>100</v>
      </c>
      <c r="H5">
        <v>0.56116731179697188</v>
      </c>
      <c r="I5">
        <v>0.19529356204277978</v>
      </c>
      <c r="J5" s="6">
        <v>0</v>
      </c>
      <c r="K5" s="6">
        <f>Table2[[#This Row],[Autophagic Flux]]/$J$2</f>
        <v>0</v>
      </c>
    </row>
    <row r="6" spans="1:11" x14ac:dyDescent="0.25">
      <c r="A6" s="2">
        <v>1</v>
      </c>
      <c r="B6" s="2">
        <v>9</v>
      </c>
      <c r="C6" s="2">
        <v>1</v>
      </c>
      <c r="D6" s="2" t="s">
        <v>13</v>
      </c>
      <c r="E6" s="2" t="s">
        <v>9</v>
      </c>
      <c r="F6" s="2" t="s">
        <v>7</v>
      </c>
      <c r="G6" s="2">
        <v>100</v>
      </c>
      <c r="H6">
        <v>0.20401933235922221</v>
      </c>
      <c r="I6">
        <v>0.34304127174849608</v>
      </c>
      <c r="J6" s="6">
        <f>(Table2[[#This Row],[Inhibited LC3]]-Table2[[#This Row],[Basal LC3]])/Table2[[#This Row],[Basal LC3]]</f>
        <v>0.68141551970425185</v>
      </c>
      <c r="K6" s="6"/>
    </row>
    <row r="7" spans="1:11" x14ac:dyDescent="0.25">
      <c r="A7" s="3">
        <v>1</v>
      </c>
      <c r="B7" s="3">
        <v>11</v>
      </c>
      <c r="C7" s="3">
        <v>1</v>
      </c>
      <c r="D7" s="3" t="s">
        <v>14</v>
      </c>
      <c r="E7" s="3" t="s">
        <v>9</v>
      </c>
      <c r="F7" s="3" t="s">
        <v>11</v>
      </c>
      <c r="G7" s="3">
        <v>100</v>
      </c>
      <c r="H7">
        <v>0.76589576440528062</v>
      </c>
      <c r="I7">
        <v>1.7244352286369093</v>
      </c>
      <c r="J7" s="6">
        <f>(Table2[[#This Row],[Inhibited LC3]]-Table2[[#This Row],[Basal LC3]])/Table2[[#This Row],[Basal LC3]]</f>
        <v>1.2515273079959337</v>
      </c>
      <c r="K7" s="6"/>
    </row>
    <row r="8" spans="1:11" x14ac:dyDescent="0.25">
      <c r="A8" s="2">
        <v>2</v>
      </c>
      <c r="B8" s="2">
        <v>1</v>
      </c>
      <c r="C8" s="2">
        <v>2</v>
      </c>
      <c r="D8" s="2" t="s">
        <v>5</v>
      </c>
      <c r="E8" s="2" t="s">
        <v>6</v>
      </c>
      <c r="F8" s="2" t="s">
        <v>7</v>
      </c>
      <c r="G8" s="2">
        <v>0.1</v>
      </c>
      <c r="H8">
        <v>0.14823635557632067</v>
      </c>
      <c r="I8">
        <v>0.24703723332280908</v>
      </c>
      <c r="J8" s="6">
        <f>(Table2[[#This Row],[Inhibited LC3]]-Table2[[#This Row],[Basal LC3]])/Table2[[#This Row],[Basal LC3]]</f>
        <v>0.66650908518605601</v>
      </c>
      <c r="K8" s="3">
        <f>Table2[[#This Row],[Autophagic Flux]]/$J$8</f>
        <v>1</v>
      </c>
    </row>
    <row r="9" spans="1:11" x14ac:dyDescent="0.25">
      <c r="A9" s="3">
        <v>2</v>
      </c>
      <c r="B9" s="3">
        <v>3</v>
      </c>
      <c r="C9" s="3">
        <v>2</v>
      </c>
      <c r="D9" s="3" t="s">
        <v>8</v>
      </c>
      <c r="E9" s="3" t="s">
        <v>9</v>
      </c>
      <c r="F9" s="3" t="s">
        <v>7</v>
      </c>
      <c r="G9" s="3">
        <v>0.1</v>
      </c>
      <c r="H9">
        <v>4.3140551312271229E-2</v>
      </c>
      <c r="I9">
        <v>9.7592639316411836E-2</v>
      </c>
      <c r="J9" s="6">
        <f>(Table2[[#This Row],[Inhibited LC3]]-Table2[[#This Row],[Basal LC3]])/Table2[[#This Row],[Basal LC3]]</f>
        <v>1.2622019503179562</v>
      </c>
      <c r="K9" s="3">
        <f>Table2[[#This Row],[Autophagic Flux]]/$J$8</f>
        <v>1.8937505555015992</v>
      </c>
    </row>
    <row r="10" spans="1:11" x14ac:dyDescent="0.25">
      <c r="A10" s="2">
        <v>2</v>
      </c>
      <c r="B10" s="2">
        <v>5</v>
      </c>
      <c r="C10" s="2">
        <v>2</v>
      </c>
      <c r="D10" s="2" t="s">
        <v>10</v>
      </c>
      <c r="E10" s="2" t="s">
        <v>9</v>
      </c>
      <c r="F10" s="2" t="s">
        <v>11</v>
      </c>
      <c r="G10" s="2">
        <v>0.1</v>
      </c>
      <c r="H10">
        <v>1.6197689253050152E-2</v>
      </c>
      <c r="I10">
        <v>3.7149727169955758E-2</v>
      </c>
      <c r="J10" s="6">
        <f>(Table2[[#This Row],[Inhibited LC3]]-Table2[[#This Row],[Basal LC3]])/Table2[[#This Row],[Basal LC3]]</f>
        <v>1.2935201799207361</v>
      </c>
      <c r="K10" s="3">
        <f>Table2[[#This Row],[Autophagic Flux]]/$J$8</f>
        <v>1.9407390066703292</v>
      </c>
    </row>
    <row r="11" spans="1:11" x14ac:dyDescent="0.25">
      <c r="A11" s="3">
        <v>2</v>
      </c>
      <c r="B11" s="3">
        <v>7</v>
      </c>
      <c r="C11" s="3">
        <v>2</v>
      </c>
      <c r="D11" s="3" t="s">
        <v>12</v>
      </c>
      <c r="E11" s="3" t="s">
        <v>6</v>
      </c>
      <c r="F11" s="3" t="s">
        <v>7</v>
      </c>
      <c r="G11" s="3">
        <v>100</v>
      </c>
      <c r="H11">
        <v>2.433594514443993E-2</v>
      </c>
      <c r="I11">
        <v>5.5441353992632343E-2</v>
      </c>
      <c r="J11" s="6">
        <f>(Table2[[#This Row],[Inhibited LC3]]-Table2[[#This Row],[Basal LC3]])/Table2[[#This Row],[Basal LC3]]</f>
        <v>1.278167281507828</v>
      </c>
      <c r="K11" s="3">
        <f>Table2[[#This Row],[Autophagic Flux]]/$J$8</f>
        <v>1.917704214265928</v>
      </c>
    </row>
    <row r="12" spans="1:11" x14ac:dyDescent="0.25">
      <c r="A12" s="2">
        <v>2</v>
      </c>
      <c r="B12" s="2">
        <v>9</v>
      </c>
      <c r="C12" s="2">
        <v>2</v>
      </c>
      <c r="D12" s="2" t="s">
        <v>13</v>
      </c>
      <c r="E12" s="2" t="s">
        <v>9</v>
      </c>
      <c r="F12" s="2" t="s">
        <v>7</v>
      </c>
      <c r="G12" s="2">
        <v>100</v>
      </c>
      <c r="H12">
        <v>0.15030551820133531</v>
      </c>
      <c r="I12">
        <v>0.42915376161454688</v>
      </c>
      <c r="J12" s="6">
        <f>(Table2[[#This Row],[Inhibited LC3]]-Table2[[#This Row],[Basal LC3]])/Table2[[#This Row],[Basal LC3]]</f>
        <v>1.8552096207119446</v>
      </c>
      <c r="K12" s="3">
        <f>Table2[[#This Row],[Autophagic Flux]]/$J$8</f>
        <v>2.7834723666130716</v>
      </c>
    </row>
    <row r="13" spans="1:11" x14ac:dyDescent="0.25">
      <c r="A13" s="3">
        <v>2</v>
      </c>
      <c r="B13" s="3">
        <v>11</v>
      </c>
      <c r="C13" s="3">
        <v>2</v>
      </c>
      <c r="D13" s="3" t="s">
        <v>14</v>
      </c>
      <c r="E13" s="3" t="s">
        <v>9</v>
      </c>
      <c r="F13" s="3" t="s">
        <v>11</v>
      </c>
      <c r="G13" s="3">
        <v>100</v>
      </c>
      <c r="H13">
        <v>2.9131109868952239</v>
      </c>
      <c r="I13">
        <v>6.0968594071030235</v>
      </c>
      <c r="J13" s="6">
        <f>(Table2[[#This Row],[Inhibited LC3]]-Table2[[#This Row],[Basal LC3]])/Table2[[#This Row],[Basal LC3]]</f>
        <v>1.0929032345592227</v>
      </c>
      <c r="K13" s="3">
        <f>Table2[[#This Row],[Autophagic Flux]]/$J$8</f>
        <v>1.6397424414014383</v>
      </c>
    </row>
    <row r="14" spans="1:11" x14ac:dyDescent="0.25">
      <c r="A14" s="2">
        <v>3</v>
      </c>
      <c r="B14" s="2">
        <v>1</v>
      </c>
      <c r="C14" s="2">
        <v>3</v>
      </c>
      <c r="D14" s="2" t="s">
        <v>5</v>
      </c>
      <c r="E14" s="2" t="s">
        <v>6</v>
      </c>
      <c r="F14" s="2" t="s">
        <v>7</v>
      </c>
      <c r="G14" s="2">
        <v>0.1</v>
      </c>
      <c r="H14">
        <v>0.25301204819277107</v>
      </c>
      <c r="I14">
        <v>0.76995053309743278</v>
      </c>
      <c r="J14" s="6">
        <f>(Table2[[#This Row],[Inhibited LC3]]-Table2[[#This Row],[Basal LC3]])/Table2[[#This Row],[Basal LC3]]</f>
        <v>2.0431378212898532</v>
      </c>
      <c r="K14" s="3">
        <f>Table2[[#This Row],[Autophagic Flux]]/$J$14</f>
        <v>1</v>
      </c>
    </row>
    <row r="15" spans="1:11" x14ac:dyDescent="0.25">
      <c r="A15" s="3">
        <v>3</v>
      </c>
      <c r="B15" s="3">
        <v>3</v>
      </c>
      <c r="C15" s="3">
        <v>3</v>
      </c>
      <c r="D15" s="3" t="s">
        <v>8</v>
      </c>
      <c r="E15" s="3" t="s">
        <v>9</v>
      </c>
      <c r="F15" s="3" t="s">
        <v>7</v>
      </c>
      <c r="G15" s="3">
        <v>0.1</v>
      </c>
      <c r="H15">
        <v>0.83447786554124637</v>
      </c>
      <c r="I15">
        <v>0.14086783388147289</v>
      </c>
      <c r="J15" s="6">
        <v>0</v>
      </c>
      <c r="K15" s="3">
        <f>Table2[[#This Row],[Autophagic Flux]]/$J$14</f>
        <v>0</v>
      </c>
    </row>
    <row r="16" spans="1:11" x14ac:dyDescent="0.25">
      <c r="A16" s="2">
        <v>3</v>
      </c>
      <c r="B16" s="2">
        <v>5</v>
      </c>
      <c r="C16" s="2">
        <v>3</v>
      </c>
      <c r="D16" s="2" t="s">
        <v>10</v>
      </c>
      <c r="E16" s="2" t="s">
        <v>9</v>
      </c>
      <c r="F16" s="2" t="s">
        <v>11</v>
      </c>
      <c r="G16" s="2">
        <v>0.1</v>
      </c>
      <c r="H16">
        <v>0.35415219423131261</v>
      </c>
      <c r="I16">
        <v>1.2319209362730368</v>
      </c>
      <c r="J16" s="6">
        <f>(Table2[[#This Row],[Inhibited LC3]]-Table2[[#This Row],[Basal LC3]])/Table2[[#This Row],[Basal LC3]]</f>
        <v>2.4785071399795258</v>
      </c>
      <c r="K16" s="3">
        <f>Table2[[#This Row],[Autophagic Flux]]/$J$14</f>
        <v>1.2130885709975354</v>
      </c>
    </row>
    <row r="17" spans="1:11" x14ac:dyDescent="0.25">
      <c r="A17" s="3">
        <v>3</v>
      </c>
      <c r="B17" s="3">
        <v>7</v>
      </c>
      <c r="C17" s="3">
        <v>3</v>
      </c>
      <c r="D17" s="3" t="s">
        <v>12</v>
      </c>
      <c r="E17" s="3" t="s">
        <v>6</v>
      </c>
      <c r="F17" s="3" t="s">
        <v>7</v>
      </c>
      <c r="G17" s="3">
        <v>100</v>
      </c>
      <c r="H17">
        <v>0.24062916421066635</v>
      </c>
      <c r="I17">
        <v>0.68750218776253147</v>
      </c>
      <c r="J17" s="6">
        <f>(Table2[[#This Row],[Inhibited LC3]]-Table2[[#This Row],[Basal LC3]])/Table2[[#This Row],[Basal LC3]]</f>
        <v>1.8571025046682874</v>
      </c>
      <c r="K17" s="3">
        <f>Table2[[#This Row],[Autophagic Flux]]/$J$14</f>
        <v>0.90894627142474416</v>
      </c>
    </row>
    <row r="18" spans="1:11" x14ac:dyDescent="0.25">
      <c r="A18" s="2">
        <v>3</v>
      </c>
      <c r="B18" s="2">
        <v>9</v>
      </c>
      <c r="C18" s="2">
        <v>3</v>
      </c>
      <c r="D18" s="2" t="s">
        <v>13</v>
      </c>
      <c r="E18" s="2" t="s">
        <v>9</v>
      </c>
      <c r="F18" s="2" t="s">
        <v>7</v>
      </c>
      <c r="G18" s="2">
        <v>100</v>
      </c>
      <c r="H18">
        <v>0.78531024279871209</v>
      </c>
      <c r="I18">
        <v>0.73951140217883993</v>
      </c>
      <c r="J18" s="6">
        <v>0</v>
      </c>
      <c r="K18" s="3">
        <f>Table2[[#This Row],[Autophagic Flux]]/$J$14</f>
        <v>0</v>
      </c>
    </row>
    <row r="19" spans="1:11" x14ac:dyDescent="0.25">
      <c r="A19" s="3">
        <v>3</v>
      </c>
      <c r="B19" s="3">
        <v>11</v>
      </c>
      <c r="C19" s="3">
        <v>3</v>
      </c>
      <c r="D19" s="3" t="s">
        <v>14</v>
      </c>
      <c r="E19" s="3" t="s">
        <v>9</v>
      </c>
      <c r="F19" s="3" t="s">
        <v>11</v>
      </c>
      <c r="G19" s="3">
        <v>100</v>
      </c>
      <c r="H19">
        <v>0.6226237263912674</v>
      </c>
      <c r="I19">
        <v>1.5603463272980316</v>
      </c>
      <c r="J19" s="6">
        <f>(Table2[[#This Row],[Inhibited LC3]]-Table2[[#This Row],[Basal LC3]])/Table2[[#This Row],[Basal LC3]]</f>
        <v>1.5060823434111845</v>
      </c>
      <c r="K19" s="3">
        <f>Table2[[#This Row],[Autophagic Flux]]/$J$14</f>
        <v>0.73714182553792662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A4DC-BB04-4178-8247-77446AD94A6D}">
  <dimension ref="A1:K37"/>
  <sheetViews>
    <sheetView topLeftCell="A4" workbookViewId="0">
      <selection activeCell="M10" sqref="M10"/>
    </sheetView>
  </sheetViews>
  <sheetFormatPr defaultRowHeight="15" x14ac:dyDescent="0.25"/>
  <cols>
    <col min="4" max="4" width="25" customWidth="1"/>
    <col min="5" max="5" width="13.5703125" customWidth="1"/>
    <col min="6" max="6" width="10.7109375" customWidth="1"/>
    <col min="9" max="9" width="23.42578125" customWidth="1"/>
    <col min="10" max="10" width="28.42578125" customWidth="1"/>
    <col min="11" max="11" width="25" customWidth="1"/>
  </cols>
  <sheetData>
    <row r="1" spans="1:11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1</v>
      </c>
      <c r="C2">
        <v>1</v>
      </c>
      <c r="D2" t="s">
        <v>5</v>
      </c>
      <c r="E2" t="s">
        <v>6</v>
      </c>
      <c r="F2" t="s">
        <v>7</v>
      </c>
      <c r="G2">
        <v>0.1</v>
      </c>
      <c r="H2" t="s">
        <v>16</v>
      </c>
      <c r="I2" s="4">
        <v>400320</v>
      </c>
      <c r="J2" s="4">
        <v>414660</v>
      </c>
      <c r="K2">
        <f>Table14[[#This Row],[Uncorrected LC3-II Intensity]]/Table14[[#This Row],[B-Actin Intensity]]</f>
        <v>1.0358213429256595</v>
      </c>
    </row>
    <row r="3" spans="1:11" x14ac:dyDescent="0.25">
      <c r="A3">
        <v>1</v>
      </c>
      <c r="B3">
        <v>3</v>
      </c>
      <c r="C3">
        <v>1</v>
      </c>
      <c r="D3" t="s">
        <v>8</v>
      </c>
      <c r="E3" t="s">
        <v>9</v>
      </c>
      <c r="F3" t="s">
        <v>7</v>
      </c>
      <c r="G3">
        <v>0.1</v>
      </c>
      <c r="H3" t="s">
        <v>16</v>
      </c>
      <c r="I3" s="4">
        <v>383580</v>
      </c>
      <c r="J3" s="4">
        <v>333260</v>
      </c>
      <c r="K3">
        <f>Table14[[#This Row],[Uncorrected LC3-II Intensity]]/Table14[[#This Row],[B-Actin Intensity]]</f>
        <v>0.86881484957505606</v>
      </c>
    </row>
    <row r="4" spans="1:11" x14ac:dyDescent="0.25">
      <c r="A4">
        <v>1</v>
      </c>
      <c r="B4">
        <v>5</v>
      </c>
      <c r="C4">
        <v>1</v>
      </c>
      <c r="D4" t="s">
        <v>10</v>
      </c>
      <c r="E4" t="s">
        <v>9</v>
      </c>
      <c r="F4" t="s">
        <v>11</v>
      </c>
      <c r="G4">
        <v>0.1</v>
      </c>
      <c r="H4" t="s">
        <v>16</v>
      </c>
      <c r="I4" s="4">
        <v>1108420</v>
      </c>
      <c r="J4" s="4">
        <v>398700</v>
      </c>
      <c r="K4">
        <f>Table14[[#This Row],[Uncorrected LC3-II Intensity]]/Table14[[#This Row],[B-Actin Intensity]]</f>
        <v>0.35970119629743236</v>
      </c>
    </row>
    <row r="5" spans="1:11" x14ac:dyDescent="0.25">
      <c r="A5">
        <v>1</v>
      </c>
      <c r="B5">
        <v>7</v>
      </c>
      <c r="C5">
        <v>1</v>
      </c>
      <c r="D5" t="s">
        <v>12</v>
      </c>
      <c r="E5" t="s">
        <v>6</v>
      </c>
      <c r="F5" t="s">
        <v>7</v>
      </c>
      <c r="G5">
        <v>100</v>
      </c>
      <c r="H5" t="s">
        <v>16</v>
      </c>
      <c r="I5" s="4">
        <v>2592025</v>
      </c>
      <c r="J5" s="4">
        <v>201300</v>
      </c>
      <c r="K5">
        <f>Table14[[#This Row],[Uncorrected LC3-II Intensity]]/Table14[[#This Row],[B-Actin Intensity]]</f>
        <v>7.7661287989120475E-2</v>
      </c>
    </row>
    <row r="6" spans="1:11" x14ac:dyDescent="0.25">
      <c r="A6">
        <v>1</v>
      </c>
      <c r="B6">
        <v>9</v>
      </c>
      <c r="C6">
        <v>1</v>
      </c>
      <c r="D6" t="s">
        <v>13</v>
      </c>
      <c r="E6" t="s">
        <v>9</v>
      </c>
      <c r="F6" t="s">
        <v>7</v>
      </c>
      <c r="G6">
        <v>100</v>
      </c>
      <c r="H6" t="s">
        <v>16</v>
      </c>
      <c r="I6" s="4">
        <v>1903140</v>
      </c>
      <c r="J6" s="4">
        <v>480260</v>
      </c>
      <c r="K6">
        <f>Table14[[#This Row],[Uncorrected LC3-II Intensity]]/Table14[[#This Row],[B-Actin Intensity]]</f>
        <v>0.2523513771976838</v>
      </c>
    </row>
    <row r="7" spans="1:11" x14ac:dyDescent="0.25">
      <c r="A7">
        <v>1</v>
      </c>
      <c r="B7">
        <v>11</v>
      </c>
      <c r="C7">
        <v>1</v>
      </c>
      <c r="D7" t="s">
        <v>14</v>
      </c>
      <c r="E7" t="s">
        <v>9</v>
      </c>
      <c r="F7" t="s">
        <v>11</v>
      </c>
      <c r="G7">
        <v>100</v>
      </c>
      <c r="H7" t="s">
        <v>16</v>
      </c>
      <c r="I7" s="4">
        <v>628020</v>
      </c>
      <c r="J7" s="4">
        <v>655920</v>
      </c>
      <c r="K7">
        <f>Table14[[#This Row],[Uncorrected LC3-II Intensity]]/Table14[[#This Row],[B-Actin Intensity]]</f>
        <v>1.0444253367727143</v>
      </c>
    </row>
    <row r="8" spans="1:11" x14ac:dyDescent="0.25">
      <c r="A8">
        <v>2</v>
      </c>
      <c r="B8">
        <v>1</v>
      </c>
      <c r="C8">
        <v>2</v>
      </c>
      <c r="D8" t="s">
        <v>5</v>
      </c>
      <c r="E8" t="s">
        <v>6</v>
      </c>
      <c r="F8" t="s">
        <v>7</v>
      </c>
      <c r="G8">
        <v>0.1</v>
      </c>
      <c r="H8" t="s">
        <v>16</v>
      </c>
      <c r="I8" s="4">
        <v>28644</v>
      </c>
      <c r="J8" s="4">
        <v>47329</v>
      </c>
      <c r="K8">
        <f>Table14[[#This Row],[Uncorrected LC3-II Intensity]]/Table14[[#This Row],[B-Actin Intensity]]</f>
        <v>1.6523181119955312</v>
      </c>
    </row>
    <row r="9" spans="1:11" x14ac:dyDescent="0.25">
      <c r="A9">
        <v>2</v>
      </c>
      <c r="B9">
        <v>3</v>
      </c>
      <c r="C9">
        <v>2</v>
      </c>
      <c r="D9" t="s">
        <v>8</v>
      </c>
      <c r="E9" t="s">
        <v>9</v>
      </c>
      <c r="F9" t="s">
        <v>7</v>
      </c>
      <c r="G9">
        <v>0.1</v>
      </c>
      <c r="H9" t="s">
        <v>16</v>
      </c>
      <c r="I9" s="4">
        <v>481929</v>
      </c>
      <c r="J9" s="4">
        <v>335464</v>
      </c>
      <c r="K9">
        <f>Table14[[#This Row],[Uncorrected LC3-II Intensity]]/Table14[[#This Row],[B-Actin Intensity]]</f>
        <v>0.69608593797011598</v>
      </c>
    </row>
    <row r="10" spans="1:11" x14ac:dyDescent="0.25">
      <c r="A10">
        <v>2</v>
      </c>
      <c r="B10">
        <v>5</v>
      </c>
      <c r="C10">
        <v>2</v>
      </c>
      <c r="D10" t="s">
        <v>10</v>
      </c>
      <c r="E10" t="s">
        <v>9</v>
      </c>
      <c r="F10" t="s">
        <v>11</v>
      </c>
      <c r="G10">
        <v>0.1</v>
      </c>
      <c r="H10" t="s">
        <v>16</v>
      </c>
      <c r="I10" s="4">
        <v>314727</v>
      </c>
      <c r="J10" s="4">
        <v>238583</v>
      </c>
      <c r="K10">
        <f>Table14[[#This Row],[Uncorrected LC3-II Intensity]]/Table14[[#This Row],[B-Actin Intensity]]</f>
        <v>0.75806333743212373</v>
      </c>
    </row>
    <row r="11" spans="1:11" x14ac:dyDescent="0.25">
      <c r="A11">
        <v>2</v>
      </c>
      <c r="B11">
        <v>7</v>
      </c>
      <c r="C11">
        <v>2</v>
      </c>
      <c r="D11" t="s">
        <v>12</v>
      </c>
      <c r="E11" t="s">
        <v>6</v>
      </c>
      <c r="F11" t="s">
        <v>7</v>
      </c>
      <c r="G11">
        <v>100</v>
      </c>
      <c r="H11" t="s">
        <v>16</v>
      </c>
      <c r="I11" s="4">
        <v>925281</v>
      </c>
      <c r="J11" s="4">
        <v>391970</v>
      </c>
      <c r="K11">
        <f>Table14[[#This Row],[Uncorrected LC3-II Intensity]]/Table14[[#This Row],[B-Actin Intensity]]</f>
        <v>0.42362266165629686</v>
      </c>
    </row>
    <row r="12" spans="1:11" x14ac:dyDescent="0.25">
      <c r="A12">
        <v>2</v>
      </c>
      <c r="B12">
        <v>9</v>
      </c>
      <c r="C12">
        <v>2</v>
      </c>
      <c r="D12" t="s">
        <v>13</v>
      </c>
      <c r="E12" t="s">
        <v>9</v>
      </c>
      <c r="F12" t="s">
        <v>7</v>
      </c>
      <c r="G12">
        <v>100</v>
      </c>
      <c r="H12" t="s">
        <v>16</v>
      </c>
      <c r="I12" s="4">
        <v>905289</v>
      </c>
      <c r="J12" s="4">
        <v>123310</v>
      </c>
      <c r="K12">
        <f>Table14[[#This Row],[Uncorrected LC3-II Intensity]]/Table14[[#This Row],[B-Actin Intensity]]</f>
        <v>0.13621064654491549</v>
      </c>
    </row>
    <row r="13" spans="1:11" x14ac:dyDescent="0.25">
      <c r="A13">
        <v>2</v>
      </c>
      <c r="B13">
        <v>11</v>
      </c>
      <c r="C13">
        <v>2</v>
      </c>
      <c r="D13" t="s">
        <v>14</v>
      </c>
      <c r="E13" t="s">
        <v>9</v>
      </c>
      <c r="F13" t="s">
        <v>11</v>
      </c>
      <c r="G13">
        <v>100</v>
      </c>
      <c r="H13" t="s">
        <v>16</v>
      </c>
      <c r="I13" s="4">
        <v>420945</v>
      </c>
      <c r="J13" s="4">
        <v>126027</v>
      </c>
      <c r="K13">
        <f>Table14[[#This Row],[Uncorrected LC3-II Intensity]]/Table14[[#This Row],[B-Actin Intensity]]</f>
        <v>0.29939065673662829</v>
      </c>
    </row>
    <row r="14" spans="1:11" x14ac:dyDescent="0.25">
      <c r="A14">
        <v>3</v>
      </c>
      <c r="B14">
        <v>1</v>
      </c>
      <c r="C14">
        <v>3</v>
      </c>
      <c r="D14" t="s">
        <v>5</v>
      </c>
      <c r="E14" t="s">
        <v>6</v>
      </c>
      <c r="F14" t="s">
        <v>7</v>
      </c>
      <c r="G14">
        <v>0.1</v>
      </c>
      <c r="H14" t="s">
        <v>16</v>
      </c>
      <c r="I14" s="4">
        <v>7201</v>
      </c>
      <c r="J14" s="4">
        <v>468264</v>
      </c>
      <c r="K14">
        <f>Table14[[#This Row],[Uncorrected LC3-II Intensity]]/Table14[[#This Row],[B-Actin Intensity]]</f>
        <v>65.027635050687408</v>
      </c>
    </row>
    <row r="15" spans="1:11" x14ac:dyDescent="0.25">
      <c r="A15">
        <v>3</v>
      </c>
      <c r="B15">
        <v>3</v>
      </c>
      <c r="C15">
        <v>3</v>
      </c>
      <c r="D15" t="s">
        <v>8</v>
      </c>
      <c r="E15" t="s">
        <v>9</v>
      </c>
      <c r="F15" t="s">
        <v>7</v>
      </c>
      <c r="G15">
        <v>0.1</v>
      </c>
      <c r="H15" t="s">
        <v>16</v>
      </c>
      <c r="I15" s="4">
        <v>449844</v>
      </c>
      <c r="J15" s="4">
        <v>340700</v>
      </c>
      <c r="K15">
        <f>Table14[[#This Row],[Uncorrected LC3-II Intensity]]/Table14[[#This Row],[B-Actin Intensity]]</f>
        <v>0.7573736673157806</v>
      </c>
    </row>
    <row r="16" spans="1:11" x14ac:dyDescent="0.25">
      <c r="A16">
        <v>3</v>
      </c>
      <c r="B16">
        <v>5</v>
      </c>
      <c r="C16">
        <v>3</v>
      </c>
      <c r="D16" t="s">
        <v>10</v>
      </c>
      <c r="E16" t="s">
        <v>9</v>
      </c>
      <c r="F16" t="s">
        <v>11</v>
      </c>
      <c r="G16">
        <v>0.1</v>
      </c>
      <c r="H16" t="s">
        <v>16</v>
      </c>
      <c r="I16" s="4">
        <v>271966</v>
      </c>
      <c r="J16" s="4">
        <v>342108</v>
      </c>
      <c r="K16">
        <f>Table14[[#This Row],[Uncorrected LC3-II Intensity]]/Table14[[#This Row],[B-Actin Intensity]]</f>
        <v>1.2579072384048007</v>
      </c>
    </row>
    <row r="17" spans="1:11" x14ac:dyDescent="0.25">
      <c r="A17">
        <v>3</v>
      </c>
      <c r="B17">
        <v>7</v>
      </c>
      <c r="C17">
        <v>3</v>
      </c>
      <c r="D17" t="s">
        <v>12</v>
      </c>
      <c r="E17" t="s">
        <v>6</v>
      </c>
      <c r="F17" t="s">
        <v>7</v>
      </c>
      <c r="G17">
        <v>100</v>
      </c>
      <c r="H17" t="s">
        <v>16</v>
      </c>
      <c r="I17" s="4">
        <v>146851</v>
      </c>
      <c r="J17" s="4">
        <v>943058</v>
      </c>
      <c r="K17">
        <f>Table14[[#This Row],[Uncorrected LC3-II Intensity]]/Table14[[#This Row],[B-Actin Intensity]]</f>
        <v>6.421869786382115</v>
      </c>
    </row>
    <row r="18" spans="1:11" x14ac:dyDescent="0.25">
      <c r="A18">
        <v>3</v>
      </c>
      <c r="B18">
        <v>9</v>
      </c>
      <c r="C18">
        <v>3</v>
      </c>
      <c r="D18" t="s">
        <v>13</v>
      </c>
      <c r="E18" t="s">
        <v>9</v>
      </c>
      <c r="F18" t="s">
        <v>7</v>
      </c>
      <c r="G18">
        <v>100</v>
      </c>
      <c r="H18" t="s">
        <v>16</v>
      </c>
      <c r="I18" s="4">
        <v>1599781</v>
      </c>
      <c r="J18" s="4">
        <v>467806</v>
      </c>
      <c r="K18">
        <f>Table14[[#This Row],[Uncorrected LC3-II Intensity]]/Table14[[#This Row],[B-Actin Intensity]]</f>
        <v>0.29241877481980344</v>
      </c>
    </row>
    <row r="19" spans="1:11" x14ac:dyDescent="0.25">
      <c r="A19">
        <v>3</v>
      </c>
      <c r="B19">
        <v>11</v>
      </c>
      <c r="C19">
        <v>3</v>
      </c>
      <c r="D19" t="s">
        <v>14</v>
      </c>
      <c r="E19" t="s">
        <v>9</v>
      </c>
      <c r="F19" t="s">
        <v>11</v>
      </c>
      <c r="G19">
        <v>100</v>
      </c>
      <c r="H19" t="s">
        <v>16</v>
      </c>
      <c r="I19" s="4">
        <v>35473</v>
      </c>
      <c r="J19" s="4">
        <v>1830928</v>
      </c>
      <c r="K19">
        <f>Table14[[#This Row],[Uncorrected LC3-II Intensity]]/Table14[[#This Row],[B-Actin Intensity]]</f>
        <v>51.614692864995909</v>
      </c>
    </row>
    <row r="20" spans="1:11" x14ac:dyDescent="0.25">
      <c r="A20">
        <v>1</v>
      </c>
      <c r="B20">
        <v>2</v>
      </c>
      <c r="C20">
        <v>1</v>
      </c>
      <c r="D20" t="s">
        <v>5</v>
      </c>
      <c r="E20" t="s">
        <v>6</v>
      </c>
      <c r="F20" t="s">
        <v>7</v>
      </c>
      <c r="G20">
        <v>0.1</v>
      </c>
      <c r="H20" t="s">
        <v>17</v>
      </c>
      <c r="I20" s="4">
        <v>296740</v>
      </c>
      <c r="J20" s="4">
        <v>641020</v>
      </c>
      <c r="K20">
        <f>Table14[[#This Row],[Uncorrected LC3-II Intensity]]/Table14[[#This Row],[B-Actin Intensity]]</f>
        <v>2.1602075891352701</v>
      </c>
    </row>
    <row r="21" spans="1:11" x14ac:dyDescent="0.25">
      <c r="A21">
        <v>1</v>
      </c>
      <c r="B21">
        <v>4</v>
      </c>
      <c r="C21">
        <v>1</v>
      </c>
      <c r="D21" t="s">
        <v>8</v>
      </c>
      <c r="E21" t="s">
        <v>9</v>
      </c>
      <c r="F21" t="s">
        <v>7</v>
      </c>
      <c r="G21">
        <v>0.1</v>
      </c>
      <c r="H21" t="s">
        <v>17</v>
      </c>
      <c r="I21" s="4">
        <v>684680</v>
      </c>
      <c r="J21" s="4">
        <v>363540</v>
      </c>
      <c r="K21">
        <f>Table14[[#This Row],[Uncorrected LC3-II Intensity]]/Table14[[#This Row],[B-Actin Intensity]]</f>
        <v>0.53096336974937197</v>
      </c>
    </row>
    <row r="22" spans="1:11" x14ac:dyDescent="0.25">
      <c r="A22">
        <v>1</v>
      </c>
      <c r="B22">
        <v>6</v>
      </c>
      <c r="C22">
        <v>1</v>
      </c>
      <c r="D22" t="s">
        <v>10</v>
      </c>
      <c r="E22" t="s">
        <v>9</v>
      </c>
      <c r="F22" t="s">
        <v>11</v>
      </c>
      <c r="G22">
        <v>0.1</v>
      </c>
      <c r="H22" t="s">
        <v>17</v>
      </c>
      <c r="I22" s="4">
        <v>1424760</v>
      </c>
      <c r="J22" s="4">
        <v>437200</v>
      </c>
      <c r="K22">
        <f>Table14[[#This Row],[Uncorrected LC3-II Intensity]]/Table14[[#This Row],[B-Actin Intensity]]</f>
        <v>0.3068586990089559</v>
      </c>
    </row>
    <row r="23" spans="1:11" x14ac:dyDescent="0.25">
      <c r="A23">
        <v>1</v>
      </c>
      <c r="B23">
        <v>8</v>
      </c>
      <c r="C23">
        <v>1</v>
      </c>
      <c r="D23" t="s">
        <v>12</v>
      </c>
      <c r="E23" t="s">
        <v>6</v>
      </c>
      <c r="F23" t="s">
        <v>7</v>
      </c>
      <c r="G23">
        <v>100</v>
      </c>
      <c r="H23" t="s">
        <v>17</v>
      </c>
      <c r="I23" s="4">
        <v>1193500</v>
      </c>
      <c r="J23" s="4">
        <v>519760</v>
      </c>
      <c r="K23">
        <f>Table14[[#This Row],[Uncorrected LC3-II Intensity]]/Table14[[#This Row],[B-Actin Intensity]]</f>
        <v>0.43549224968579808</v>
      </c>
    </row>
    <row r="24" spans="1:11" x14ac:dyDescent="0.25">
      <c r="A24">
        <v>1</v>
      </c>
      <c r="B24">
        <v>10</v>
      </c>
      <c r="C24">
        <v>1</v>
      </c>
      <c r="D24" t="s">
        <v>13</v>
      </c>
      <c r="E24" t="s">
        <v>9</v>
      </c>
      <c r="F24" t="s">
        <v>7</v>
      </c>
      <c r="G24">
        <v>100</v>
      </c>
      <c r="H24" t="s">
        <v>17</v>
      </c>
      <c r="I24" s="4">
        <v>2258180</v>
      </c>
      <c r="J24" s="4">
        <v>793220</v>
      </c>
      <c r="K24">
        <f>Table14[[#This Row],[Uncorrected LC3-II Intensity]]/Table14[[#This Row],[B-Actin Intensity]]</f>
        <v>0.35126517815231734</v>
      </c>
    </row>
    <row r="25" spans="1:11" x14ac:dyDescent="0.25">
      <c r="A25">
        <v>1</v>
      </c>
      <c r="B25">
        <v>12</v>
      </c>
      <c r="C25">
        <v>1</v>
      </c>
      <c r="D25" t="s">
        <v>14</v>
      </c>
      <c r="E25" t="s">
        <v>9</v>
      </c>
      <c r="F25" t="s">
        <v>11</v>
      </c>
      <c r="G25">
        <v>100</v>
      </c>
      <c r="H25" t="s">
        <v>17</v>
      </c>
      <c r="I25" s="4">
        <v>284040</v>
      </c>
      <c r="J25" s="4">
        <v>2862240</v>
      </c>
      <c r="K25">
        <f>Table14[[#This Row],[Uncorrected LC3-II Intensity]]/Table14[[#This Row],[B-Actin Intensity]]</f>
        <v>10.076890578791719</v>
      </c>
    </row>
    <row r="26" spans="1:11" x14ac:dyDescent="0.25">
      <c r="A26">
        <v>2</v>
      </c>
      <c r="B26">
        <v>2</v>
      </c>
      <c r="C26">
        <v>2</v>
      </c>
      <c r="D26" t="s">
        <v>5</v>
      </c>
      <c r="E26" t="s">
        <v>6</v>
      </c>
      <c r="F26" t="s">
        <v>7</v>
      </c>
      <c r="G26">
        <v>0.1</v>
      </c>
      <c r="H26" t="s">
        <v>17</v>
      </c>
      <c r="I26" s="4">
        <v>44751</v>
      </c>
      <c r="J26" s="4">
        <v>148561</v>
      </c>
      <c r="K26">
        <f>Table14[[#This Row],[Uncorrected LC3-II Intensity]]/Table14[[#This Row],[B-Actin Intensity]]</f>
        <v>3.3197246988894102</v>
      </c>
    </row>
    <row r="27" spans="1:11" x14ac:dyDescent="0.25">
      <c r="A27">
        <v>2</v>
      </c>
      <c r="B27">
        <v>4</v>
      </c>
      <c r="C27">
        <v>2</v>
      </c>
      <c r="D27" t="s">
        <v>8</v>
      </c>
      <c r="E27" t="s">
        <v>9</v>
      </c>
      <c r="F27" t="s">
        <v>7</v>
      </c>
      <c r="G27">
        <v>0.1</v>
      </c>
      <c r="H27" t="s">
        <v>17</v>
      </c>
      <c r="I27" s="4">
        <v>220857</v>
      </c>
      <c r="J27" s="4">
        <v>484554</v>
      </c>
      <c r="K27">
        <f>Table14[[#This Row],[Uncorrected LC3-II Intensity]]/Table14[[#This Row],[B-Actin Intensity]]</f>
        <v>2.1939716649234571</v>
      </c>
    </row>
    <row r="28" spans="1:11" x14ac:dyDescent="0.25">
      <c r="A28">
        <v>2</v>
      </c>
      <c r="B28">
        <v>6</v>
      </c>
      <c r="C28">
        <v>2</v>
      </c>
      <c r="D28" t="s">
        <v>10</v>
      </c>
      <c r="E28" t="s">
        <v>9</v>
      </c>
      <c r="F28" t="s">
        <v>11</v>
      </c>
      <c r="G28">
        <v>0.1</v>
      </c>
      <c r="H28" t="s">
        <v>17</v>
      </c>
      <c r="I28" s="4">
        <v>436401</v>
      </c>
      <c r="J28" s="4">
        <v>243922</v>
      </c>
      <c r="K28">
        <f>Table14[[#This Row],[Uncorrected LC3-II Intensity]]/Table14[[#This Row],[B-Actin Intensity]]</f>
        <v>0.55894005742424968</v>
      </c>
    </row>
    <row r="29" spans="1:11" x14ac:dyDescent="0.25">
      <c r="A29">
        <v>2</v>
      </c>
      <c r="B29">
        <v>8</v>
      </c>
      <c r="C29">
        <v>2</v>
      </c>
      <c r="D29" t="s">
        <v>12</v>
      </c>
      <c r="E29" t="s">
        <v>6</v>
      </c>
      <c r="F29" t="s">
        <v>7</v>
      </c>
      <c r="G29">
        <v>100</v>
      </c>
      <c r="H29" t="s">
        <v>17</v>
      </c>
      <c r="I29" s="4">
        <v>2438205</v>
      </c>
      <c r="J29" s="4">
        <v>299573</v>
      </c>
      <c r="K29">
        <f>Table14[[#This Row],[Uncorrected LC3-II Intensity]]/Table14[[#This Row],[B-Actin Intensity]]</f>
        <v>0.1228662069022088</v>
      </c>
    </row>
    <row r="30" spans="1:11" x14ac:dyDescent="0.25">
      <c r="A30">
        <v>2</v>
      </c>
      <c r="B30">
        <v>10</v>
      </c>
      <c r="C30">
        <v>2</v>
      </c>
      <c r="D30" t="s">
        <v>13</v>
      </c>
      <c r="E30" t="s">
        <v>9</v>
      </c>
      <c r="F30" t="s">
        <v>7</v>
      </c>
      <c r="G30">
        <v>100</v>
      </c>
      <c r="H30" t="s">
        <v>17</v>
      </c>
      <c r="I30" s="4">
        <v>342237</v>
      </c>
      <c r="J30" s="4">
        <v>459933</v>
      </c>
      <c r="K30">
        <f>Table14[[#This Row],[Uncorrected LC3-II Intensity]]/Table14[[#This Row],[B-Actin Intensity]]</f>
        <v>1.3439020328018303</v>
      </c>
    </row>
    <row r="31" spans="1:11" x14ac:dyDescent="0.25">
      <c r="A31">
        <v>2</v>
      </c>
      <c r="B31">
        <v>12</v>
      </c>
      <c r="C31">
        <v>2</v>
      </c>
      <c r="D31" t="s">
        <v>14</v>
      </c>
      <c r="E31" t="s">
        <v>9</v>
      </c>
      <c r="F31" t="s">
        <v>11</v>
      </c>
      <c r="G31">
        <v>100</v>
      </c>
      <c r="H31" t="s">
        <v>17</v>
      </c>
      <c r="I31" s="4">
        <v>365001</v>
      </c>
      <c r="J31" s="4">
        <v>377720</v>
      </c>
      <c r="K31">
        <f>Table14[[#This Row],[Uncorrected LC3-II Intensity]]/Table14[[#This Row],[B-Actin Intensity]]</f>
        <v>1.034846479872658</v>
      </c>
    </row>
    <row r="32" spans="1:11" x14ac:dyDescent="0.25">
      <c r="A32">
        <v>3</v>
      </c>
      <c r="B32">
        <v>2</v>
      </c>
      <c r="C32">
        <v>3</v>
      </c>
      <c r="D32" t="s">
        <v>5</v>
      </c>
      <c r="E32" t="s">
        <v>6</v>
      </c>
      <c r="F32" t="s">
        <v>7</v>
      </c>
      <c r="G32">
        <v>0.1</v>
      </c>
      <c r="H32" t="s">
        <v>17</v>
      </c>
      <c r="I32" s="4">
        <v>35663</v>
      </c>
      <c r="J32" s="4">
        <v>453920</v>
      </c>
      <c r="K32">
        <f>Table14[[#This Row],[Uncorrected LC3-II Intensity]]/Table14[[#This Row],[B-Actin Intensity]]</f>
        <v>12.728037461795138</v>
      </c>
    </row>
    <row r="33" spans="1:11" x14ac:dyDescent="0.25">
      <c r="A33">
        <v>3</v>
      </c>
      <c r="B33">
        <v>4</v>
      </c>
      <c r="C33">
        <v>3</v>
      </c>
      <c r="D33" t="s">
        <v>8</v>
      </c>
      <c r="E33" t="s">
        <v>9</v>
      </c>
      <c r="F33" t="s">
        <v>7</v>
      </c>
      <c r="G33">
        <v>0.1</v>
      </c>
      <c r="H33" t="s">
        <v>17</v>
      </c>
      <c r="I33" s="4">
        <v>682062</v>
      </c>
      <c r="J33" s="4">
        <v>601120</v>
      </c>
      <c r="K33">
        <f>Table14[[#This Row],[Uncorrected LC3-II Intensity]]/Table14[[#This Row],[B-Actin Intensity]]</f>
        <v>0.8813275039512537</v>
      </c>
    </row>
    <row r="34" spans="1:11" x14ac:dyDescent="0.25">
      <c r="A34">
        <v>3</v>
      </c>
      <c r="B34">
        <v>6</v>
      </c>
      <c r="C34">
        <v>3</v>
      </c>
      <c r="D34" t="s">
        <v>10</v>
      </c>
      <c r="E34" t="s">
        <v>9</v>
      </c>
      <c r="F34" t="s">
        <v>11</v>
      </c>
      <c r="G34">
        <v>0.1</v>
      </c>
      <c r="H34" t="s">
        <v>17</v>
      </c>
      <c r="I34" s="4">
        <v>83429</v>
      </c>
      <c r="J34" s="4">
        <v>324156</v>
      </c>
      <c r="K34">
        <f>Table14[[#This Row],[Uncorrected LC3-II Intensity]]/Table14[[#This Row],[B-Actin Intensity]]</f>
        <v>3.8854115475434203</v>
      </c>
    </row>
    <row r="35" spans="1:11" x14ac:dyDescent="0.25">
      <c r="A35">
        <v>3</v>
      </c>
      <c r="B35">
        <v>8</v>
      </c>
      <c r="C35">
        <v>3</v>
      </c>
      <c r="D35" t="s">
        <v>12</v>
      </c>
      <c r="E35" t="s">
        <v>6</v>
      </c>
      <c r="F35" t="s">
        <v>7</v>
      </c>
      <c r="G35">
        <v>100</v>
      </c>
      <c r="H35" t="s">
        <v>17</v>
      </c>
      <c r="I35" s="4">
        <v>202540</v>
      </c>
      <c r="J35" s="4">
        <v>949981</v>
      </c>
      <c r="K35">
        <f>Table14[[#This Row],[Uncorrected LC3-II Intensity]]/Table14[[#This Row],[B-Actin Intensity]]</f>
        <v>4.690337711069418</v>
      </c>
    </row>
    <row r="36" spans="1:11" x14ac:dyDescent="0.25">
      <c r="A36">
        <v>3</v>
      </c>
      <c r="B36">
        <v>10</v>
      </c>
      <c r="C36">
        <v>3</v>
      </c>
      <c r="D36" t="s">
        <v>13</v>
      </c>
      <c r="E36" t="s">
        <v>9</v>
      </c>
      <c r="F36" t="s">
        <v>7</v>
      </c>
      <c r="G36">
        <v>100</v>
      </c>
      <c r="H36" t="s">
        <v>17</v>
      </c>
      <c r="I36" s="4">
        <v>226480</v>
      </c>
      <c r="J36" s="4">
        <v>392994</v>
      </c>
      <c r="K36">
        <f>Table14[[#This Row],[Uncorrected LC3-II Intensity]]/Table14[[#This Row],[B-Actin Intensity]]</f>
        <v>1.7352260685270222</v>
      </c>
    </row>
    <row r="37" spans="1:11" x14ac:dyDescent="0.25">
      <c r="A37">
        <v>3</v>
      </c>
      <c r="B37">
        <v>12</v>
      </c>
      <c r="C37">
        <v>3</v>
      </c>
      <c r="D37" t="s">
        <v>14</v>
      </c>
      <c r="E37" t="s">
        <v>9</v>
      </c>
      <c r="F37" t="s">
        <v>11</v>
      </c>
      <c r="G37">
        <v>100</v>
      </c>
      <c r="H37" t="s">
        <v>17</v>
      </c>
      <c r="I37" s="4">
        <v>15694</v>
      </c>
      <c r="J37" s="4">
        <v>555526</v>
      </c>
      <c r="K37">
        <f>Table14[[#This Row],[Uncorrected LC3-II Intensity]]/Table14[[#This Row],[B-Actin Intensity]]</f>
        <v>35.39734930546706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1FFB-6506-426C-8404-B468EB0F599C}">
  <dimension ref="A1:J19"/>
  <sheetViews>
    <sheetView workbookViewId="0">
      <selection activeCell="H26" sqref="H26"/>
    </sheetView>
  </sheetViews>
  <sheetFormatPr defaultRowHeight="15" x14ac:dyDescent="0.25"/>
  <cols>
    <col min="4" max="4" width="20.85546875" customWidth="1"/>
    <col min="5" max="5" width="13.5703125" customWidth="1"/>
    <col min="6" max="6" width="10.7109375" customWidth="1"/>
    <col min="8" max="8" width="13" customWidth="1"/>
    <col min="9" max="9" width="16.5703125" customWidth="1"/>
    <col min="10" max="10" width="27.85546875" customWidth="1"/>
  </cols>
  <sheetData>
    <row r="1" spans="1:10" x14ac:dyDescent="0.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7" t="s">
        <v>28</v>
      </c>
      <c r="I1" s="7" t="s">
        <v>27</v>
      </c>
      <c r="J1" s="7" t="s">
        <v>26</v>
      </c>
    </row>
    <row r="2" spans="1:10" x14ac:dyDescent="0.25">
      <c r="A2" s="11">
        <v>1</v>
      </c>
      <c r="B2" s="11">
        <v>1</v>
      </c>
      <c r="C2" s="11">
        <v>1</v>
      </c>
      <c r="D2" s="11" t="s">
        <v>5</v>
      </c>
      <c r="E2" s="11" t="s">
        <v>6</v>
      </c>
      <c r="F2" s="11" t="s">
        <v>7</v>
      </c>
      <c r="G2" s="11">
        <v>0.1</v>
      </c>
      <c r="H2">
        <v>1.0358213429256595</v>
      </c>
      <c r="I2">
        <v>2.1602075891352701</v>
      </c>
      <c r="J2" s="9">
        <f>(Table25[[#This Row],[Inhibited LC3-II]]-Table25[[#This Row],[Basal LC3-II]])/Table25[[#This Row],[Basal LC3-II]]</f>
        <v>1.0855021031269747</v>
      </c>
    </row>
    <row r="3" spans="1:10" x14ac:dyDescent="0.25">
      <c r="A3" s="10">
        <v>1</v>
      </c>
      <c r="B3" s="10">
        <v>3</v>
      </c>
      <c r="C3" s="10">
        <v>1</v>
      </c>
      <c r="D3" s="10" t="s">
        <v>8</v>
      </c>
      <c r="E3" s="10" t="s">
        <v>9</v>
      </c>
      <c r="F3" s="10" t="s">
        <v>7</v>
      </c>
      <c r="G3" s="10">
        <v>0.1</v>
      </c>
      <c r="H3">
        <v>0.86881484957505606</v>
      </c>
      <c r="I3">
        <v>0.53096336974937197</v>
      </c>
      <c r="J3" s="9">
        <f>(Table25[[#This Row],[Inhibited LC3-II]]-Table25[[#This Row],[Basal LC3-II]])/Table25[[#This Row],[Basal LC3-II]]</f>
        <v>-0.388864762142279</v>
      </c>
    </row>
    <row r="4" spans="1:10" x14ac:dyDescent="0.25">
      <c r="A4" s="11">
        <v>1</v>
      </c>
      <c r="B4" s="11">
        <v>5</v>
      </c>
      <c r="C4" s="11">
        <v>1</v>
      </c>
      <c r="D4" s="11" t="s">
        <v>10</v>
      </c>
      <c r="E4" s="11" t="s">
        <v>9</v>
      </c>
      <c r="F4" s="11" t="s">
        <v>11</v>
      </c>
      <c r="G4" s="11">
        <v>0.1</v>
      </c>
      <c r="H4">
        <v>0.35970119629743236</v>
      </c>
      <c r="I4">
        <v>0.3068586990089559</v>
      </c>
      <c r="J4" s="9">
        <f>(Table25[[#This Row],[Inhibited LC3-II]]-Table25[[#This Row],[Basal LC3-II]])/Table25[[#This Row],[Basal LC3-II]]</f>
        <v>-0.14690664871957129</v>
      </c>
    </row>
    <row r="5" spans="1:10" x14ac:dyDescent="0.25">
      <c r="A5" s="10">
        <v>1</v>
      </c>
      <c r="B5" s="10">
        <v>7</v>
      </c>
      <c r="C5" s="10">
        <v>1</v>
      </c>
      <c r="D5" s="10" t="s">
        <v>12</v>
      </c>
      <c r="E5" s="10" t="s">
        <v>6</v>
      </c>
      <c r="F5" s="10" t="s">
        <v>7</v>
      </c>
      <c r="G5" s="10">
        <v>100</v>
      </c>
      <c r="H5">
        <v>7.7661287989120475E-2</v>
      </c>
      <c r="I5">
        <v>0.43549224968579808</v>
      </c>
      <c r="J5" s="9">
        <f>(Table25[[#This Row],[Inhibited LC3-II]]-Table25[[#This Row],[Basal LC3-II]])/Table25[[#This Row],[Basal LC3-II]]</f>
        <v>4.6075846919614047</v>
      </c>
    </row>
    <row r="6" spans="1:10" x14ac:dyDescent="0.25">
      <c r="A6" s="11">
        <v>1</v>
      </c>
      <c r="B6" s="11">
        <v>9</v>
      </c>
      <c r="C6" s="11">
        <v>1</v>
      </c>
      <c r="D6" s="11" t="s">
        <v>13</v>
      </c>
      <c r="E6" s="11" t="s">
        <v>9</v>
      </c>
      <c r="F6" s="11" t="s">
        <v>7</v>
      </c>
      <c r="G6" s="11">
        <v>100</v>
      </c>
      <c r="H6">
        <v>0.2523513771976838</v>
      </c>
      <c r="I6">
        <v>0.35126517815231734</v>
      </c>
      <c r="J6" s="9">
        <f>(Table25[[#This Row],[Inhibited LC3-II]]-Table25[[#This Row],[Basal LC3-II]])/Table25[[#This Row],[Basal LC3-II]]</f>
        <v>0.39196854026735783</v>
      </c>
    </row>
    <row r="7" spans="1:10" x14ac:dyDescent="0.25">
      <c r="A7" s="10">
        <v>1</v>
      </c>
      <c r="B7" s="10">
        <v>11</v>
      </c>
      <c r="C7" s="10">
        <v>1</v>
      </c>
      <c r="D7" s="10" t="s">
        <v>14</v>
      </c>
      <c r="E7" s="10" t="s">
        <v>9</v>
      </c>
      <c r="F7" s="10" t="s">
        <v>11</v>
      </c>
      <c r="G7" s="10">
        <v>100</v>
      </c>
      <c r="H7">
        <v>1.0444253367727143</v>
      </c>
      <c r="I7">
        <v>10.076890578791719</v>
      </c>
      <c r="J7" s="9">
        <f>(Table25[[#This Row],[Inhibited LC3-II]]-Table25[[#This Row],[Basal LC3-II]])/Table25[[#This Row],[Basal LC3-II]]</f>
        <v>8.6482632352920703</v>
      </c>
    </row>
    <row r="8" spans="1:10" x14ac:dyDescent="0.25">
      <c r="A8" s="11">
        <v>2</v>
      </c>
      <c r="B8" s="11">
        <v>1</v>
      </c>
      <c r="C8" s="11">
        <v>2</v>
      </c>
      <c r="D8" s="11" t="s">
        <v>5</v>
      </c>
      <c r="E8" s="11" t="s">
        <v>6</v>
      </c>
      <c r="F8" s="11" t="s">
        <v>7</v>
      </c>
      <c r="G8" s="11">
        <v>0.1</v>
      </c>
      <c r="H8">
        <v>1.6523181119955312</v>
      </c>
      <c r="I8">
        <v>3.3197246988894102</v>
      </c>
      <c r="J8" s="9">
        <f>(Table25[[#This Row],[Inhibited LC3-II]]-Table25[[#This Row],[Basal LC3-II]])/Table25[[#This Row],[Basal LC3-II]]</f>
        <v>1.0091317009653336</v>
      </c>
    </row>
    <row r="9" spans="1:10" x14ac:dyDescent="0.25">
      <c r="A9" s="10">
        <v>2</v>
      </c>
      <c r="B9" s="10">
        <v>3</v>
      </c>
      <c r="C9" s="10">
        <v>2</v>
      </c>
      <c r="D9" s="10" t="s">
        <v>8</v>
      </c>
      <c r="E9" s="10" t="s">
        <v>9</v>
      </c>
      <c r="F9" s="10" t="s">
        <v>7</v>
      </c>
      <c r="G9" s="10">
        <v>0.1</v>
      </c>
      <c r="H9">
        <v>0.69608593797011598</v>
      </c>
      <c r="I9">
        <v>2.1939716649234571</v>
      </c>
      <c r="J9" s="9">
        <f>(Table25[[#This Row],[Inhibited LC3-II]]-Table25[[#This Row],[Basal LC3-II]])/Table25[[#This Row],[Basal LC3-II]]</f>
        <v>2.1518689650898359</v>
      </c>
    </row>
    <row r="10" spans="1:10" x14ac:dyDescent="0.25">
      <c r="A10" s="11">
        <v>2</v>
      </c>
      <c r="B10" s="11">
        <v>5</v>
      </c>
      <c r="C10" s="11">
        <v>2</v>
      </c>
      <c r="D10" s="11" t="s">
        <v>10</v>
      </c>
      <c r="E10" s="11" t="s">
        <v>9</v>
      </c>
      <c r="F10" s="11" t="s">
        <v>11</v>
      </c>
      <c r="G10" s="11">
        <v>0.1</v>
      </c>
      <c r="H10">
        <v>0.75806333743212373</v>
      </c>
      <c r="I10">
        <v>0.55894005742424968</v>
      </c>
      <c r="J10" s="9">
        <f>(Table25[[#This Row],[Inhibited LC3-II]]-Table25[[#This Row],[Basal LC3-II]])/Table25[[#This Row],[Basal LC3-II]]</f>
        <v>-0.26267367141430098</v>
      </c>
    </row>
    <row r="11" spans="1:10" x14ac:dyDescent="0.25">
      <c r="A11" s="10">
        <v>2</v>
      </c>
      <c r="B11" s="10">
        <v>7</v>
      </c>
      <c r="C11" s="10">
        <v>2</v>
      </c>
      <c r="D11" s="10" t="s">
        <v>12</v>
      </c>
      <c r="E11" s="10" t="s">
        <v>6</v>
      </c>
      <c r="F11" s="10" t="s">
        <v>7</v>
      </c>
      <c r="G11" s="10">
        <v>100</v>
      </c>
      <c r="H11">
        <v>0.42362266165629686</v>
      </c>
      <c r="I11">
        <v>0.1228662069022088</v>
      </c>
      <c r="J11" s="9">
        <f>(Table25[[#This Row],[Inhibited LC3-II]]-Table25[[#This Row],[Basal LC3-II]])/Table25[[#This Row],[Basal LC3-II]]</f>
        <v>-0.70996309210224595</v>
      </c>
    </row>
    <row r="12" spans="1:10" x14ac:dyDescent="0.25">
      <c r="A12" s="11">
        <v>2</v>
      </c>
      <c r="B12" s="11">
        <v>9</v>
      </c>
      <c r="C12" s="11">
        <v>2</v>
      </c>
      <c r="D12" s="11" t="s">
        <v>13</v>
      </c>
      <c r="E12" s="11" t="s">
        <v>9</v>
      </c>
      <c r="F12" s="11" t="s">
        <v>7</v>
      </c>
      <c r="G12" s="11">
        <v>100</v>
      </c>
      <c r="H12">
        <v>0.13621064654491549</v>
      </c>
      <c r="I12">
        <v>1.3439020328018303</v>
      </c>
      <c r="J12" s="9">
        <f>(Table25[[#This Row],[Inhibited LC3-II]]-Table25[[#This Row],[Basal LC3-II]])/Table25[[#This Row],[Basal LC3-II]]</f>
        <v>8.8663508829221964</v>
      </c>
    </row>
    <row r="13" spans="1:10" x14ac:dyDescent="0.25">
      <c r="A13" s="10">
        <v>2</v>
      </c>
      <c r="B13" s="10">
        <v>11</v>
      </c>
      <c r="C13" s="10">
        <v>2</v>
      </c>
      <c r="D13" s="10" t="s">
        <v>14</v>
      </c>
      <c r="E13" s="10" t="s">
        <v>9</v>
      </c>
      <c r="F13" s="10" t="s">
        <v>11</v>
      </c>
      <c r="G13" s="10">
        <v>100</v>
      </c>
      <c r="H13">
        <v>0.29939065673662829</v>
      </c>
      <c r="I13">
        <v>1.034846479872658</v>
      </c>
      <c r="J13" s="9">
        <f>(Table25[[#This Row],[Inhibited LC3-II]]-Table25[[#This Row],[Basal LC3-II]])/Table25[[#This Row],[Basal LC3-II]]</f>
        <v>2.456508934355305</v>
      </c>
    </row>
    <row r="14" spans="1:10" x14ac:dyDescent="0.25">
      <c r="A14" s="11">
        <v>3</v>
      </c>
      <c r="B14" s="11">
        <v>1</v>
      </c>
      <c r="C14" s="11">
        <v>3</v>
      </c>
      <c r="D14" s="11" t="s">
        <v>5</v>
      </c>
      <c r="E14" s="11" t="s">
        <v>6</v>
      </c>
      <c r="F14" s="11" t="s">
        <v>7</v>
      </c>
      <c r="G14" s="11">
        <v>0.1</v>
      </c>
      <c r="H14">
        <v>65.027635050687408</v>
      </c>
      <c r="I14">
        <v>12.728037461795138</v>
      </c>
      <c r="J14" s="9">
        <f>(Table25[[#This Row],[Inhibited LC3-II]]-Table25[[#This Row],[Basal LC3-II]])/Table25[[#This Row],[Basal LC3-II]]</f>
        <v>-0.80426725573098334</v>
      </c>
    </row>
    <row r="15" spans="1:10" x14ac:dyDescent="0.25">
      <c r="A15" s="10">
        <v>3</v>
      </c>
      <c r="B15" s="10">
        <v>3</v>
      </c>
      <c r="C15" s="10">
        <v>3</v>
      </c>
      <c r="D15" s="10" t="s">
        <v>8</v>
      </c>
      <c r="E15" s="10" t="s">
        <v>9</v>
      </c>
      <c r="F15" s="10" t="s">
        <v>7</v>
      </c>
      <c r="G15" s="10">
        <v>0.1</v>
      </c>
      <c r="H15">
        <v>0.7573736673157806</v>
      </c>
      <c r="I15">
        <v>0.8813275039512537</v>
      </c>
      <c r="J15" s="9">
        <f>(Table25[[#This Row],[Inhibited LC3-II]]-Table25[[#This Row],[Basal LC3-II]])/Table25[[#This Row],[Basal LC3-II]]</f>
        <v>0.16366272288655051</v>
      </c>
    </row>
    <row r="16" spans="1:10" x14ac:dyDescent="0.25">
      <c r="A16" s="11">
        <v>3</v>
      </c>
      <c r="B16" s="11">
        <v>5</v>
      </c>
      <c r="C16" s="11">
        <v>3</v>
      </c>
      <c r="D16" s="11" t="s">
        <v>10</v>
      </c>
      <c r="E16" s="11" t="s">
        <v>9</v>
      </c>
      <c r="F16" s="11" t="s">
        <v>11</v>
      </c>
      <c r="G16" s="11">
        <v>0.1</v>
      </c>
      <c r="H16">
        <v>1.2579072384048007</v>
      </c>
      <c r="I16">
        <v>3.8854115475434203</v>
      </c>
      <c r="J16" s="9">
        <f>(Table25[[#This Row],[Inhibited LC3-II]]-Table25[[#This Row],[Basal LC3-II]])/Table25[[#This Row],[Basal LC3-II]]</f>
        <v>2.0887901976545238</v>
      </c>
    </row>
    <row r="17" spans="1:10" x14ac:dyDescent="0.25">
      <c r="A17" s="10">
        <v>3</v>
      </c>
      <c r="B17" s="10">
        <v>7</v>
      </c>
      <c r="C17" s="10">
        <v>3</v>
      </c>
      <c r="D17" s="10" t="s">
        <v>12</v>
      </c>
      <c r="E17" s="10" t="s">
        <v>6</v>
      </c>
      <c r="F17" s="10" t="s">
        <v>7</v>
      </c>
      <c r="G17" s="10">
        <v>100</v>
      </c>
      <c r="H17">
        <v>6.421869786382115</v>
      </c>
      <c r="I17">
        <v>4.690337711069418</v>
      </c>
      <c r="J17" s="9">
        <f>(Table25[[#This Row],[Inhibited LC3-II]]-Table25[[#This Row],[Basal LC3-II]])/Table25[[#This Row],[Basal LC3-II]]</f>
        <v>-0.26963051773246699</v>
      </c>
    </row>
    <row r="18" spans="1:10" x14ac:dyDescent="0.25">
      <c r="A18" s="11">
        <v>3</v>
      </c>
      <c r="B18" s="11">
        <v>9</v>
      </c>
      <c r="C18" s="11">
        <v>3</v>
      </c>
      <c r="D18" s="11" t="s">
        <v>13</v>
      </c>
      <c r="E18" s="11" t="s">
        <v>9</v>
      </c>
      <c r="F18" s="11" t="s">
        <v>7</v>
      </c>
      <c r="G18" s="11">
        <v>100</v>
      </c>
      <c r="H18">
        <v>0.29241877481980344</v>
      </c>
      <c r="I18">
        <v>1.7352260685270222</v>
      </c>
      <c r="J18" s="9">
        <f>(Table25[[#This Row],[Inhibited LC3-II]]-Table25[[#This Row],[Basal LC3-II]])/Table25[[#This Row],[Basal LC3-II]]</f>
        <v>4.9340446576876484</v>
      </c>
    </row>
    <row r="19" spans="1:10" x14ac:dyDescent="0.25">
      <c r="A19" s="10">
        <v>3</v>
      </c>
      <c r="B19" s="10">
        <v>11</v>
      </c>
      <c r="C19" s="10">
        <v>3</v>
      </c>
      <c r="D19" s="10" t="s">
        <v>14</v>
      </c>
      <c r="E19" s="10" t="s">
        <v>9</v>
      </c>
      <c r="F19" s="10" t="s">
        <v>11</v>
      </c>
      <c r="G19" s="10">
        <v>100</v>
      </c>
      <c r="H19">
        <v>51.614692864995909</v>
      </c>
      <c r="I19">
        <v>35.39734930546706</v>
      </c>
      <c r="J19" s="9">
        <f>(Table25[[#This Row],[Inhibited LC3-II]]-Table25[[#This Row],[Basal LC3-II]])/Table25[[#This Row],[Basal LC3-II]]</f>
        <v>-0.314200136808857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CACB3-DD7F-4E50-AFAD-CE1C225558FB}">
  <dimension ref="A1:W37"/>
  <sheetViews>
    <sheetView topLeftCell="H1" workbookViewId="0">
      <selection activeCell="V27" sqref="V27"/>
    </sheetView>
  </sheetViews>
  <sheetFormatPr defaultRowHeight="15" x14ac:dyDescent="0.25"/>
  <cols>
    <col min="5" max="5" width="35.5703125" customWidth="1"/>
    <col min="6" max="6" width="13.5703125" customWidth="1"/>
    <col min="7" max="7" width="10.7109375" customWidth="1"/>
    <col min="9" max="9" width="23.140625" customWidth="1"/>
    <col min="10" max="10" width="23.28515625" customWidth="1"/>
    <col min="11" max="11" width="23.85546875" customWidth="1"/>
    <col min="12" max="12" width="12.140625" customWidth="1"/>
    <col min="16" max="16" width="11.85546875" customWidth="1"/>
    <col min="17" max="17" width="13.5703125" customWidth="1"/>
    <col min="18" max="18" width="10.7109375" customWidth="1"/>
    <col min="20" max="20" width="11.140625" customWidth="1"/>
    <col min="21" max="21" width="14.7109375" customWidth="1"/>
    <col min="22" max="22" width="18" customWidth="1"/>
    <col min="23" max="23" width="28" customWidth="1"/>
  </cols>
  <sheetData>
    <row r="1" spans="1:23" x14ac:dyDescent="0.25">
      <c r="A1" t="s">
        <v>29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24</v>
      </c>
      <c r="J1" t="s">
        <v>23</v>
      </c>
      <c r="K1" t="s">
        <v>25</v>
      </c>
    </row>
    <row r="2" spans="1:23" x14ac:dyDescent="0.25">
      <c r="A2">
        <v>1</v>
      </c>
      <c r="B2">
        <v>1</v>
      </c>
      <c r="C2">
        <v>1</v>
      </c>
      <c r="D2">
        <v>1</v>
      </c>
      <c r="E2" t="s">
        <v>5</v>
      </c>
      <c r="F2" t="s">
        <v>6</v>
      </c>
      <c r="G2" t="s">
        <v>7</v>
      </c>
      <c r="H2">
        <v>0.1</v>
      </c>
      <c r="I2">
        <v>2.4561515172850807</v>
      </c>
      <c r="J2">
        <v>2.6014265920870323</v>
      </c>
      <c r="K2">
        <f>(Table5[[#This Row],[Inhibited LC3]]-Table5[[#This Row],[Basal LC3]])/Table5[[#This Row],[Basal LC3]]</f>
        <v>5.9147440123128919E-2</v>
      </c>
    </row>
    <row r="3" spans="1:23" x14ac:dyDescent="0.25">
      <c r="A3">
        <v>1</v>
      </c>
      <c r="B3">
        <v>1</v>
      </c>
      <c r="C3">
        <v>3</v>
      </c>
      <c r="D3">
        <v>1</v>
      </c>
      <c r="E3" t="s">
        <v>8</v>
      </c>
      <c r="F3" t="s">
        <v>9</v>
      </c>
      <c r="G3" t="s">
        <v>7</v>
      </c>
      <c r="H3">
        <v>0.1</v>
      </c>
      <c r="I3">
        <v>1.6646034007145118</v>
      </c>
      <c r="J3">
        <v>1.8284096319126011</v>
      </c>
      <c r="K3">
        <f>(Table5[[#This Row],[Inhibited LC3]]-Table5[[#This Row],[Basal LC3]])/Table5[[#This Row],[Basal LC3]]</f>
        <v>9.8405560824744984E-2</v>
      </c>
      <c r="M3" s="1" t="s">
        <v>21</v>
      </c>
      <c r="N3" s="1" t="s">
        <v>22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T3" s="1" t="s">
        <v>24</v>
      </c>
      <c r="U3" s="1" t="s">
        <v>23</v>
      </c>
      <c r="V3" s="8" t="s">
        <v>25</v>
      </c>
      <c r="W3" s="5" t="s">
        <v>31</v>
      </c>
    </row>
    <row r="4" spans="1:23" x14ac:dyDescent="0.25">
      <c r="A4">
        <v>1</v>
      </c>
      <c r="B4">
        <v>1</v>
      </c>
      <c r="C4">
        <v>5</v>
      </c>
      <c r="D4">
        <v>1</v>
      </c>
      <c r="E4" t="s">
        <v>10</v>
      </c>
      <c r="F4" t="s">
        <v>9</v>
      </c>
      <c r="G4" t="s">
        <v>11</v>
      </c>
      <c r="H4">
        <v>0.1</v>
      </c>
      <c r="I4">
        <v>4.4295864490115191</v>
      </c>
      <c r="J4">
        <v>3.8886305656441253</v>
      </c>
      <c r="K4">
        <v>0</v>
      </c>
      <c r="M4" s="2">
        <v>1</v>
      </c>
      <c r="N4" s="2">
        <v>1</v>
      </c>
      <c r="O4" s="2">
        <v>1</v>
      </c>
      <c r="P4" s="2" t="s">
        <v>5</v>
      </c>
      <c r="Q4" s="2" t="s">
        <v>6</v>
      </c>
      <c r="R4" s="2" t="s">
        <v>7</v>
      </c>
      <c r="S4" s="2">
        <v>0.1</v>
      </c>
      <c r="T4" s="2">
        <f t="shared" ref="T4:U6" si="0">AVERAGE(I2,I20)</f>
        <v>1.7459864301053702</v>
      </c>
      <c r="U4" s="2">
        <f t="shared" si="0"/>
        <v>2.380817090611151</v>
      </c>
      <c r="V4" s="2">
        <f>AVERAGE(K2,K20)</f>
        <v>0.5723247716250518</v>
      </c>
      <c r="W4">
        <f>V4/$V$4</f>
        <v>1</v>
      </c>
    </row>
    <row r="5" spans="1:23" x14ac:dyDescent="0.25">
      <c r="A5">
        <v>1</v>
      </c>
      <c r="B5">
        <v>1</v>
      </c>
      <c r="C5">
        <v>7</v>
      </c>
      <c r="D5">
        <v>1</v>
      </c>
      <c r="E5" t="s">
        <v>12</v>
      </c>
      <c r="F5" t="s">
        <v>6</v>
      </c>
      <c r="G5" t="s">
        <v>7</v>
      </c>
      <c r="H5">
        <v>100</v>
      </c>
      <c r="I5">
        <v>0.56116731179697188</v>
      </c>
      <c r="J5">
        <v>0.19529356204277978</v>
      </c>
      <c r="K5">
        <v>0</v>
      </c>
      <c r="M5" s="3">
        <v>1</v>
      </c>
      <c r="N5" s="3">
        <v>3</v>
      </c>
      <c r="O5" s="3">
        <v>1</v>
      </c>
      <c r="P5" s="3" t="s">
        <v>8</v>
      </c>
      <c r="Q5" s="3" t="s">
        <v>9</v>
      </c>
      <c r="R5" s="3" t="s">
        <v>7</v>
      </c>
      <c r="S5" s="3">
        <v>0.1</v>
      </c>
      <c r="T5" s="2">
        <f t="shared" si="0"/>
        <v>1.266709125144784</v>
      </c>
      <c r="U5" s="2">
        <f t="shared" si="0"/>
        <v>1.1796865008309865</v>
      </c>
      <c r="V5" s="2">
        <f t="shared" ref="V5:V21" si="1">AVERAGE(K3,K21)</f>
        <v>4.9202780412372492E-2</v>
      </c>
      <c r="W5">
        <f t="shared" ref="W5:W8" si="2">V5/$V$4</f>
        <v>8.5970034588345234E-2</v>
      </c>
    </row>
    <row r="6" spans="1:23" x14ac:dyDescent="0.25">
      <c r="A6">
        <v>1</v>
      </c>
      <c r="B6">
        <v>1</v>
      </c>
      <c r="C6">
        <v>9</v>
      </c>
      <c r="D6">
        <v>1</v>
      </c>
      <c r="E6" t="s">
        <v>13</v>
      </c>
      <c r="F6" t="s">
        <v>9</v>
      </c>
      <c r="G6" t="s">
        <v>7</v>
      </c>
      <c r="H6">
        <v>100</v>
      </c>
      <c r="I6">
        <v>0.20401933235922221</v>
      </c>
      <c r="J6">
        <v>0.34304127174849608</v>
      </c>
      <c r="K6">
        <f>(Table5[[#This Row],[Inhibited LC3]]-Table5[[#This Row],[Basal LC3]])/Table5[[#This Row],[Basal LC3]]</f>
        <v>0.68141551970425185</v>
      </c>
      <c r="M6" s="2">
        <v>1</v>
      </c>
      <c r="N6" s="2">
        <v>5</v>
      </c>
      <c r="O6" s="2">
        <v>1</v>
      </c>
      <c r="P6" s="2" t="s">
        <v>10</v>
      </c>
      <c r="Q6" s="2" t="s">
        <v>9</v>
      </c>
      <c r="R6" s="2" t="s">
        <v>11</v>
      </c>
      <c r="S6" s="2">
        <v>0.1</v>
      </c>
      <c r="T6" s="2">
        <f t="shared" si="0"/>
        <v>2.3946438226544755</v>
      </c>
      <c r="U6" s="2">
        <f t="shared" si="0"/>
        <v>2.0977446323265405</v>
      </c>
      <c r="V6" s="2">
        <f t="shared" si="1"/>
        <v>0</v>
      </c>
      <c r="W6">
        <f t="shared" si="2"/>
        <v>0</v>
      </c>
    </row>
    <row r="7" spans="1:23" x14ac:dyDescent="0.25">
      <c r="A7">
        <v>1</v>
      </c>
      <c r="B7">
        <v>1</v>
      </c>
      <c r="C7">
        <v>11</v>
      </c>
      <c r="D7">
        <v>1</v>
      </c>
      <c r="E7" t="s">
        <v>14</v>
      </c>
      <c r="F7" t="s">
        <v>9</v>
      </c>
      <c r="G7" t="s">
        <v>11</v>
      </c>
      <c r="H7">
        <v>100</v>
      </c>
      <c r="I7">
        <v>0.76589576440528062</v>
      </c>
      <c r="J7">
        <v>1.7244352286369093</v>
      </c>
      <c r="K7">
        <f>(Table5[[#This Row],[Inhibited LC3]]-Table5[[#This Row],[Basal LC3]])/Table5[[#This Row],[Basal LC3]]</f>
        <v>1.2515273079959337</v>
      </c>
      <c r="M7" s="3">
        <v>1</v>
      </c>
      <c r="N7" s="3">
        <v>7</v>
      </c>
      <c r="O7" s="3">
        <v>1</v>
      </c>
      <c r="P7" s="3" t="s">
        <v>12</v>
      </c>
      <c r="Q7" s="3" t="s">
        <v>6</v>
      </c>
      <c r="R7" s="3" t="s">
        <v>7</v>
      </c>
      <c r="S7" s="3">
        <v>100</v>
      </c>
      <c r="T7" s="2">
        <f t="shared" ref="T7:U21" si="3">AVERAGE(I5,I23)</f>
        <v>0.31941429989304615</v>
      </c>
      <c r="U7" s="2">
        <f t="shared" si="3"/>
        <v>0.31539290586428892</v>
      </c>
      <c r="V7" s="2">
        <f t="shared" si="1"/>
        <v>2.3037923459807024</v>
      </c>
      <c r="W7">
        <f t="shared" si="2"/>
        <v>4.0253234879897706</v>
      </c>
    </row>
    <row r="8" spans="1:23" x14ac:dyDescent="0.25">
      <c r="A8">
        <v>1</v>
      </c>
      <c r="B8">
        <v>2</v>
      </c>
      <c r="C8">
        <v>1</v>
      </c>
      <c r="D8">
        <v>2</v>
      </c>
      <c r="E8" t="s">
        <v>5</v>
      </c>
      <c r="F8" t="s">
        <v>6</v>
      </c>
      <c r="G8" t="s">
        <v>7</v>
      </c>
      <c r="H8">
        <v>0.1</v>
      </c>
      <c r="I8">
        <v>0.14823635557632067</v>
      </c>
      <c r="J8">
        <v>0.24703723332280908</v>
      </c>
      <c r="K8">
        <f>(Table5[[#This Row],[Inhibited LC3]]-Table5[[#This Row],[Basal LC3]])/Table5[[#This Row],[Basal LC3]]</f>
        <v>0.66650908518605601</v>
      </c>
      <c r="M8" s="2">
        <v>1</v>
      </c>
      <c r="N8" s="2">
        <v>9</v>
      </c>
      <c r="O8" s="2">
        <v>1</v>
      </c>
      <c r="P8" s="2" t="s">
        <v>13</v>
      </c>
      <c r="Q8" s="2" t="s">
        <v>9</v>
      </c>
      <c r="R8" s="2" t="s">
        <v>7</v>
      </c>
      <c r="S8" s="2">
        <v>100</v>
      </c>
      <c r="T8" s="2">
        <f t="shared" ref="T8:U9" si="4">AVERAGE(I6,I24)</f>
        <v>0.228185354778453</v>
      </c>
      <c r="U8" s="2">
        <f t="shared" si="4"/>
        <v>0.34715322495040668</v>
      </c>
      <c r="V8" s="2">
        <f t="shared" si="1"/>
        <v>0.5366920299858049</v>
      </c>
      <c r="W8">
        <f t="shared" si="2"/>
        <v>0.93774034707938336</v>
      </c>
    </row>
    <row r="9" spans="1:23" x14ac:dyDescent="0.25">
      <c r="A9">
        <v>1</v>
      </c>
      <c r="B9">
        <v>2</v>
      </c>
      <c r="C9">
        <v>3</v>
      </c>
      <c r="D9">
        <v>2</v>
      </c>
      <c r="E9" t="s">
        <v>8</v>
      </c>
      <c r="F9" t="s">
        <v>9</v>
      </c>
      <c r="G9" t="s">
        <v>7</v>
      </c>
      <c r="H9">
        <v>0.1</v>
      </c>
      <c r="I9">
        <v>4.3140551312271229E-2</v>
      </c>
      <c r="J9">
        <v>9.7592639316411836E-2</v>
      </c>
      <c r="K9">
        <f>(Table5[[#This Row],[Inhibited LC3]]-Table5[[#This Row],[Basal LC3]])/Table5[[#This Row],[Basal LC3]]</f>
        <v>1.2622019503179562</v>
      </c>
      <c r="M9" s="3">
        <v>1</v>
      </c>
      <c r="N9" s="3">
        <v>11</v>
      </c>
      <c r="O9" s="3">
        <v>1</v>
      </c>
      <c r="P9" s="3" t="s">
        <v>14</v>
      </c>
      <c r="Q9" s="3" t="s">
        <v>9</v>
      </c>
      <c r="R9" s="3" t="s">
        <v>11</v>
      </c>
      <c r="S9" s="3">
        <v>100</v>
      </c>
      <c r="T9" s="2">
        <f t="shared" si="4"/>
        <v>0.90516055058899747</v>
      </c>
      <c r="U9" s="2">
        <f t="shared" si="4"/>
        <v>1.7244352286369093</v>
      </c>
      <c r="V9" s="2">
        <f t="shared" si="1"/>
        <v>1.2515273079959337</v>
      </c>
      <c r="W9">
        <f>V9/$V$9</f>
        <v>1</v>
      </c>
    </row>
    <row r="10" spans="1:23" x14ac:dyDescent="0.25">
      <c r="A10">
        <v>1</v>
      </c>
      <c r="B10">
        <v>2</v>
      </c>
      <c r="C10">
        <v>5</v>
      </c>
      <c r="D10">
        <v>2</v>
      </c>
      <c r="E10" t="s">
        <v>10</v>
      </c>
      <c r="F10" t="s">
        <v>9</v>
      </c>
      <c r="G10" t="s">
        <v>11</v>
      </c>
      <c r="H10">
        <v>0.1</v>
      </c>
      <c r="I10">
        <v>1.6197689253050152E-2</v>
      </c>
      <c r="J10">
        <v>3.7149727169955758E-2</v>
      </c>
      <c r="K10">
        <f>(Table5[[#This Row],[Inhibited LC3]]-Table5[[#This Row],[Basal LC3]])/Table5[[#This Row],[Basal LC3]]</f>
        <v>1.2935201799207361</v>
      </c>
      <c r="M10" s="2">
        <v>2</v>
      </c>
      <c r="N10" s="2">
        <v>1</v>
      </c>
      <c r="O10" s="2">
        <v>2</v>
      </c>
      <c r="P10" s="2" t="s">
        <v>5</v>
      </c>
      <c r="Q10" s="2" t="s">
        <v>6</v>
      </c>
      <c r="R10" s="2" t="s">
        <v>7</v>
      </c>
      <c r="S10" s="2">
        <v>0.1</v>
      </c>
      <c r="T10" s="2">
        <f t="shared" si="3"/>
        <v>0.90027723378592595</v>
      </c>
      <c r="U10" s="2">
        <f t="shared" si="3"/>
        <v>1.7833809661061097</v>
      </c>
      <c r="V10" s="2">
        <f t="shared" si="1"/>
        <v>0.83782039307569478</v>
      </c>
      <c r="W10">
        <f t="shared" ref="W10:W15" si="5">V10/$V$9</f>
        <v>0.66943836360813702</v>
      </c>
    </row>
    <row r="11" spans="1:23" x14ac:dyDescent="0.25">
      <c r="A11">
        <v>1</v>
      </c>
      <c r="B11">
        <v>2</v>
      </c>
      <c r="C11">
        <v>7</v>
      </c>
      <c r="D11">
        <v>2</v>
      </c>
      <c r="E11" t="s">
        <v>12</v>
      </c>
      <c r="F11" t="s">
        <v>6</v>
      </c>
      <c r="G11" t="s">
        <v>7</v>
      </c>
      <c r="H11">
        <v>100</v>
      </c>
      <c r="I11">
        <v>2.433594514443993E-2</v>
      </c>
      <c r="J11">
        <v>5.5441353992632343E-2</v>
      </c>
      <c r="K11">
        <f>(Table5[[#This Row],[Inhibited LC3]]-Table5[[#This Row],[Basal LC3]])/Table5[[#This Row],[Basal LC3]]</f>
        <v>1.278167281507828</v>
      </c>
      <c r="M11" s="3">
        <v>2</v>
      </c>
      <c r="N11" s="3">
        <v>3</v>
      </c>
      <c r="O11" s="3">
        <v>2</v>
      </c>
      <c r="P11" s="3" t="s">
        <v>8</v>
      </c>
      <c r="Q11" s="3" t="s">
        <v>9</v>
      </c>
      <c r="R11" s="3" t="s">
        <v>7</v>
      </c>
      <c r="S11" s="3">
        <v>0.1</v>
      </c>
      <c r="T11" s="2">
        <f t="shared" si="3"/>
        <v>0.36961324464119361</v>
      </c>
      <c r="U11" s="2">
        <f t="shared" si="3"/>
        <v>1.1457821521199345</v>
      </c>
      <c r="V11" s="2">
        <f t="shared" si="1"/>
        <v>1.707035457703896</v>
      </c>
      <c r="W11">
        <f t="shared" si="5"/>
        <v>1.3639618143349712</v>
      </c>
    </row>
    <row r="12" spans="1:23" x14ac:dyDescent="0.25">
      <c r="A12">
        <v>1</v>
      </c>
      <c r="B12">
        <v>2</v>
      </c>
      <c r="C12">
        <v>9</v>
      </c>
      <c r="D12">
        <v>2</v>
      </c>
      <c r="E12" t="s">
        <v>13</v>
      </c>
      <c r="F12" t="s">
        <v>9</v>
      </c>
      <c r="G12" t="s">
        <v>7</v>
      </c>
      <c r="H12">
        <v>100</v>
      </c>
      <c r="I12">
        <v>0.15030551820133531</v>
      </c>
      <c r="J12">
        <v>0.42915376161454688</v>
      </c>
      <c r="K12">
        <f>(Table5[[#This Row],[Inhibited LC3]]-Table5[[#This Row],[Basal LC3]])/Table5[[#This Row],[Basal LC3]]</f>
        <v>1.8552096207119446</v>
      </c>
      <c r="M12" s="2">
        <v>2</v>
      </c>
      <c r="N12" s="2">
        <v>5</v>
      </c>
      <c r="O12" s="2">
        <v>2</v>
      </c>
      <c r="P12" s="2" t="s">
        <v>10</v>
      </c>
      <c r="Q12" s="2" t="s">
        <v>9</v>
      </c>
      <c r="R12" s="2" t="s">
        <v>11</v>
      </c>
      <c r="S12" s="2">
        <v>0.1</v>
      </c>
      <c r="T12" s="2">
        <f t="shared" si="3"/>
        <v>0.38713051334258697</v>
      </c>
      <c r="U12" s="2">
        <f t="shared" si="3"/>
        <v>0.29804489229710274</v>
      </c>
      <c r="V12" s="2">
        <f t="shared" si="1"/>
        <v>0.64676008996036805</v>
      </c>
      <c r="W12">
        <f t="shared" si="5"/>
        <v>0.51677665028022657</v>
      </c>
    </row>
    <row r="13" spans="1:23" x14ac:dyDescent="0.25">
      <c r="A13">
        <v>1</v>
      </c>
      <c r="B13">
        <v>2</v>
      </c>
      <c r="C13">
        <v>11</v>
      </c>
      <c r="D13">
        <v>2</v>
      </c>
      <c r="E13" t="s">
        <v>14</v>
      </c>
      <c r="F13" t="s">
        <v>9</v>
      </c>
      <c r="G13" t="s">
        <v>11</v>
      </c>
      <c r="H13">
        <v>100</v>
      </c>
      <c r="I13">
        <v>2.9131109868952239</v>
      </c>
      <c r="M13" s="3">
        <v>2</v>
      </c>
      <c r="N13" s="3">
        <v>7</v>
      </c>
      <c r="O13" s="3">
        <v>2</v>
      </c>
      <c r="P13" s="3" t="s">
        <v>12</v>
      </c>
      <c r="Q13" s="3" t="s">
        <v>6</v>
      </c>
      <c r="R13" s="3" t="s">
        <v>7</v>
      </c>
      <c r="S13" s="3">
        <v>100</v>
      </c>
      <c r="T13" s="2">
        <f t="shared" si="3"/>
        <v>0.2239793034003684</v>
      </c>
      <c r="U13" s="2">
        <f t="shared" si="3"/>
        <v>8.9153780447420575E-2</v>
      </c>
      <c r="V13" s="2">
        <f t="shared" si="1"/>
        <v>0.639083640753914</v>
      </c>
      <c r="W13">
        <f t="shared" si="5"/>
        <v>0.51064298531150421</v>
      </c>
    </row>
    <row r="14" spans="1:23" x14ac:dyDescent="0.25">
      <c r="A14">
        <v>1</v>
      </c>
      <c r="B14">
        <v>3</v>
      </c>
      <c r="C14">
        <v>1</v>
      </c>
      <c r="D14">
        <v>3</v>
      </c>
      <c r="E14" t="s">
        <v>5</v>
      </c>
      <c r="F14" t="s">
        <v>6</v>
      </c>
      <c r="G14" t="s">
        <v>7</v>
      </c>
      <c r="H14">
        <v>0.1</v>
      </c>
      <c r="I14">
        <v>0.25301204819277107</v>
      </c>
      <c r="J14">
        <v>0.76995053309743278</v>
      </c>
      <c r="K14">
        <f>(Table5[[#This Row],[Inhibited LC3]]-Table5[[#This Row],[Basal LC3]])/Table5[[#This Row],[Basal LC3]]</f>
        <v>2.0431378212898532</v>
      </c>
      <c r="M14" s="2">
        <v>2</v>
      </c>
      <c r="N14" s="2">
        <v>9</v>
      </c>
      <c r="O14" s="2">
        <v>2</v>
      </c>
      <c r="P14" s="2" t="s">
        <v>13</v>
      </c>
      <c r="Q14" s="2" t="s">
        <v>9</v>
      </c>
      <c r="R14" s="2" t="s">
        <v>7</v>
      </c>
      <c r="S14" s="2">
        <v>100</v>
      </c>
      <c r="T14" s="2">
        <f t="shared" si="3"/>
        <v>0.1432580823731254</v>
      </c>
      <c r="U14" s="2">
        <f t="shared" si="3"/>
        <v>0.88652789720818859</v>
      </c>
      <c r="V14" s="2">
        <f t="shared" si="1"/>
        <v>5.3607802518170704</v>
      </c>
      <c r="W14">
        <f t="shared" si="5"/>
        <v>4.2833905561367809</v>
      </c>
    </row>
    <row r="15" spans="1:23" x14ac:dyDescent="0.25">
      <c r="A15">
        <v>1</v>
      </c>
      <c r="B15">
        <v>3</v>
      </c>
      <c r="C15">
        <v>3</v>
      </c>
      <c r="D15">
        <v>3</v>
      </c>
      <c r="E15" t="s">
        <v>8</v>
      </c>
      <c r="F15" t="s">
        <v>9</v>
      </c>
      <c r="G15" t="s">
        <v>7</v>
      </c>
      <c r="H15">
        <v>0.1</v>
      </c>
      <c r="I15">
        <v>0.83447786554124637</v>
      </c>
      <c r="J15">
        <v>0.14086783388147289</v>
      </c>
      <c r="K15">
        <v>0</v>
      </c>
      <c r="M15" s="3">
        <v>2</v>
      </c>
      <c r="N15" s="3">
        <v>11</v>
      </c>
      <c r="O15" s="3">
        <v>2</v>
      </c>
      <c r="P15" s="3" t="s">
        <v>14</v>
      </c>
      <c r="Q15" s="3" t="s">
        <v>9</v>
      </c>
      <c r="R15" s="3" t="s">
        <v>11</v>
      </c>
      <c r="S15" s="3">
        <v>100</v>
      </c>
      <c r="T15" s="2">
        <f t="shared" si="3"/>
        <v>1.6062508218159262</v>
      </c>
      <c r="U15" s="2">
        <f t="shared" si="3"/>
        <v>1.034846479872658</v>
      </c>
      <c r="V15" s="2">
        <f t="shared" si="1"/>
        <v>2.456508934355305</v>
      </c>
      <c r="W15">
        <f t="shared" si="5"/>
        <v>1.9628088965065447</v>
      </c>
    </row>
    <row r="16" spans="1:23" x14ac:dyDescent="0.25">
      <c r="A16">
        <v>1</v>
      </c>
      <c r="B16">
        <v>3</v>
      </c>
      <c r="C16">
        <v>5</v>
      </c>
      <c r="D16">
        <v>3</v>
      </c>
      <c r="E16" t="s">
        <v>10</v>
      </c>
      <c r="F16" t="s">
        <v>9</v>
      </c>
      <c r="G16" t="s">
        <v>11</v>
      </c>
      <c r="H16">
        <v>0.1</v>
      </c>
      <c r="I16">
        <v>0.35415219423131261</v>
      </c>
      <c r="J16">
        <v>1.2319209362730368</v>
      </c>
      <c r="K16">
        <f>(Table5[[#This Row],[Inhibited LC3]]-Table5[[#This Row],[Basal LC3]])/Table5[[#This Row],[Basal LC3]]</f>
        <v>2.4785071399795258</v>
      </c>
      <c r="M16" s="2">
        <v>3</v>
      </c>
      <c r="N16" s="2">
        <v>1</v>
      </c>
      <c r="O16" s="2">
        <v>3</v>
      </c>
      <c r="P16" s="2" t="s">
        <v>5</v>
      </c>
      <c r="Q16" s="2" t="s">
        <v>6</v>
      </c>
      <c r="R16" s="2" t="s">
        <v>7</v>
      </c>
      <c r="S16" s="2">
        <v>0.1</v>
      </c>
      <c r="T16" s="2">
        <f t="shared" si="3"/>
        <v>0.25301204819277107</v>
      </c>
      <c r="U16" s="2">
        <f t="shared" si="3"/>
        <v>0.76995053309743278</v>
      </c>
      <c r="V16" s="2">
        <f t="shared" si="1"/>
        <v>2.0431378212898532</v>
      </c>
      <c r="W16">
        <f>V16/$V$16</f>
        <v>1</v>
      </c>
    </row>
    <row r="17" spans="1:23" x14ac:dyDescent="0.25">
      <c r="A17">
        <v>1</v>
      </c>
      <c r="B17">
        <v>3</v>
      </c>
      <c r="C17">
        <v>7</v>
      </c>
      <c r="D17">
        <v>3</v>
      </c>
      <c r="E17" t="s">
        <v>12</v>
      </c>
      <c r="F17" t="s">
        <v>6</v>
      </c>
      <c r="G17" t="s">
        <v>7</v>
      </c>
      <c r="H17">
        <v>100</v>
      </c>
      <c r="I17">
        <v>0.24062916421066635</v>
      </c>
      <c r="J17">
        <v>0.68750218776253147</v>
      </c>
      <c r="K17">
        <f>(Table5[[#This Row],[Inhibited LC3]]-Table5[[#This Row],[Basal LC3]])/Table5[[#This Row],[Basal LC3]]</f>
        <v>1.8571025046682874</v>
      </c>
      <c r="M17" s="3">
        <v>3</v>
      </c>
      <c r="N17" s="3">
        <v>3</v>
      </c>
      <c r="O17" s="3">
        <v>3</v>
      </c>
      <c r="P17" s="3" t="s">
        <v>8</v>
      </c>
      <c r="Q17" s="3" t="s">
        <v>9</v>
      </c>
      <c r="R17" s="3" t="s">
        <v>7</v>
      </c>
      <c r="S17" s="3">
        <v>0.1</v>
      </c>
      <c r="T17" s="2">
        <f t="shared" si="3"/>
        <v>0.79592576642851354</v>
      </c>
      <c r="U17" s="2">
        <f t="shared" si="3"/>
        <v>0.51109766891636332</v>
      </c>
      <c r="V17" s="2">
        <f t="shared" si="1"/>
        <v>8.1831361443275255E-2</v>
      </c>
      <c r="W17">
        <f t="shared" ref="W17:W21" si="6">V17/$V$16</f>
        <v>4.0051806877919913E-2</v>
      </c>
    </row>
    <row r="18" spans="1:23" x14ac:dyDescent="0.25">
      <c r="A18">
        <v>1</v>
      </c>
      <c r="B18">
        <v>3</v>
      </c>
      <c r="C18">
        <v>9</v>
      </c>
      <c r="D18">
        <v>3</v>
      </c>
      <c r="E18" t="s">
        <v>13</v>
      </c>
      <c r="F18" t="s">
        <v>9</v>
      </c>
      <c r="G18" t="s">
        <v>7</v>
      </c>
      <c r="H18">
        <v>100</v>
      </c>
      <c r="I18">
        <v>0.78531024279871209</v>
      </c>
      <c r="J18">
        <v>0.73951140217883993</v>
      </c>
      <c r="K18">
        <v>0</v>
      </c>
      <c r="M18" s="2">
        <v>3</v>
      </c>
      <c r="N18" s="2">
        <v>5</v>
      </c>
      <c r="O18" s="2">
        <v>3</v>
      </c>
      <c r="P18" s="2" t="s">
        <v>10</v>
      </c>
      <c r="Q18" s="2" t="s">
        <v>9</v>
      </c>
      <c r="R18" s="2" t="s">
        <v>11</v>
      </c>
      <c r="S18" s="2">
        <v>0.1</v>
      </c>
      <c r="T18" s="2">
        <f t="shared" si="3"/>
        <v>0.80602971631805664</v>
      </c>
      <c r="U18" s="2">
        <f t="shared" si="3"/>
        <v>2.5586662419082287</v>
      </c>
      <c r="V18" s="2">
        <f t="shared" si="1"/>
        <v>2.2836486688170248</v>
      </c>
      <c r="W18">
        <f t="shared" si="6"/>
        <v>1.1177164090552318</v>
      </c>
    </row>
    <row r="19" spans="1:23" x14ac:dyDescent="0.25">
      <c r="A19">
        <v>1</v>
      </c>
      <c r="B19">
        <v>3</v>
      </c>
      <c r="C19">
        <v>11</v>
      </c>
      <c r="D19">
        <v>3</v>
      </c>
      <c r="E19" t="s">
        <v>14</v>
      </c>
      <c r="F19" t="s">
        <v>9</v>
      </c>
      <c r="G19" t="s">
        <v>11</v>
      </c>
      <c r="H19">
        <v>100</v>
      </c>
      <c r="I19">
        <v>0.6226237263912674</v>
      </c>
      <c r="J19">
        <v>1.5603463272980316</v>
      </c>
      <c r="K19">
        <f>(Table5[[#This Row],[Inhibited LC3]]-Table5[[#This Row],[Basal LC3]])/Table5[[#This Row],[Basal LC3]]</f>
        <v>1.5060823434111845</v>
      </c>
      <c r="M19" s="3">
        <v>3</v>
      </c>
      <c r="N19" s="3">
        <v>7</v>
      </c>
      <c r="O19" s="3">
        <v>3</v>
      </c>
      <c r="P19" s="3" t="s">
        <v>12</v>
      </c>
      <c r="Q19" s="3" t="s">
        <v>6</v>
      </c>
      <c r="R19" s="3" t="s">
        <v>7</v>
      </c>
      <c r="S19" s="3">
        <v>100</v>
      </c>
      <c r="T19" s="2">
        <f t="shared" si="3"/>
        <v>3.3312494752963908</v>
      </c>
      <c r="U19" s="2">
        <f t="shared" si="3"/>
        <v>2.6889199494159746</v>
      </c>
      <c r="V19" s="2">
        <f t="shared" si="1"/>
        <v>0.92855125233414371</v>
      </c>
      <c r="W19">
        <f t="shared" si="6"/>
        <v>0.45447313571237208</v>
      </c>
    </row>
    <row r="20" spans="1:23" x14ac:dyDescent="0.25">
      <c r="A20">
        <v>2</v>
      </c>
      <c r="B20">
        <v>1</v>
      </c>
      <c r="C20">
        <v>1</v>
      </c>
      <c r="D20">
        <v>1</v>
      </c>
      <c r="E20" t="s">
        <v>5</v>
      </c>
      <c r="F20" t="s">
        <v>6</v>
      </c>
      <c r="G20" t="s">
        <v>7</v>
      </c>
      <c r="H20">
        <v>0.1</v>
      </c>
      <c r="I20">
        <v>1.0358213429256595</v>
      </c>
      <c r="J20">
        <v>2.1602075891352701</v>
      </c>
      <c r="K20">
        <f>(Table5[[#This Row],[Inhibited LC3]]-Table5[[#This Row],[Basal LC3]])/Table5[[#This Row],[Basal LC3]]</f>
        <v>1.0855021031269747</v>
      </c>
      <c r="M20" s="2">
        <v>3</v>
      </c>
      <c r="N20" s="2">
        <v>9</v>
      </c>
      <c r="O20" s="2">
        <v>3</v>
      </c>
      <c r="P20" s="2" t="s">
        <v>13</v>
      </c>
      <c r="Q20" s="2" t="s">
        <v>9</v>
      </c>
      <c r="R20" s="2" t="s">
        <v>7</v>
      </c>
      <c r="S20" s="2">
        <v>100</v>
      </c>
      <c r="T20" s="2">
        <f t="shared" si="3"/>
        <v>0.53886450880925774</v>
      </c>
      <c r="U20" s="2">
        <f t="shared" si="3"/>
        <v>1.237368735352931</v>
      </c>
      <c r="V20" s="2">
        <f t="shared" si="1"/>
        <v>2.4670223288438242</v>
      </c>
      <c r="W20">
        <f t="shared" si="6"/>
        <v>1.2074674077964884</v>
      </c>
    </row>
    <row r="21" spans="1:23" x14ac:dyDescent="0.25">
      <c r="A21">
        <v>2</v>
      </c>
      <c r="B21">
        <v>1</v>
      </c>
      <c r="C21">
        <v>3</v>
      </c>
      <c r="D21">
        <v>1</v>
      </c>
      <c r="E21" t="s">
        <v>8</v>
      </c>
      <c r="F21" t="s">
        <v>9</v>
      </c>
      <c r="G21" t="s">
        <v>7</v>
      </c>
      <c r="H21">
        <v>0.1</v>
      </c>
      <c r="I21">
        <v>0.86881484957505606</v>
      </c>
      <c r="J21">
        <v>0.53096336974937197</v>
      </c>
      <c r="K21">
        <v>0</v>
      </c>
      <c r="M21" s="3">
        <v>3</v>
      </c>
      <c r="N21" s="3">
        <v>11</v>
      </c>
      <c r="O21" s="3">
        <v>3</v>
      </c>
      <c r="P21" s="3" t="s">
        <v>14</v>
      </c>
      <c r="Q21" s="3" t="s">
        <v>9</v>
      </c>
      <c r="R21" s="3" t="s">
        <v>11</v>
      </c>
      <c r="S21" s="3">
        <v>100</v>
      </c>
      <c r="T21" s="2">
        <f t="shared" si="3"/>
        <v>0.6226237263912674</v>
      </c>
      <c r="U21" s="2">
        <f t="shared" si="3"/>
        <v>1.5603463272980316</v>
      </c>
      <c r="V21" s="2">
        <f t="shared" si="1"/>
        <v>1.5060823434111845</v>
      </c>
      <c r="W21">
        <f t="shared" si="6"/>
        <v>0.73714182553792662</v>
      </c>
    </row>
    <row r="22" spans="1:23" x14ac:dyDescent="0.25">
      <c r="A22">
        <v>2</v>
      </c>
      <c r="B22">
        <v>1</v>
      </c>
      <c r="C22">
        <v>5</v>
      </c>
      <c r="D22">
        <v>1</v>
      </c>
      <c r="E22" t="s">
        <v>10</v>
      </c>
      <c r="F22" t="s">
        <v>9</v>
      </c>
      <c r="G22" t="s">
        <v>11</v>
      </c>
      <c r="H22">
        <v>0.1</v>
      </c>
      <c r="I22">
        <v>0.35970119629743236</v>
      </c>
      <c r="J22">
        <v>0.3068586990089559</v>
      </c>
      <c r="K22">
        <v>0</v>
      </c>
    </row>
    <row r="23" spans="1:23" x14ac:dyDescent="0.25">
      <c r="A23">
        <v>2</v>
      </c>
      <c r="B23">
        <v>1</v>
      </c>
      <c r="C23">
        <v>7</v>
      </c>
      <c r="D23">
        <v>1</v>
      </c>
      <c r="E23" t="s">
        <v>12</v>
      </c>
      <c r="F23" t="s">
        <v>6</v>
      </c>
      <c r="G23" t="s">
        <v>7</v>
      </c>
      <c r="H23">
        <v>100</v>
      </c>
      <c r="I23">
        <v>7.7661287989120475E-2</v>
      </c>
      <c r="J23">
        <v>0.43549224968579808</v>
      </c>
      <c r="K23">
        <f>(Table5[[#This Row],[Inhibited LC3]]-Table5[[#This Row],[Basal LC3]])/Table5[[#This Row],[Basal LC3]]</f>
        <v>4.6075846919614047</v>
      </c>
    </row>
    <row r="24" spans="1:23" x14ac:dyDescent="0.25">
      <c r="A24">
        <v>2</v>
      </c>
      <c r="B24">
        <v>1</v>
      </c>
      <c r="C24">
        <v>9</v>
      </c>
      <c r="D24">
        <v>1</v>
      </c>
      <c r="E24" t="s">
        <v>13</v>
      </c>
      <c r="F24" t="s">
        <v>9</v>
      </c>
      <c r="G24" t="s">
        <v>7</v>
      </c>
      <c r="H24">
        <v>100</v>
      </c>
      <c r="I24">
        <v>0.2523513771976838</v>
      </c>
      <c r="J24">
        <v>0.35126517815231734</v>
      </c>
      <c r="K24">
        <f>(Table5[[#This Row],[Inhibited LC3]]-Table5[[#This Row],[Basal LC3]])/Table5[[#This Row],[Basal LC3]]</f>
        <v>0.39196854026735783</v>
      </c>
    </row>
    <row r="25" spans="1:23" x14ac:dyDescent="0.25">
      <c r="A25">
        <v>2</v>
      </c>
      <c r="B25">
        <v>1</v>
      </c>
      <c r="C25">
        <v>11</v>
      </c>
      <c r="D25">
        <v>1</v>
      </c>
      <c r="E25" t="s">
        <v>14</v>
      </c>
      <c r="F25" t="s">
        <v>9</v>
      </c>
      <c r="G25" t="s">
        <v>11</v>
      </c>
      <c r="H25">
        <v>100</v>
      </c>
      <c r="I25">
        <v>1.0444253367727143</v>
      </c>
    </row>
    <row r="26" spans="1:23" x14ac:dyDescent="0.25">
      <c r="A26">
        <v>2</v>
      </c>
      <c r="B26">
        <v>2</v>
      </c>
      <c r="C26">
        <v>1</v>
      </c>
      <c r="D26">
        <v>2</v>
      </c>
      <c r="E26" t="s">
        <v>5</v>
      </c>
      <c r="F26" t="s">
        <v>6</v>
      </c>
      <c r="G26" t="s">
        <v>7</v>
      </c>
      <c r="H26">
        <v>0.1</v>
      </c>
      <c r="I26">
        <v>1.6523181119955312</v>
      </c>
      <c r="J26">
        <v>3.3197246988894102</v>
      </c>
      <c r="K26">
        <f>(Table5[[#This Row],[Inhibited LC3]]-Table5[[#This Row],[Basal LC3]])/Table5[[#This Row],[Basal LC3]]</f>
        <v>1.0091317009653336</v>
      </c>
    </row>
    <row r="27" spans="1:23" x14ac:dyDescent="0.25">
      <c r="A27">
        <v>2</v>
      </c>
      <c r="B27">
        <v>2</v>
      </c>
      <c r="C27">
        <v>3</v>
      </c>
      <c r="D27">
        <v>2</v>
      </c>
      <c r="E27" t="s">
        <v>8</v>
      </c>
      <c r="F27" t="s">
        <v>9</v>
      </c>
      <c r="G27" t="s">
        <v>7</v>
      </c>
      <c r="H27">
        <v>0.1</v>
      </c>
      <c r="I27">
        <v>0.69608593797011598</v>
      </c>
      <c r="J27">
        <v>2.1939716649234571</v>
      </c>
      <c r="K27">
        <f>(Table5[[#This Row],[Inhibited LC3]]-Table5[[#This Row],[Basal LC3]])/Table5[[#This Row],[Basal LC3]]</f>
        <v>2.1518689650898359</v>
      </c>
    </row>
    <row r="28" spans="1:23" x14ac:dyDescent="0.25">
      <c r="A28">
        <v>2</v>
      </c>
      <c r="B28">
        <v>2</v>
      </c>
      <c r="C28">
        <v>5</v>
      </c>
      <c r="D28">
        <v>2</v>
      </c>
      <c r="E28" t="s">
        <v>10</v>
      </c>
      <c r="F28" t="s">
        <v>9</v>
      </c>
      <c r="G28" t="s">
        <v>11</v>
      </c>
      <c r="H28">
        <v>0.1</v>
      </c>
      <c r="I28">
        <v>0.75806333743212373</v>
      </c>
      <c r="J28">
        <v>0.55894005742424968</v>
      </c>
      <c r="K28">
        <v>0</v>
      </c>
    </row>
    <row r="29" spans="1:23" x14ac:dyDescent="0.25">
      <c r="A29">
        <v>2</v>
      </c>
      <c r="B29">
        <v>2</v>
      </c>
      <c r="C29">
        <v>7</v>
      </c>
      <c r="D29">
        <v>2</v>
      </c>
      <c r="E29" t="s">
        <v>12</v>
      </c>
      <c r="F29" t="s">
        <v>6</v>
      </c>
      <c r="G29" t="s">
        <v>7</v>
      </c>
      <c r="H29">
        <v>100</v>
      </c>
      <c r="I29">
        <v>0.42362266165629686</v>
      </c>
      <c r="J29">
        <v>0.1228662069022088</v>
      </c>
      <c r="K29">
        <v>0</v>
      </c>
    </row>
    <row r="30" spans="1:23" x14ac:dyDescent="0.25">
      <c r="A30">
        <v>2</v>
      </c>
      <c r="B30">
        <v>2</v>
      </c>
      <c r="C30">
        <v>9</v>
      </c>
      <c r="D30">
        <v>2</v>
      </c>
      <c r="E30" t="s">
        <v>13</v>
      </c>
      <c r="F30" t="s">
        <v>9</v>
      </c>
      <c r="G30" t="s">
        <v>7</v>
      </c>
      <c r="H30">
        <v>100</v>
      </c>
      <c r="I30">
        <v>0.13621064654491549</v>
      </c>
      <c r="J30">
        <v>1.3439020328018303</v>
      </c>
      <c r="K30">
        <f>(Table5[[#This Row],[Inhibited LC3]]-Table5[[#This Row],[Basal LC3]])/Table5[[#This Row],[Basal LC3]]</f>
        <v>8.8663508829221964</v>
      </c>
    </row>
    <row r="31" spans="1:23" x14ac:dyDescent="0.25">
      <c r="A31">
        <v>2</v>
      </c>
      <c r="B31">
        <v>2</v>
      </c>
      <c r="C31">
        <v>11</v>
      </c>
      <c r="D31">
        <v>2</v>
      </c>
      <c r="E31" t="s">
        <v>14</v>
      </c>
      <c r="F31" t="s">
        <v>9</v>
      </c>
      <c r="G31" t="s">
        <v>11</v>
      </c>
      <c r="H31">
        <v>100</v>
      </c>
      <c r="I31">
        <v>0.29939065673662829</v>
      </c>
      <c r="J31">
        <v>1.034846479872658</v>
      </c>
      <c r="K31">
        <f>(Table5[[#This Row],[Inhibited LC3]]-Table5[[#This Row],[Basal LC3]])/Table5[[#This Row],[Basal LC3]]</f>
        <v>2.456508934355305</v>
      </c>
      <c r="L31" t="s">
        <v>30</v>
      </c>
    </row>
    <row r="32" spans="1:23" x14ac:dyDescent="0.25">
      <c r="A32">
        <v>2</v>
      </c>
      <c r="B32">
        <v>3</v>
      </c>
      <c r="C32">
        <v>1</v>
      </c>
      <c r="D32">
        <v>3</v>
      </c>
      <c r="E32" t="s">
        <v>5</v>
      </c>
      <c r="F32" t="s">
        <v>6</v>
      </c>
      <c r="G32" t="s">
        <v>7</v>
      </c>
      <c r="H32">
        <v>0.1</v>
      </c>
    </row>
    <row r="33" spans="1:11" x14ac:dyDescent="0.25">
      <c r="A33">
        <v>2</v>
      </c>
      <c r="B33">
        <v>3</v>
      </c>
      <c r="C33">
        <v>3</v>
      </c>
      <c r="D33">
        <v>3</v>
      </c>
      <c r="E33" t="s">
        <v>8</v>
      </c>
      <c r="F33" t="s">
        <v>9</v>
      </c>
      <c r="G33" t="s">
        <v>7</v>
      </c>
      <c r="H33">
        <v>0.1</v>
      </c>
      <c r="I33">
        <v>0.7573736673157806</v>
      </c>
      <c r="J33">
        <v>0.8813275039512537</v>
      </c>
      <c r="K33">
        <f>(Table5[[#This Row],[Inhibited LC3]]-Table5[[#This Row],[Basal LC3]])/Table5[[#This Row],[Basal LC3]]</f>
        <v>0.16366272288655051</v>
      </c>
    </row>
    <row r="34" spans="1:11" x14ac:dyDescent="0.25">
      <c r="A34">
        <v>2</v>
      </c>
      <c r="B34">
        <v>3</v>
      </c>
      <c r="C34">
        <v>5</v>
      </c>
      <c r="D34">
        <v>3</v>
      </c>
      <c r="E34" t="s">
        <v>10</v>
      </c>
      <c r="F34" t="s">
        <v>9</v>
      </c>
      <c r="G34" t="s">
        <v>11</v>
      </c>
      <c r="H34">
        <v>0.1</v>
      </c>
      <c r="I34">
        <v>1.2579072384048007</v>
      </c>
      <c r="J34">
        <v>3.8854115475434203</v>
      </c>
      <c r="K34">
        <f>(Table5[[#This Row],[Inhibited LC3]]-Table5[[#This Row],[Basal LC3]])/Table5[[#This Row],[Basal LC3]]</f>
        <v>2.0887901976545238</v>
      </c>
    </row>
    <row r="35" spans="1:11" x14ac:dyDescent="0.25">
      <c r="A35">
        <v>2</v>
      </c>
      <c r="B35">
        <v>3</v>
      </c>
      <c r="C35">
        <v>7</v>
      </c>
      <c r="D35">
        <v>3</v>
      </c>
      <c r="E35" t="s">
        <v>12</v>
      </c>
      <c r="F35" t="s">
        <v>6</v>
      </c>
      <c r="G35" t="s">
        <v>7</v>
      </c>
      <c r="H35">
        <v>100</v>
      </c>
      <c r="I35">
        <v>6.421869786382115</v>
      </c>
      <c r="J35">
        <v>4.690337711069418</v>
      </c>
      <c r="K35">
        <v>0</v>
      </c>
    </row>
    <row r="36" spans="1:11" x14ac:dyDescent="0.25">
      <c r="A36">
        <v>2</v>
      </c>
      <c r="B36">
        <v>3</v>
      </c>
      <c r="C36">
        <v>9</v>
      </c>
      <c r="D36">
        <v>3</v>
      </c>
      <c r="E36" t="s">
        <v>13</v>
      </c>
      <c r="F36" t="s">
        <v>9</v>
      </c>
      <c r="G36" t="s">
        <v>7</v>
      </c>
      <c r="H36">
        <v>100</v>
      </c>
      <c r="I36">
        <v>0.29241877481980344</v>
      </c>
      <c r="J36">
        <v>1.7352260685270222</v>
      </c>
      <c r="K36">
        <f>(Table5[[#This Row],[Inhibited LC3]]-Table5[[#This Row],[Basal LC3]])/Table5[[#This Row],[Basal LC3]]</f>
        <v>4.9340446576876484</v>
      </c>
    </row>
    <row r="37" spans="1:11" x14ac:dyDescent="0.25">
      <c r="A37">
        <v>2</v>
      </c>
      <c r="B37">
        <v>3</v>
      </c>
      <c r="C37">
        <v>11</v>
      </c>
      <c r="D37">
        <v>3</v>
      </c>
      <c r="E37" t="s">
        <v>14</v>
      </c>
      <c r="F37" t="s">
        <v>9</v>
      </c>
      <c r="G37" t="s">
        <v>11</v>
      </c>
      <c r="H37">
        <v>100</v>
      </c>
    </row>
  </sheetData>
  <conditionalFormatting sqref="I2:I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7CE3-6840-4CDA-BBA4-5D8F1F153E8F}">
  <dimension ref="A1:K19"/>
  <sheetViews>
    <sheetView workbookViewId="0">
      <selection activeCell="J25" sqref="J25"/>
    </sheetView>
  </sheetViews>
  <sheetFormatPr defaultRowHeight="15" x14ac:dyDescent="0.25"/>
  <cols>
    <col min="8" max="8" width="20.28515625" customWidth="1"/>
    <col min="9" max="9" width="19.5703125" customWidth="1"/>
    <col min="10" max="10" width="21.28515625" customWidth="1"/>
    <col min="11" max="11" width="30.85546875" customWidth="1"/>
  </cols>
  <sheetData>
    <row r="1" spans="1:11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24</v>
      </c>
      <c r="I1" t="s">
        <v>23</v>
      </c>
      <c r="J1" t="s">
        <v>25</v>
      </c>
      <c r="K1" t="s">
        <v>31</v>
      </c>
    </row>
    <row r="2" spans="1:11" x14ac:dyDescent="0.25">
      <c r="A2">
        <v>1</v>
      </c>
      <c r="B2">
        <v>1</v>
      </c>
      <c r="C2">
        <v>1</v>
      </c>
      <c r="D2" t="s">
        <v>5</v>
      </c>
      <c r="E2" t="s">
        <v>6</v>
      </c>
      <c r="F2" t="s">
        <v>7</v>
      </c>
      <c r="G2">
        <v>0.1</v>
      </c>
      <c r="H2">
        <v>1.7459864301053702</v>
      </c>
      <c r="I2">
        <v>2.380817090611151</v>
      </c>
      <c r="J2">
        <v>0.5723247716250518</v>
      </c>
      <c r="K2">
        <v>1</v>
      </c>
    </row>
    <row r="3" spans="1:11" x14ac:dyDescent="0.25">
      <c r="A3">
        <v>1</v>
      </c>
      <c r="B3">
        <v>3</v>
      </c>
      <c r="C3">
        <v>1</v>
      </c>
      <c r="D3" t="s">
        <v>8</v>
      </c>
      <c r="E3" t="s">
        <v>9</v>
      </c>
      <c r="F3" t="s">
        <v>7</v>
      </c>
      <c r="G3">
        <v>0.1</v>
      </c>
      <c r="H3">
        <v>1.266709125144784</v>
      </c>
      <c r="I3">
        <v>1.1796865008309865</v>
      </c>
      <c r="J3">
        <v>4.9202780412372492E-2</v>
      </c>
      <c r="K3">
        <v>8.5970034588345234E-2</v>
      </c>
    </row>
    <row r="4" spans="1:11" x14ac:dyDescent="0.25">
      <c r="A4">
        <v>1</v>
      </c>
      <c r="B4">
        <v>5</v>
      </c>
      <c r="C4">
        <v>1</v>
      </c>
      <c r="D4" t="s">
        <v>10</v>
      </c>
      <c r="E4" t="s">
        <v>9</v>
      </c>
      <c r="F4" t="s">
        <v>11</v>
      </c>
      <c r="G4">
        <v>0.1</v>
      </c>
      <c r="H4">
        <v>2.3946438226544755</v>
      </c>
      <c r="I4">
        <v>2.0977446323265405</v>
      </c>
      <c r="J4">
        <v>0</v>
      </c>
      <c r="K4">
        <v>0</v>
      </c>
    </row>
    <row r="5" spans="1:11" x14ac:dyDescent="0.25">
      <c r="A5">
        <v>1</v>
      </c>
      <c r="B5">
        <v>7</v>
      </c>
      <c r="C5">
        <v>1</v>
      </c>
      <c r="D5" t="s">
        <v>12</v>
      </c>
      <c r="E5" t="s">
        <v>6</v>
      </c>
      <c r="F5" t="s">
        <v>7</v>
      </c>
      <c r="G5">
        <v>100</v>
      </c>
      <c r="H5">
        <v>0.31941429989304615</v>
      </c>
      <c r="I5">
        <v>0.31539290586428892</v>
      </c>
      <c r="J5">
        <v>2.3037923459807024</v>
      </c>
      <c r="K5">
        <v>4.0253234879897706</v>
      </c>
    </row>
    <row r="6" spans="1:11" x14ac:dyDescent="0.25">
      <c r="A6">
        <v>1</v>
      </c>
      <c r="B6">
        <v>9</v>
      </c>
      <c r="C6">
        <v>1</v>
      </c>
      <c r="D6" t="s">
        <v>13</v>
      </c>
      <c r="E6" t="s">
        <v>9</v>
      </c>
      <c r="F6" t="s">
        <v>7</v>
      </c>
      <c r="G6">
        <v>100</v>
      </c>
      <c r="H6">
        <v>0.228185354778453</v>
      </c>
      <c r="I6">
        <v>0.34715322495040668</v>
      </c>
      <c r="J6">
        <v>0.5366920299858049</v>
      </c>
      <c r="K6">
        <v>0.93774034707938336</v>
      </c>
    </row>
    <row r="7" spans="1:11" x14ac:dyDescent="0.25">
      <c r="A7">
        <v>1</v>
      </c>
      <c r="B7">
        <v>11</v>
      </c>
      <c r="C7">
        <v>1</v>
      </c>
      <c r="D7" t="s">
        <v>14</v>
      </c>
      <c r="E7" t="s">
        <v>9</v>
      </c>
      <c r="F7" t="s">
        <v>11</v>
      </c>
      <c r="G7">
        <v>100</v>
      </c>
      <c r="H7">
        <v>0.90516055058899747</v>
      </c>
      <c r="I7">
        <v>1.7244352286369093</v>
      </c>
      <c r="J7">
        <v>1.2515273079959337</v>
      </c>
      <c r="K7">
        <v>1</v>
      </c>
    </row>
    <row r="8" spans="1:11" x14ac:dyDescent="0.25">
      <c r="A8">
        <v>2</v>
      </c>
      <c r="B8">
        <v>1</v>
      </c>
      <c r="C8">
        <v>2</v>
      </c>
      <c r="D8" t="s">
        <v>5</v>
      </c>
      <c r="E8" t="s">
        <v>6</v>
      </c>
      <c r="F8" t="s">
        <v>7</v>
      </c>
      <c r="G8">
        <v>0.1</v>
      </c>
      <c r="H8">
        <v>0.90027723378592595</v>
      </c>
      <c r="I8">
        <v>1.7833809661061097</v>
      </c>
      <c r="J8">
        <v>0.83782039307569478</v>
      </c>
      <c r="K8">
        <v>0.66943836360813702</v>
      </c>
    </row>
    <row r="9" spans="1:11" x14ac:dyDescent="0.25">
      <c r="A9">
        <v>2</v>
      </c>
      <c r="B9">
        <v>3</v>
      </c>
      <c r="C9">
        <v>2</v>
      </c>
      <c r="D9" t="s">
        <v>8</v>
      </c>
      <c r="E9" t="s">
        <v>9</v>
      </c>
      <c r="F9" t="s">
        <v>7</v>
      </c>
      <c r="G9">
        <v>0.1</v>
      </c>
      <c r="H9">
        <v>0.36961324464119361</v>
      </c>
      <c r="I9">
        <v>1.1457821521199345</v>
      </c>
      <c r="J9">
        <v>1.707035457703896</v>
      </c>
      <c r="K9">
        <v>1.3639618143349712</v>
      </c>
    </row>
    <row r="10" spans="1:11" x14ac:dyDescent="0.25">
      <c r="A10">
        <v>2</v>
      </c>
      <c r="B10">
        <v>5</v>
      </c>
      <c r="C10">
        <v>2</v>
      </c>
      <c r="D10" t="s">
        <v>10</v>
      </c>
      <c r="E10" t="s">
        <v>9</v>
      </c>
      <c r="F10" t="s">
        <v>11</v>
      </c>
      <c r="G10">
        <v>0.1</v>
      </c>
      <c r="H10">
        <v>0.38713051334258697</v>
      </c>
      <c r="I10">
        <v>0.29804489229710274</v>
      </c>
      <c r="J10">
        <v>0.64676008996036805</v>
      </c>
      <c r="K10">
        <v>0.51677665028022657</v>
      </c>
    </row>
    <row r="11" spans="1:11" x14ac:dyDescent="0.25">
      <c r="A11">
        <v>2</v>
      </c>
      <c r="B11">
        <v>7</v>
      </c>
      <c r="C11">
        <v>2</v>
      </c>
      <c r="D11" t="s">
        <v>12</v>
      </c>
      <c r="E11" t="s">
        <v>6</v>
      </c>
      <c r="F11" t="s">
        <v>7</v>
      </c>
      <c r="G11">
        <v>100</v>
      </c>
      <c r="H11">
        <v>0.2239793034003684</v>
      </c>
      <c r="I11">
        <v>8.9153780447420575E-2</v>
      </c>
      <c r="J11">
        <v>0.639083640753914</v>
      </c>
      <c r="K11">
        <v>0.51064298531150421</v>
      </c>
    </row>
    <row r="12" spans="1:11" x14ac:dyDescent="0.25">
      <c r="A12">
        <v>2</v>
      </c>
      <c r="B12">
        <v>9</v>
      </c>
      <c r="C12">
        <v>2</v>
      </c>
      <c r="D12" t="s">
        <v>13</v>
      </c>
      <c r="E12" t="s">
        <v>9</v>
      </c>
      <c r="F12" t="s">
        <v>7</v>
      </c>
      <c r="G12">
        <v>100</v>
      </c>
      <c r="H12">
        <v>0.1432580823731254</v>
      </c>
      <c r="I12">
        <v>0.88652789720818859</v>
      </c>
      <c r="J12">
        <v>5.3607802518170704</v>
      </c>
      <c r="K12">
        <v>4.2833905561367809</v>
      </c>
    </row>
    <row r="13" spans="1:11" x14ac:dyDescent="0.25">
      <c r="A13">
        <v>2</v>
      </c>
      <c r="B13">
        <v>11</v>
      </c>
      <c r="C13">
        <v>2</v>
      </c>
      <c r="D13" t="s">
        <v>14</v>
      </c>
      <c r="E13" t="s">
        <v>9</v>
      </c>
      <c r="F13" t="s">
        <v>11</v>
      </c>
      <c r="G13">
        <v>100</v>
      </c>
      <c r="H13">
        <v>1.6062508218159262</v>
      </c>
      <c r="I13">
        <v>1.034846479872658</v>
      </c>
      <c r="J13">
        <v>2.456508934355305</v>
      </c>
      <c r="K13">
        <v>1.9628088965065447</v>
      </c>
    </row>
    <row r="14" spans="1:11" x14ac:dyDescent="0.25">
      <c r="A14">
        <v>3</v>
      </c>
      <c r="B14">
        <v>1</v>
      </c>
      <c r="C14">
        <v>3</v>
      </c>
      <c r="D14" t="s">
        <v>5</v>
      </c>
      <c r="E14" t="s">
        <v>6</v>
      </c>
      <c r="F14" t="s">
        <v>7</v>
      </c>
      <c r="G14">
        <v>0.1</v>
      </c>
      <c r="H14">
        <v>0.25301204819277107</v>
      </c>
      <c r="I14">
        <v>0.76995053309743278</v>
      </c>
      <c r="J14">
        <v>2.0431378212898532</v>
      </c>
      <c r="K14">
        <v>1</v>
      </c>
    </row>
    <row r="15" spans="1:11" x14ac:dyDescent="0.25">
      <c r="A15">
        <v>3</v>
      </c>
      <c r="B15">
        <v>3</v>
      </c>
      <c r="C15">
        <v>3</v>
      </c>
      <c r="D15" t="s">
        <v>8</v>
      </c>
      <c r="E15" t="s">
        <v>9</v>
      </c>
      <c r="F15" t="s">
        <v>7</v>
      </c>
      <c r="G15">
        <v>0.1</v>
      </c>
      <c r="H15">
        <v>0.79592576642851354</v>
      </c>
      <c r="I15">
        <v>0.51109766891636332</v>
      </c>
      <c r="J15">
        <v>8.1831361443275255E-2</v>
      </c>
      <c r="K15">
        <v>4.0051806877919913E-2</v>
      </c>
    </row>
    <row r="16" spans="1:11" x14ac:dyDescent="0.25">
      <c r="A16">
        <v>3</v>
      </c>
      <c r="B16">
        <v>5</v>
      </c>
      <c r="C16">
        <v>3</v>
      </c>
      <c r="D16" t="s">
        <v>10</v>
      </c>
      <c r="E16" t="s">
        <v>9</v>
      </c>
      <c r="F16" t="s">
        <v>11</v>
      </c>
      <c r="G16">
        <v>0.1</v>
      </c>
      <c r="H16">
        <v>0.80602971631805664</v>
      </c>
      <c r="I16">
        <v>2.5586662419082287</v>
      </c>
      <c r="J16">
        <v>2.2836486688170248</v>
      </c>
      <c r="K16">
        <v>1.1177164090552318</v>
      </c>
    </row>
    <row r="17" spans="1:11" x14ac:dyDescent="0.25">
      <c r="A17">
        <v>3</v>
      </c>
      <c r="B17">
        <v>7</v>
      </c>
      <c r="C17">
        <v>3</v>
      </c>
      <c r="D17" t="s">
        <v>12</v>
      </c>
      <c r="E17" t="s">
        <v>6</v>
      </c>
      <c r="F17" t="s">
        <v>7</v>
      </c>
      <c r="G17">
        <v>100</v>
      </c>
      <c r="H17">
        <v>3.3312494752963908</v>
      </c>
      <c r="I17">
        <v>2.6889199494159746</v>
      </c>
      <c r="J17">
        <v>0.92855125233414371</v>
      </c>
      <c r="K17">
        <v>0.45447313571237208</v>
      </c>
    </row>
    <row r="18" spans="1:11" x14ac:dyDescent="0.25">
      <c r="A18">
        <v>3</v>
      </c>
      <c r="B18">
        <v>9</v>
      </c>
      <c r="C18">
        <v>3</v>
      </c>
      <c r="D18" t="s">
        <v>13</v>
      </c>
      <c r="E18" t="s">
        <v>9</v>
      </c>
      <c r="F18" t="s">
        <v>7</v>
      </c>
      <c r="G18">
        <v>100</v>
      </c>
      <c r="H18">
        <v>0.53886450880925774</v>
      </c>
      <c r="I18">
        <v>1.237368735352931</v>
      </c>
      <c r="J18">
        <v>2.4670223288438242</v>
      </c>
      <c r="K18">
        <v>1.2074674077964884</v>
      </c>
    </row>
    <row r="19" spans="1:11" x14ac:dyDescent="0.25">
      <c r="A19">
        <v>3</v>
      </c>
      <c r="B19">
        <v>11</v>
      </c>
      <c r="C19">
        <v>3</v>
      </c>
      <c r="D19" t="s">
        <v>14</v>
      </c>
      <c r="E19" t="s">
        <v>9</v>
      </c>
      <c r="F19" t="s">
        <v>11</v>
      </c>
      <c r="G19">
        <v>100</v>
      </c>
      <c r="H19">
        <v>0.6226237263912674</v>
      </c>
      <c r="I19">
        <v>1.5603463272980316</v>
      </c>
      <c r="J19">
        <v>1.5060823434111845</v>
      </c>
      <c r="K19">
        <v>0.73714182553792662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 Second Try</vt:lpstr>
      <vt:lpstr>ATG FLX Second Try</vt:lpstr>
      <vt:lpstr>Raw Data First Try</vt:lpstr>
      <vt:lpstr>ATG FLX First Try</vt:lpstr>
      <vt:lpstr>ATG FLX Combined</vt:lpstr>
      <vt:lpstr>ATG FLX Combined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2022-09-09T17:16:21Z</dcterms:modified>
</cp:coreProperties>
</file>