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STC/ATP Assays/"/>
    </mc:Choice>
  </mc:AlternateContent>
  <xr:revisionPtr revIDLastSave="221" documentId="8_{69DE6AC7-EA7C-42D9-8B88-AB532B80CF69}" xr6:coauthVersionLast="47" xr6:coauthVersionMax="47" xr10:uidLastSave="{122E16DA-4F0F-4CB5-A5D9-ECB569DFB52D}"/>
  <bookViews>
    <workbookView xWindow="14400" yWindow="0" windowWidth="14400" windowHeight="15600" activeTab="1" xr2:uid="{5CF07231-BA1A-4F3A-BF46-398947A2AC6A}"/>
  </bookViews>
  <sheets>
    <sheet name="End point" sheetId="7" r:id="rId1"/>
    <sheet name="Results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E17" i="2"/>
  <c r="E13" i="2"/>
  <c r="G13" i="2" s="1"/>
  <c r="W39" i="2"/>
  <c r="W40" i="2"/>
  <c r="F20" i="2"/>
  <c r="F19" i="2"/>
  <c r="G19" i="2" s="1"/>
  <c r="F18" i="2"/>
  <c r="F17" i="2"/>
  <c r="F16" i="2"/>
  <c r="F15" i="2"/>
  <c r="F14" i="2"/>
  <c r="F13" i="2"/>
  <c r="E19" i="2"/>
  <c r="E18" i="2"/>
  <c r="E16" i="2"/>
  <c r="G16" i="2" s="1"/>
  <c r="E15" i="2"/>
  <c r="E14" i="2"/>
  <c r="G14" i="2" s="1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G20" i="2" l="1"/>
  <c r="X33" i="2" s="1"/>
  <c r="Y33" i="2" s="1"/>
  <c r="G17" i="2"/>
  <c r="G15" i="2"/>
  <c r="G18" i="2"/>
  <c r="X39" i="2" l="1"/>
  <c r="Y39" i="2" s="1"/>
  <c r="X40" i="2"/>
  <c r="Y40" i="2" s="1"/>
  <c r="X11" i="2"/>
  <c r="Y11" i="2" s="1"/>
  <c r="H18" i="2"/>
  <c r="H15" i="2"/>
  <c r="H17" i="2"/>
  <c r="H20" i="2"/>
  <c r="X26" i="2"/>
  <c r="Y26" i="2" s="1"/>
  <c r="X22" i="2"/>
  <c r="Y22" i="2" s="1"/>
  <c r="X36" i="2"/>
  <c r="Y36" i="2" s="1"/>
  <c r="X38" i="2"/>
  <c r="Y38" i="2" s="1"/>
  <c r="X30" i="2"/>
  <c r="Y30" i="2" s="1"/>
  <c r="X34" i="2"/>
  <c r="Y34" i="2" s="1"/>
  <c r="X32" i="2"/>
  <c r="Y32" i="2" s="1"/>
  <c r="X28" i="2"/>
  <c r="Y28" i="2" s="1"/>
  <c r="X37" i="2"/>
  <c r="Y37" i="2" s="1"/>
  <c r="X24" i="2"/>
  <c r="Y24" i="2" s="1"/>
  <c r="X29" i="2"/>
  <c r="Y29" i="2" s="1"/>
  <c r="X23" i="2"/>
  <c r="Y23" i="2" s="1"/>
  <c r="X16" i="2"/>
  <c r="Y16" i="2" s="1"/>
  <c r="X31" i="2"/>
  <c r="Y31" i="2" s="1"/>
  <c r="X27" i="2"/>
  <c r="Y27" i="2" s="1"/>
  <c r="X5" i="2"/>
  <c r="Y5" i="2" s="1"/>
  <c r="X4" i="2"/>
  <c r="Y4" i="2" s="1"/>
  <c r="X17" i="2"/>
  <c r="Y17" i="2" s="1"/>
  <c r="X21" i="2"/>
  <c r="Y21" i="2" s="1"/>
  <c r="X35" i="2"/>
  <c r="Y35" i="2" s="1"/>
  <c r="X25" i="2"/>
  <c r="Y25" i="2" s="1"/>
  <c r="X8" i="2"/>
  <c r="Y8" i="2" s="1"/>
  <c r="X6" i="2"/>
  <c r="Y6" i="2" s="1"/>
  <c r="X7" i="2"/>
  <c r="Y7" i="2" s="1"/>
  <c r="X18" i="2"/>
  <c r="Y18" i="2" s="1"/>
  <c r="H14" i="2"/>
  <c r="X14" i="2"/>
  <c r="Y14" i="2" s="1"/>
  <c r="X13" i="2"/>
  <c r="Y13" i="2" s="1"/>
  <c r="X3" i="2"/>
  <c r="Y3" i="2" s="1"/>
  <c r="X10" i="2"/>
  <c r="Y10" i="2" s="1"/>
  <c r="H19" i="2"/>
  <c r="X20" i="2"/>
  <c r="Y20" i="2" s="1"/>
  <c r="X12" i="2"/>
  <c r="Y12" i="2" s="1"/>
  <c r="X19" i="2"/>
  <c r="Y19" i="2" s="1"/>
  <c r="X15" i="2"/>
  <c r="Y15" i="2" s="1"/>
  <c r="H16" i="2"/>
  <c r="X9" i="2"/>
  <c r="Y9" i="2" s="1"/>
  <c r="H13" i="2"/>
  <c r="AB6" i="2" l="1"/>
  <c r="AB10" i="2"/>
  <c r="AB9" i="2"/>
  <c r="AB5" i="2"/>
  <c r="AB7" i="2"/>
  <c r="AB11" i="2"/>
  <c r="AB8" i="2"/>
</calcChain>
</file>

<file path=xl/sharedStrings.xml><?xml version="1.0" encoding="utf-8"?>
<sst xmlns="http://schemas.openxmlformats.org/spreadsheetml/2006/main" count="153" uniqueCount="79">
  <si>
    <t>User: USER</t>
  </si>
  <si>
    <t>Path: C:\Program Files (x86)\BMG\Omega\User\Data\</t>
  </si>
  <si>
    <t>A</t>
  </si>
  <si>
    <t>B</t>
  </si>
  <si>
    <t>C</t>
  </si>
  <si>
    <t>D</t>
  </si>
  <si>
    <t>E</t>
  </si>
  <si>
    <t>F</t>
  </si>
  <si>
    <t>G</t>
  </si>
  <si>
    <t>H</t>
  </si>
  <si>
    <t>STD</t>
  </si>
  <si>
    <t>Avg</t>
  </si>
  <si>
    <t>Avg - Blank</t>
  </si>
  <si>
    <t>y = ax*x +bx+c</t>
  </si>
  <si>
    <t>avg - blank</t>
  </si>
  <si>
    <t>a</t>
  </si>
  <si>
    <t>b</t>
  </si>
  <si>
    <t>c</t>
  </si>
  <si>
    <t>Raw Data (lens)</t>
  </si>
  <si>
    <t>Luminescence</t>
  </si>
  <si>
    <t>Test Name: ATP Assay</t>
  </si>
  <si>
    <t>ATP Conc (nM)</t>
  </si>
  <si>
    <t>Day</t>
  </si>
  <si>
    <t>Condition</t>
  </si>
  <si>
    <t>LC</t>
  </si>
  <si>
    <t>LO</t>
  </si>
  <si>
    <t>LP</t>
  </si>
  <si>
    <t>HC</t>
  </si>
  <si>
    <t>HO</t>
  </si>
  <si>
    <t>HP</t>
  </si>
  <si>
    <t>Culture</t>
  </si>
  <si>
    <t>MM</t>
  </si>
  <si>
    <t>SampleID</t>
  </si>
  <si>
    <t>LC C 3</t>
  </si>
  <si>
    <t>LO C 3</t>
  </si>
  <si>
    <t>LP C 3</t>
  </si>
  <si>
    <t>HC C 3</t>
  </si>
  <si>
    <t>HO C 3</t>
  </si>
  <si>
    <t>HP C 3</t>
  </si>
  <si>
    <t>LC C 2</t>
  </si>
  <si>
    <t>LO C 2</t>
  </si>
  <si>
    <t>LP C 2</t>
  </si>
  <si>
    <t>HC C 2</t>
  </si>
  <si>
    <t>HO C 2</t>
  </si>
  <si>
    <t>HP C 2</t>
  </si>
  <si>
    <t>LC C 1</t>
  </si>
  <si>
    <t>LO C 1</t>
  </si>
  <si>
    <t>LP C 1</t>
  </si>
  <si>
    <t>HC C 1</t>
  </si>
  <si>
    <t>HO C 1</t>
  </si>
  <si>
    <t>HP C 1</t>
  </si>
  <si>
    <t>LC D 3</t>
  </si>
  <si>
    <t>LO D 3</t>
  </si>
  <si>
    <t>LP D 3</t>
  </si>
  <si>
    <t>HC D 3</t>
  </si>
  <si>
    <t>HO D 3</t>
  </si>
  <si>
    <t>HP D 3</t>
  </si>
  <si>
    <t>LC D 2</t>
  </si>
  <si>
    <t>LO D 2</t>
  </si>
  <si>
    <t>LP D 2</t>
  </si>
  <si>
    <t>HC D 2</t>
  </si>
  <si>
    <t>HO D 2</t>
  </si>
  <si>
    <t>HP D 2</t>
  </si>
  <si>
    <t>LC D 1</t>
  </si>
  <si>
    <t>LO D 1</t>
  </si>
  <si>
    <t>LP D 1</t>
  </si>
  <si>
    <t>HC D 1</t>
  </si>
  <si>
    <t>HO D 1</t>
  </si>
  <si>
    <t>HP D 1</t>
  </si>
  <si>
    <t>MM D 3</t>
  </si>
  <si>
    <t>3 C</t>
  </si>
  <si>
    <t>2 C</t>
  </si>
  <si>
    <t>1 C</t>
  </si>
  <si>
    <t>3 D</t>
  </si>
  <si>
    <t>2 D</t>
  </si>
  <si>
    <t>1 D</t>
  </si>
  <si>
    <t>Time: 18:09:20</t>
  </si>
  <si>
    <t>Date: 23/04/2023</t>
  </si>
  <si>
    <t>Test ID: 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</si>
</sst>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1'!$H$13:$H$20</c:f>
              <c:numCache>
                <c:formatCode>General</c:formatCode>
                <c:ptCount val="8"/>
                <c:pt idx="0">
                  <c:v>112870.83333333333</c:v>
                </c:pt>
                <c:pt idx="1">
                  <c:v>96659.833333333328</c:v>
                </c:pt>
                <c:pt idx="2">
                  <c:v>74339.833333333328</c:v>
                </c:pt>
                <c:pt idx="3">
                  <c:v>60295.333333333336</c:v>
                </c:pt>
                <c:pt idx="4">
                  <c:v>42919.333333333336</c:v>
                </c:pt>
                <c:pt idx="5">
                  <c:v>24161.833333333332</c:v>
                </c:pt>
                <c:pt idx="6">
                  <c:v>13212.833333333334</c:v>
                </c:pt>
                <c:pt idx="7">
                  <c:v>0</c:v>
                </c:pt>
              </c:numCache>
            </c:numRef>
          </c:xVal>
          <c:yVal>
            <c:numRef>
              <c:f>'Results 1'!$I$13:$I$20</c:f>
              <c:numCache>
                <c:formatCode>General</c:formatCode>
                <c:ptCount val="8"/>
                <c:pt idx="0">
                  <c:v>15000</c:v>
                </c:pt>
                <c:pt idx="1">
                  <c:v>11250</c:v>
                </c:pt>
                <c:pt idx="2">
                  <c:v>7500</c:v>
                </c:pt>
                <c:pt idx="3">
                  <c:v>5625</c:v>
                </c:pt>
                <c:pt idx="4">
                  <c:v>3750</c:v>
                </c:pt>
                <c:pt idx="5">
                  <c:v>1875</c:v>
                </c:pt>
                <c:pt idx="6">
                  <c:v>937.5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9-4794-B3AB-68CC782A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</a:t>
                </a:r>
                <a:r>
                  <a:rPr lang="en-GB" baseline="0"/>
                  <a:t> (mg/mL)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1'!$AA$5:$AA$11</c:f>
              <c:strCache>
                <c:ptCount val="7"/>
                <c:pt idx="0">
                  <c:v>3 C</c:v>
                </c:pt>
                <c:pt idx="1">
                  <c:v>2 C</c:v>
                </c:pt>
                <c:pt idx="2">
                  <c:v>1 C</c:v>
                </c:pt>
                <c:pt idx="3">
                  <c:v>3 D</c:v>
                </c:pt>
                <c:pt idx="4">
                  <c:v>2 D</c:v>
                </c:pt>
                <c:pt idx="5">
                  <c:v>1 D</c:v>
                </c:pt>
                <c:pt idx="6">
                  <c:v>MM</c:v>
                </c:pt>
              </c:strCache>
            </c:strRef>
          </c:cat>
          <c:val>
            <c:numRef>
              <c:f>'Results 1'!$AB$5:$AB$11</c:f>
              <c:numCache>
                <c:formatCode>General</c:formatCode>
                <c:ptCount val="7"/>
                <c:pt idx="0">
                  <c:v>1335.4679060916667</c:v>
                </c:pt>
                <c:pt idx="1">
                  <c:v>1446.3308809375001</c:v>
                </c:pt>
                <c:pt idx="2">
                  <c:v>1684.4406592124999</c:v>
                </c:pt>
                <c:pt idx="3">
                  <c:v>2019.702865566667</c:v>
                </c:pt>
                <c:pt idx="4">
                  <c:v>1533.4882661499998</c:v>
                </c:pt>
                <c:pt idx="5">
                  <c:v>1778.2574642208335</c:v>
                </c:pt>
                <c:pt idx="6">
                  <c:v>1865.0147355000001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C-4E8B-8B1E-42215D42F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876208"/>
        <c:axId val="1938869968"/>
      </c:barChart>
      <c:catAx>
        <c:axId val="19388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69968"/>
        <c:crosses val="autoZero"/>
        <c:auto val="1"/>
        <c:lblAlgn val="ctr"/>
        <c:lblOffset val="100"/>
        <c:noMultiLvlLbl val="0"/>
      </c:catAx>
      <c:valAx>
        <c:axId val="19388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20</xdr:row>
      <xdr:rowOff>123825</xdr:rowOff>
    </xdr:from>
    <xdr:to>
      <xdr:col>12</xdr:col>
      <xdr:colOff>57150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AB6D6-5FDB-4ECE-8B04-7F0C030EF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571499</xdr:colOff>
      <xdr:row>14</xdr:row>
      <xdr:rowOff>119062</xdr:rowOff>
    </xdr:from>
    <xdr:to>
      <xdr:col>38</xdr:col>
      <xdr:colOff>409574</xdr:colOff>
      <xdr:row>40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94FCA4-BB28-9F19-130B-8EF00DC4C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B27C5-FC4E-4389-AC18-8B380228ACEC}">
  <dimension ref="A3:M22"/>
  <sheetViews>
    <sheetView workbookViewId="0">
      <selection activeCell="B15" sqref="B15:M22"/>
    </sheetView>
  </sheetViews>
  <sheetFormatPr defaultRowHeight="15" x14ac:dyDescent="0.25"/>
  <cols>
    <col min="1" max="1" width="4.28515625" customWidth="1"/>
  </cols>
  <sheetData>
    <row r="3" spans="1:13" x14ac:dyDescent="0.25">
      <c r="A3" t="s">
        <v>0</v>
      </c>
    </row>
    <row r="4" spans="1:13" x14ac:dyDescent="0.25">
      <c r="A4" t="s">
        <v>1</v>
      </c>
    </row>
    <row r="5" spans="1:13" x14ac:dyDescent="0.25">
      <c r="A5" t="s">
        <v>78</v>
      </c>
    </row>
    <row r="6" spans="1:13" x14ac:dyDescent="0.25">
      <c r="A6" t="s">
        <v>20</v>
      </c>
    </row>
    <row r="7" spans="1:13" x14ac:dyDescent="0.25">
      <c r="A7" t="s">
        <v>77</v>
      </c>
    </row>
    <row r="8" spans="1:13" x14ac:dyDescent="0.25">
      <c r="A8" t="s">
        <v>76</v>
      </c>
    </row>
    <row r="9" spans="1:13" x14ac:dyDescent="0.25">
      <c r="A9" t="s">
        <v>19</v>
      </c>
    </row>
    <row r="13" spans="1:13" x14ac:dyDescent="0.25">
      <c r="B13" t="s">
        <v>18</v>
      </c>
    </row>
    <row r="14" spans="1:13" x14ac:dyDescent="0.25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 x14ac:dyDescent="0.25">
      <c r="A15" s="1" t="s">
        <v>2</v>
      </c>
      <c r="B15" s="2">
        <v>27926</v>
      </c>
      <c r="C15" s="3">
        <v>28980</v>
      </c>
      <c r="D15" s="3">
        <v>26575</v>
      </c>
      <c r="E15" s="3">
        <v>27892</v>
      </c>
      <c r="F15" s="3">
        <v>28327</v>
      </c>
      <c r="G15" s="3">
        <v>27517</v>
      </c>
      <c r="H15" s="3">
        <v>33018</v>
      </c>
      <c r="I15" s="3">
        <v>33184</v>
      </c>
      <c r="J15" s="3">
        <v>31082</v>
      </c>
      <c r="K15" s="3">
        <v>29894</v>
      </c>
      <c r="L15" s="3">
        <v>29559</v>
      </c>
      <c r="M15" s="4">
        <v>29568</v>
      </c>
    </row>
    <row r="16" spans="1:13" x14ac:dyDescent="0.25">
      <c r="A16" s="1" t="s">
        <v>3</v>
      </c>
      <c r="B16" s="5">
        <v>26156</v>
      </c>
      <c r="C16" s="6">
        <v>24093</v>
      </c>
      <c r="D16" s="6">
        <v>27148</v>
      </c>
      <c r="E16" s="6">
        <v>28298</v>
      </c>
      <c r="F16" s="6">
        <v>30330</v>
      </c>
      <c r="G16" s="6">
        <v>27553</v>
      </c>
      <c r="H16" s="6">
        <v>32331</v>
      </c>
      <c r="I16" s="6">
        <v>31952</v>
      </c>
      <c r="J16" s="6">
        <v>27878</v>
      </c>
      <c r="K16" s="6">
        <v>28059</v>
      </c>
      <c r="L16" s="6">
        <v>29292</v>
      </c>
      <c r="M16" s="7">
        <v>28502</v>
      </c>
    </row>
    <row r="17" spans="1:13" x14ac:dyDescent="0.25">
      <c r="A17" s="1" t="s">
        <v>4</v>
      </c>
      <c r="B17" s="5">
        <v>25412</v>
      </c>
      <c r="C17" s="6">
        <v>17245</v>
      </c>
      <c r="D17" s="6">
        <v>29494</v>
      </c>
      <c r="E17" s="6">
        <v>29069</v>
      </c>
      <c r="F17" s="6">
        <v>29297</v>
      </c>
      <c r="G17" s="6">
        <v>27516</v>
      </c>
      <c r="H17" s="6">
        <v>31655</v>
      </c>
      <c r="I17" s="6">
        <v>32419</v>
      </c>
      <c r="J17" s="6">
        <v>28811</v>
      </c>
      <c r="K17" s="6">
        <v>29494</v>
      </c>
      <c r="L17" s="6">
        <v>26552</v>
      </c>
      <c r="M17" s="7">
        <v>29675</v>
      </c>
    </row>
    <row r="18" spans="1:13" x14ac:dyDescent="0.25">
      <c r="A18" s="1" t="s">
        <v>5</v>
      </c>
      <c r="B18" s="5">
        <v>24982</v>
      </c>
      <c r="C18" s="6">
        <v>12438</v>
      </c>
      <c r="D18" s="6">
        <v>23924</v>
      </c>
      <c r="E18" s="6">
        <v>26310</v>
      </c>
      <c r="F18" s="6">
        <v>27965</v>
      </c>
      <c r="G18" s="6">
        <v>30132</v>
      </c>
      <c r="H18" s="6">
        <v>35715</v>
      </c>
      <c r="I18" s="6">
        <v>35515</v>
      </c>
      <c r="J18" s="6">
        <v>34219</v>
      </c>
      <c r="K18" s="6">
        <v>33421</v>
      </c>
      <c r="L18" s="6">
        <v>28079</v>
      </c>
      <c r="M18" s="7">
        <v>34071</v>
      </c>
    </row>
    <row r="19" spans="1:13" x14ac:dyDescent="0.25">
      <c r="A19" s="1" t="s">
        <v>6</v>
      </c>
      <c r="B19" s="5">
        <v>26020</v>
      </c>
      <c r="C19" s="6">
        <v>11733</v>
      </c>
      <c r="D19" s="6">
        <v>11926</v>
      </c>
      <c r="E19" s="6">
        <v>14872</v>
      </c>
      <c r="F19" s="6">
        <v>28653</v>
      </c>
      <c r="G19" s="6">
        <v>26762</v>
      </c>
      <c r="H19" s="6">
        <v>31409</v>
      </c>
      <c r="I19" s="6">
        <v>35085</v>
      </c>
      <c r="J19" s="6">
        <v>19635</v>
      </c>
      <c r="K19" s="6">
        <v>16213</v>
      </c>
      <c r="L19" s="6">
        <v>28577</v>
      </c>
      <c r="M19" s="7">
        <v>31436</v>
      </c>
    </row>
    <row r="20" spans="1:13" x14ac:dyDescent="0.25">
      <c r="A20" s="1" t="s">
        <v>7</v>
      </c>
      <c r="B20" s="5">
        <v>24686</v>
      </c>
      <c r="C20" s="6">
        <v>26139</v>
      </c>
      <c r="D20" s="6">
        <v>21906</v>
      </c>
      <c r="E20" s="6">
        <v>28665</v>
      </c>
      <c r="F20" s="6">
        <v>29845</v>
      </c>
      <c r="G20" s="6">
        <v>27842</v>
      </c>
      <c r="H20" s="6">
        <v>34376</v>
      </c>
      <c r="I20" s="6">
        <v>34737</v>
      </c>
      <c r="J20" s="6">
        <v>17585</v>
      </c>
      <c r="K20" s="6">
        <v>15325</v>
      </c>
      <c r="L20" s="6">
        <v>30979</v>
      </c>
      <c r="M20" s="7">
        <v>32367</v>
      </c>
    </row>
    <row r="21" spans="1:13" x14ac:dyDescent="0.25">
      <c r="A21" s="1" t="s">
        <v>8</v>
      </c>
      <c r="B21" s="5">
        <v>110011</v>
      </c>
      <c r="C21" s="6">
        <v>94938</v>
      </c>
      <c r="D21" s="6">
        <v>72728</v>
      </c>
      <c r="E21" s="6">
        <v>58380</v>
      </c>
      <c r="F21" s="6">
        <v>42170</v>
      </c>
      <c r="G21" s="6">
        <v>24019</v>
      </c>
      <c r="H21" s="6">
        <v>12822</v>
      </c>
      <c r="I21" s="6">
        <v>36</v>
      </c>
      <c r="J21" s="6">
        <v>33</v>
      </c>
      <c r="K21" s="6">
        <v>98</v>
      </c>
      <c r="L21" s="6">
        <v>31301</v>
      </c>
      <c r="M21" s="7">
        <v>31420</v>
      </c>
    </row>
    <row r="22" spans="1:13" x14ac:dyDescent="0.25">
      <c r="A22" s="1" t="s">
        <v>9</v>
      </c>
      <c r="B22" s="8">
        <v>115807</v>
      </c>
      <c r="C22" s="9">
        <v>98458</v>
      </c>
      <c r="D22" s="9">
        <v>76028</v>
      </c>
      <c r="E22" s="9">
        <v>62287</v>
      </c>
      <c r="F22" s="9">
        <v>43745</v>
      </c>
      <c r="G22" s="9">
        <v>24381</v>
      </c>
      <c r="H22" s="9">
        <v>13680</v>
      </c>
      <c r="I22" s="9">
        <v>7</v>
      </c>
      <c r="J22" s="9">
        <v>3</v>
      </c>
      <c r="K22" s="9">
        <v>52</v>
      </c>
      <c r="L22" s="9">
        <v>31507</v>
      </c>
      <c r="M22" s="10">
        <v>30522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D958-CE04-4D83-B81E-1A8D2900EF9F}">
  <dimension ref="C1:AB40"/>
  <sheetViews>
    <sheetView tabSelected="1" topLeftCell="O9" workbookViewId="0">
      <selection activeCell="Y39" sqref="Y39:Y40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7" max="17" width="10.85546875" customWidth="1"/>
    <col min="18" max="18" width="14.28515625" customWidth="1"/>
    <col min="19" max="22" width="13.5703125" customWidth="1"/>
    <col min="23" max="23" width="11.140625" customWidth="1"/>
    <col min="24" max="24" width="11" customWidth="1"/>
    <col min="25" max="25" width="13.7109375" customWidth="1"/>
  </cols>
  <sheetData>
    <row r="1" spans="3:28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8" x14ac:dyDescent="0.25">
      <c r="C2">
        <v>27926</v>
      </c>
      <c r="D2">
        <v>28980</v>
      </c>
      <c r="E2">
        <v>26575</v>
      </c>
      <c r="F2">
        <v>27892</v>
      </c>
      <c r="G2">
        <v>28327</v>
      </c>
      <c r="H2">
        <v>27517</v>
      </c>
      <c r="I2">
        <v>33018</v>
      </c>
      <c r="J2">
        <v>33184</v>
      </c>
      <c r="K2">
        <v>31082</v>
      </c>
      <c r="L2">
        <v>29894</v>
      </c>
      <c r="M2">
        <v>29559</v>
      </c>
      <c r="N2">
        <v>29568</v>
      </c>
      <c r="Q2" t="s">
        <v>32</v>
      </c>
      <c r="R2" t="s">
        <v>23</v>
      </c>
      <c r="S2" t="s">
        <v>22</v>
      </c>
      <c r="T2" t="s">
        <v>30</v>
      </c>
      <c r="W2" t="s">
        <v>11</v>
      </c>
      <c r="X2" t="s">
        <v>12</v>
      </c>
      <c r="Y2" t="s">
        <v>21</v>
      </c>
    </row>
    <row r="3" spans="3:28" x14ac:dyDescent="0.25">
      <c r="C3">
        <v>26156</v>
      </c>
      <c r="D3">
        <v>24093</v>
      </c>
      <c r="E3">
        <v>27148</v>
      </c>
      <c r="F3">
        <v>28298</v>
      </c>
      <c r="G3">
        <v>30330</v>
      </c>
      <c r="H3">
        <v>27553</v>
      </c>
      <c r="I3">
        <v>32331</v>
      </c>
      <c r="J3">
        <v>31952</v>
      </c>
      <c r="K3">
        <v>27878</v>
      </c>
      <c r="L3">
        <v>28059</v>
      </c>
      <c r="M3">
        <v>29292</v>
      </c>
      <c r="N3">
        <v>28502</v>
      </c>
      <c r="Q3" t="s">
        <v>33</v>
      </c>
      <c r="R3" t="s">
        <v>24</v>
      </c>
      <c r="S3">
        <v>3</v>
      </c>
      <c r="T3" t="s">
        <v>4</v>
      </c>
      <c r="U3">
        <v>27926</v>
      </c>
      <c r="V3">
        <v>28980</v>
      </c>
      <c r="W3">
        <f>AVERAGE(U3:V3)</f>
        <v>28453</v>
      </c>
      <c r="X3">
        <f>W3-$G$20</f>
        <v>28414.833333333332</v>
      </c>
      <c r="Y3">
        <f t="shared" ref="Y3:Y20" si="0">$N$12*(X3*X3)+$N$13*(X3)+$N$14</f>
        <v>1682.6986926750001</v>
      </c>
    </row>
    <row r="4" spans="3:28" x14ac:dyDescent="0.25">
      <c r="C4">
        <v>25412</v>
      </c>
      <c r="D4">
        <v>17245</v>
      </c>
      <c r="E4">
        <v>29494</v>
      </c>
      <c r="F4">
        <v>29069</v>
      </c>
      <c r="G4">
        <v>29297</v>
      </c>
      <c r="H4">
        <v>27516</v>
      </c>
      <c r="I4">
        <v>31655</v>
      </c>
      <c r="J4">
        <v>32419</v>
      </c>
      <c r="K4">
        <v>28811</v>
      </c>
      <c r="L4">
        <v>29494</v>
      </c>
      <c r="M4">
        <v>26552</v>
      </c>
      <c r="N4">
        <v>29675</v>
      </c>
      <c r="Q4" t="s">
        <v>34</v>
      </c>
      <c r="R4" t="s">
        <v>25</v>
      </c>
      <c r="S4">
        <v>3</v>
      </c>
      <c r="T4" t="s">
        <v>4</v>
      </c>
      <c r="U4">
        <v>26156</v>
      </c>
      <c r="V4">
        <v>24093</v>
      </c>
      <c r="W4">
        <f t="shared" ref="W4:W20" si="1">AVERAGE(U4:V4)</f>
        <v>25124.5</v>
      </c>
      <c r="X4">
        <f t="shared" ref="X4:X20" si="2">W4-$G$20</f>
        <v>25086.333333333332</v>
      </c>
      <c r="Y4">
        <f t="shared" si="0"/>
        <v>1466.8443027000001</v>
      </c>
    </row>
    <row r="5" spans="3:28" x14ac:dyDescent="0.25">
      <c r="C5">
        <v>24982</v>
      </c>
      <c r="D5">
        <v>12438</v>
      </c>
      <c r="E5">
        <v>23924</v>
      </c>
      <c r="F5">
        <v>26310</v>
      </c>
      <c r="G5">
        <v>27965</v>
      </c>
      <c r="H5">
        <v>30132</v>
      </c>
      <c r="I5">
        <v>35715</v>
      </c>
      <c r="J5">
        <v>35515</v>
      </c>
      <c r="K5">
        <v>34219</v>
      </c>
      <c r="L5">
        <v>33421</v>
      </c>
      <c r="M5">
        <v>28079</v>
      </c>
      <c r="N5">
        <v>34071</v>
      </c>
      <c r="Q5" t="s">
        <v>35</v>
      </c>
      <c r="R5" t="s">
        <v>26</v>
      </c>
      <c r="S5">
        <v>3</v>
      </c>
      <c r="T5" t="s">
        <v>4</v>
      </c>
      <c r="U5">
        <v>25412</v>
      </c>
      <c r="V5">
        <v>17245</v>
      </c>
      <c r="W5">
        <f t="shared" si="1"/>
        <v>21328.5</v>
      </c>
      <c r="X5">
        <f t="shared" si="2"/>
        <v>21290.333333333332</v>
      </c>
      <c r="Y5">
        <f t="shared" si="0"/>
        <v>1228.7857547000001</v>
      </c>
      <c r="AA5" t="s">
        <v>70</v>
      </c>
      <c r="AB5">
        <f>AVERAGE(Y3:Y8)</f>
        <v>1335.4679060916667</v>
      </c>
    </row>
    <row r="6" spans="3:28" x14ac:dyDescent="0.25">
      <c r="C6">
        <v>26020</v>
      </c>
      <c r="D6">
        <v>11733</v>
      </c>
      <c r="E6">
        <v>11926</v>
      </c>
      <c r="F6">
        <v>14872</v>
      </c>
      <c r="G6">
        <v>28653</v>
      </c>
      <c r="H6">
        <v>26762</v>
      </c>
      <c r="I6">
        <v>31409</v>
      </c>
      <c r="J6">
        <v>35085</v>
      </c>
      <c r="K6">
        <v>19635</v>
      </c>
      <c r="L6">
        <v>16213</v>
      </c>
      <c r="M6">
        <v>28577</v>
      </c>
      <c r="N6">
        <v>31436</v>
      </c>
      <c r="Q6" t="s">
        <v>36</v>
      </c>
      <c r="R6" t="s">
        <v>27</v>
      </c>
      <c r="S6">
        <v>3</v>
      </c>
      <c r="T6" t="s">
        <v>4</v>
      </c>
      <c r="U6">
        <v>24982</v>
      </c>
      <c r="V6">
        <v>12438</v>
      </c>
      <c r="W6">
        <f t="shared" si="1"/>
        <v>18710</v>
      </c>
      <c r="X6">
        <f t="shared" si="2"/>
        <v>18671.833333333332</v>
      </c>
      <c r="Y6">
        <f t="shared" si="0"/>
        <v>1069.6106746749999</v>
      </c>
      <c r="AA6" t="s">
        <v>71</v>
      </c>
      <c r="AB6">
        <f>AVERAGE(Y9:Y14)</f>
        <v>1446.3308809375001</v>
      </c>
    </row>
    <row r="7" spans="3:28" x14ac:dyDescent="0.25">
      <c r="C7">
        <v>24686</v>
      </c>
      <c r="D7">
        <v>26139</v>
      </c>
      <c r="E7">
        <v>21906</v>
      </c>
      <c r="F7">
        <v>28665</v>
      </c>
      <c r="G7">
        <v>29845</v>
      </c>
      <c r="H7">
        <v>27842</v>
      </c>
      <c r="I7">
        <v>34376</v>
      </c>
      <c r="J7">
        <v>34737</v>
      </c>
      <c r="K7">
        <v>17585</v>
      </c>
      <c r="L7">
        <v>15325</v>
      </c>
      <c r="M7">
        <v>30979</v>
      </c>
      <c r="N7">
        <v>32367</v>
      </c>
      <c r="Q7" t="s">
        <v>37</v>
      </c>
      <c r="R7" t="s">
        <v>28</v>
      </c>
      <c r="S7">
        <v>3</v>
      </c>
      <c r="T7" t="s">
        <v>4</v>
      </c>
      <c r="U7">
        <v>26020</v>
      </c>
      <c r="V7">
        <v>11733</v>
      </c>
      <c r="W7">
        <f t="shared" si="1"/>
        <v>18876.5</v>
      </c>
      <c r="X7">
        <f t="shared" si="2"/>
        <v>18838.333333333332</v>
      </c>
      <c r="Y7">
        <f t="shared" si="0"/>
        <v>1079.6095075000001</v>
      </c>
      <c r="AA7" t="s">
        <v>72</v>
      </c>
      <c r="AB7">
        <f>AVERAGE(Y15:Y20)</f>
        <v>1684.4406592124999</v>
      </c>
    </row>
    <row r="8" spans="3:28" x14ac:dyDescent="0.25">
      <c r="C8">
        <v>110011</v>
      </c>
      <c r="D8">
        <v>94938</v>
      </c>
      <c r="E8">
        <v>72728</v>
      </c>
      <c r="F8">
        <v>58380</v>
      </c>
      <c r="G8">
        <v>42170</v>
      </c>
      <c r="H8">
        <v>24019</v>
      </c>
      <c r="I8">
        <v>12822</v>
      </c>
      <c r="J8">
        <v>36</v>
      </c>
      <c r="K8">
        <v>33</v>
      </c>
      <c r="L8">
        <v>98</v>
      </c>
      <c r="M8">
        <v>31301</v>
      </c>
      <c r="N8">
        <v>31420</v>
      </c>
      <c r="Q8" t="s">
        <v>38</v>
      </c>
      <c r="R8" t="s">
        <v>29</v>
      </c>
      <c r="S8">
        <v>3</v>
      </c>
      <c r="T8" t="s">
        <v>4</v>
      </c>
      <c r="U8">
        <v>24686</v>
      </c>
      <c r="V8">
        <v>26139</v>
      </c>
      <c r="W8">
        <f t="shared" si="1"/>
        <v>25412.5</v>
      </c>
      <c r="X8">
        <f t="shared" si="2"/>
        <v>25374.333333333332</v>
      </c>
      <c r="Y8">
        <f t="shared" si="0"/>
        <v>1485.2585043000001</v>
      </c>
      <c r="AA8" t="s">
        <v>73</v>
      </c>
      <c r="AB8">
        <f>AVERAGE(Y21:Y26)</f>
        <v>2019.702865566667</v>
      </c>
    </row>
    <row r="9" spans="3:28" x14ac:dyDescent="0.25">
      <c r="C9">
        <v>115807</v>
      </c>
      <c r="D9">
        <v>98458</v>
      </c>
      <c r="E9">
        <v>76028</v>
      </c>
      <c r="F9">
        <v>62287</v>
      </c>
      <c r="G9">
        <v>43745</v>
      </c>
      <c r="H9">
        <v>24381</v>
      </c>
      <c r="I9">
        <v>13680</v>
      </c>
      <c r="J9">
        <v>7</v>
      </c>
      <c r="K9">
        <v>3</v>
      </c>
      <c r="L9">
        <v>52</v>
      </c>
      <c r="M9">
        <v>31507</v>
      </c>
      <c r="N9">
        <v>30522</v>
      </c>
      <c r="Q9" t="s">
        <v>39</v>
      </c>
      <c r="R9" t="s">
        <v>24</v>
      </c>
      <c r="S9">
        <v>2</v>
      </c>
      <c r="T9" t="s">
        <v>4</v>
      </c>
      <c r="U9">
        <v>26575</v>
      </c>
      <c r="V9">
        <v>27892</v>
      </c>
      <c r="W9">
        <f t="shared" si="1"/>
        <v>27233.5</v>
      </c>
      <c r="X9">
        <f t="shared" si="2"/>
        <v>27195.333333333332</v>
      </c>
      <c r="Y9">
        <f t="shared" si="0"/>
        <v>1602.8421132000001</v>
      </c>
      <c r="AA9" t="s">
        <v>74</v>
      </c>
      <c r="AB9">
        <f>AVERAGE(Y27:Y32)</f>
        <v>1533.4882661499998</v>
      </c>
    </row>
    <row r="10" spans="3:28" x14ac:dyDescent="0.25">
      <c r="Q10" t="s">
        <v>40</v>
      </c>
      <c r="R10" t="s">
        <v>25</v>
      </c>
      <c r="S10">
        <v>2</v>
      </c>
      <c r="T10" t="s">
        <v>4</v>
      </c>
      <c r="U10">
        <v>27148</v>
      </c>
      <c r="V10">
        <v>28298</v>
      </c>
      <c r="W10">
        <f t="shared" si="1"/>
        <v>27723</v>
      </c>
      <c r="X10">
        <f t="shared" si="2"/>
        <v>27684.833333333332</v>
      </c>
      <c r="Y10">
        <f t="shared" si="0"/>
        <v>1634.7888656750001</v>
      </c>
      <c r="AA10" t="s">
        <v>75</v>
      </c>
      <c r="AB10">
        <f>AVERAGE(Y33:Y38)</f>
        <v>1778.2574642208335</v>
      </c>
    </row>
    <row r="11" spans="3:28" x14ac:dyDescent="0.25">
      <c r="N11" t="s">
        <v>13</v>
      </c>
      <c r="Q11" t="s">
        <v>41</v>
      </c>
      <c r="R11" t="s">
        <v>26</v>
      </c>
      <c r="S11">
        <v>2</v>
      </c>
      <c r="T11" t="s">
        <v>4</v>
      </c>
      <c r="U11">
        <v>29494</v>
      </c>
      <c r="V11">
        <v>29069</v>
      </c>
      <c r="W11">
        <f t="shared" si="1"/>
        <v>29281.5</v>
      </c>
      <c r="X11">
        <f>W11-$G$20</f>
        <v>29243.333333333332</v>
      </c>
      <c r="Y11">
        <f t="shared" si="0"/>
        <v>1737.4604300000001</v>
      </c>
      <c r="AA11" t="s">
        <v>31</v>
      </c>
      <c r="AB11">
        <f>AVERAGE(Y39:Y40)</f>
        <v>1865.0147355000001</v>
      </c>
    </row>
    <row r="12" spans="3:28" x14ac:dyDescent="0.25">
      <c r="E12" t="s">
        <v>10</v>
      </c>
      <c r="F12" t="s">
        <v>10</v>
      </c>
      <c r="G12" t="s">
        <v>11</v>
      </c>
      <c r="H12" t="s">
        <v>14</v>
      </c>
      <c r="I12" t="s">
        <v>21</v>
      </c>
      <c r="M12" t="s">
        <v>15</v>
      </c>
      <c r="N12" s="11">
        <v>2.9999999999999999E-7</v>
      </c>
      <c r="Q12" t="s">
        <v>42</v>
      </c>
      <c r="R12" t="s">
        <v>27</v>
      </c>
      <c r="S12">
        <v>2</v>
      </c>
      <c r="T12" t="s">
        <v>4</v>
      </c>
      <c r="U12">
        <v>23924</v>
      </c>
      <c r="V12">
        <v>26310</v>
      </c>
      <c r="W12">
        <f>AVERAGE(U12:V12)</f>
        <v>25117</v>
      </c>
      <c r="X12">
        <f>W12-$G$20</f>
        <v>25078.833333333332</v>
      </c>
      <c r="Y12">
        <f t="shared" si="0"/>
        <v>1466.3654310750001</v>
      </c>
    </row>
    <row r="13" spans="3:28" x14ac:dyDescent="0.25">
      <c r="E13">
        <f>C8</f>
        <v>110011</v>
      </c>
      <c r="F13">
        <f>C9</f>
        <v>115807</v>
      </c>
      <c r="G13">
        <f>AVERAGE(E13:F13)</f>
        <v>112909</v>
      </c>
      <c r="H13">
        <f>G13-$G$20</f>
        <v>112870.83333333333</v>
      </c>
      <c r="I13">
        <v>15000</v>
      </c>
      <c r="M13" t="s">
        <v>16</v>
      </c>
      <c r="N13">
        <v>4.8800000000000003E-2</v>
      </c>
      <c r="Q13" t="s">
        <v>43</v>
      </c>
      <c r="R13" t="s">
        <v>28</v>
      </c>
      <c r="S13">
        <v>2</v>
      </c>
      <c r="T13" t="s">
        <v>4</v>
      </c>
      <c r="U13">
        <v>11926</v>
      </c>
      <c r="V13">
        <v>14872</v>
      </c>
      <c r="W13">
        <f t="shared" si="1"/>
        <v>13399</v>
      </c>
      <c r="X13">
        <f t="shared" si="2"/>
        <v>13360.833333333334</v>
      </c>
      <c r="Y13">
        <f t="shared" si="0"/>
        <v>759.39622687500014</v>
      </c>
    </row>
    <row r="14" spans="3:28" x14ac:dyDescent="0.25">
      <c r="E14">
        <f>D8</f>
        <v>94938</v>
      </c>
      <c r="F14">
        <f>D9</f>
        <v>98458</v>
      </c>
      <c r="G14">
        <f t="shared" ref="G14:G20" si="3">AVERAGE(E14:F14)</f>
        <v>96698</v>
      </c>
      <c r="H14">
        <f t="shared" ref="H14:H20" si="4">G14-$G$20</f>
        <v>96659.833333333328</v>
      </c>
      <c r="I14">
        <v>11250</v>
      </c>
      <c r="M14" t="s">
        <v>17</v>
      </c>
      <c r="N14">
        <v>53.834000000000003</v>
      </c>
      <c r="Q14" t="s">
        <v>44</v>
      </c>
      <c r="R14" t="s">
        <v>29</v>
      </c>
      <c r="S14">
        <v>2</v>
      </c>
      <c r="T14" t="s">
        <v>4</v>
      </c>
      <c r="U14">
        <v>21906</v>
      </c>
      <c r="V14">
        <v>28665</v>
      </c>
      <c r="W14">
        <f t="shared" si="1"/>
        <v>25285.5</v>
      </c>
      <c r="X14">
        <f t="shared" si="2"/>
        <v>25247.333333333332</v>
      </c>
      <c r="Y14">
        <f t="shared" si="0"/>
        <v>1477.1322188000001</v>
      </c>
    </row>
    <row r="15" spans="3:28" x14ac:dyDescent="0.25">
      <c r="E15">
        <f>E8</f>
        <v>72728</v>
      </c>
      <c r="F15">
        <f>E9</f>
        <v>76028</v>
      </c>
      <c r="G15">
        <f t="shared" si="3"/>
        <v>74378</v>
      </c>
      <c r="H15">
        <f t="shared" si="4"/>
        <v>74339.833333333328</v>
      </c>
      <c r="I15">
        <v>7500</v>
      </c>
      <c r="Q15" t="s">
        <v>45</v>
      </c>
      <c r="R15" t="s">
        <v>24</v>
      </c>
      <c r="S15">
        <v>1</v>
      </c>
      <c r="T15" t="s">
        <v>4</v>
      </c>
      <c r="U15">
        <v>28327</v>
      </c>
      <c r="V15">
        <v>27517</v>
      </c>
      <c r="W15">
        <f t="shared" si="1"/>
        <v>27922</v>
      </c>
      <c r="X15">
        <f t="shared" si="2"/>
        <v>27883.833333333332</v>
      </c>
      <c r="Y15">
        <f t="shared" si="0"/>
        <v>1647.8175150750001</v>
      </c>
    </row>
    <row r="16" spans="3:28" x14ac:dyDescent="0.25">
      <c r="E16">
        <f>F8</f>
        <v>58380</v>
      </c>
      <c r="F16">
        <f>F9</f>
        <v>62287</v>
      </c>
      <c r="G16">
        <f t="shared" si="3"/>
        <v>60333.5</v>
      </c>
      <c r="H16">
        <f t="shared" si="4"/>
        <v>60295.333333333336</v>
      </c>
      <c r="I16">
        <v>5625</v>
      </c>
      <c r="Q16" t="s">
        <v>46</v>
      </c>
      <c r="R16" t="s">
        <v>25</v>
      </c>
      <c r="S16">
        <v>1</v>
      </c>
      <c r="T16" t="s">
        <v>4</v>
      </c>
      <c r="U16">
        <v>30330</v>
      </c>
      <c r="V16">
        <v>27553</v>
      </c>
      <c r="W16">
        <f t="shared" si="1"/>
        <v>28941.5</v>
      </c>
      <c r="X16">
        <f t="shared" si="2"/>
        <v>28903.333333333332</v>
      </c>
      <c r="Y16">
        <f t="shared" si="0"/>
        <v>1714.9374700000001</v>
      </c>
    </row>
    <row r="17" spans="5:25" x14ac:dyDescent="0.25">
      <c r="E17">
        <f>G8</f>
        <v>42170</v>
      </c>
      <c r="F17">
        <f>G9</f>
        <v>43745</v>
      </c>
      <c r="G17">
        <f t="shared" si="3"/>
        <v>42957.5</v>
      </c>
      <c r="H17">
        <f t="shared" si="4"/>
        <v>42919.333333333336</v>
      </c>
      <c r="I17">
        <v>3750</v>
      </c>
      <c r="Q17" t="s">
        <v>47</v>
      </c>
      <c r="R17" t="s">
        <v>26</v>
      </c>
      <c r="S17">
        <v>1</v>
      </c>
      <c r="T17" t="s">
        <v>4</v>
      </c>
      <c r="U17">
        <v>29297</v>
      </c>
      <c r="V17">
        <v>27516</v>
      </c>
      <c r="W17">
        <f t="shared" si="1"/>
        <v>28406.5</v>
      </c>
      <c r="X17">
        <f t="shared" si="2"/>
        <v>28368.333333333332</v>
      </c>
      <c r="Y17">
        <f t="shared" si="0"/>
        <v>1679.6373675</v>
      </c>
    </row>
    <row r="18" spans="5:25" x14ac:dyDescent="0.25">
      <c r="E18">
        <f>H8</f>
        <v>24019</v>
      </c>
      <c r="F18">
        <f>H9</f>
        <v>24381</v>
      </c>
      <c r="G18">
        <f t="shared" si="3"/>
        <v>24200</v>
      </c>
      <c r="H18">
        <f t="shared" si="4"/>
        <v>24161.833333333332</v>
      </c>
      <c r="I18">
        <v>1875</v>
      </c>
      <c r="Q18" t="s">
        <v>48</v>
      </c>
      <c r="R18" t="s">
        <v>27</v>
      </c>
      <c r="S18">
        <v>1</v>
      </c>
      <c r="T18" t="s">
        <v>4</v>
      </c>
      <c r="U18">
        <v>27965</v>
      </c>
      <c r="V18">
        <v>30132</v>
      </c>
      <c r="W18">
        <f t="shared" si="1"/>
        <v>29048.5</v>
      </c>
      <c r="X18">
        <f t="shared" si="2"/>
        <v>29010.333333333332</v>
      </c>
      <c r="Y18">
        <f t="shared" si="0"/>
        <v>1722.0180987000001</v>
      </c>
    </row>
    <row r="19" spans="5:25" x14ac:dyDescent="0.25">
      <c r="E19">
        <f>I8</f>
        <v>12822</v>
      </c>
      <c r="F19">
        <f>I9</f>
        <v>13680</v>
      </c>
      <c r="G19">
        <f t="shared" si="3"/>
        <v>13251</v>
      </c>
      <c r="H19">
        <f t="shared" si="4"/>
        <v>13212.833333333334</v>
      </c>
      <c r="I19">
        <v>937.5</v>
      </c>
      <c r="Q19" t="s">
        <v>49</v>
      </c>
      <c r="R19" t="s">
        <v>28</v>
      </c>
      <c r="S19">
        <v>1</v>
      </c>
      <c r="T19" t="s">
        <v>4</v>
      </c>
      <c r="U19">
        <v>28653</v>
      </c>
      <c r="V19">
        <v>26762</v>
      </c>
      <c r="W19">
        <f t="shared" si="1"/>
        <v>27707.5</v>
      </c>
      <c r="X19">
        <f t="shared" si="2"/>
        <v>27669.333333333332</v>
      </c>
      <c r="Y19">
        <f t="shared" si="0"/>
        <v>1633.7750688000001</v>
      </c>
    </row>
    <row r="20" spans="5:25" x14ac:dyDescent="0.25">
      <c r="E20">
        <f>AVERAGE(J8:L8)</f>
        <v>55.666666666666664</v>
      </c>
      <c r="F20">
        <f>AVERAGE(J9:L9)</f>
        <v>20.666666666666668</v>
      </c>
      <c r="G20">
        <f t="shared" si="3"/>
        <v>38.166666666666664</v>
      </c>
      <c r="H20">
        <f t="shared" si="4"/>
        <v>0</v>
      </c>
      <c r="I20">
        <v>0</v>
      </c>
      <c r="Q20" t="s">
        <v>50</v>
      </c>
      <c r="R20" t="s">
        <v>29</v>
      </c>
      <c r="S20">
        <v>1</v>
      </c>
      <c r="T20" t="s">
        <v>4</v>
      </c>
      <c r="U20">
        <v>29845</v>
      </c>
      <c r="V20">
        <v>27842</v>
      </c>
      <c r="W20">
        <f t="shared" si="1"/>
        <v>28843.5</v>
      </c>
      <c r="X20">
        <f t="shared" si="2"/>
        <v>28805.333333333332</v>
      </c>
      <c r="Y20">
        <f t="shared" si="0"/>
        <v>1708.4584352000002</v>
      </c>
    </row>
    <row r="21" spans="5:25" x14ac:dyDescent="0.25">
      <c r="Q21" t="s">
        <v>51</v>
      </c>
      <c r="R21" t="s">
        <v>24</v>
      </c>
      <c r="S21">
        <v>3</v>
      </c>
      <c r="T21" t="s">
        <v>5</v>
      </c>
      <c r="U21">
        <v>33018</v>
      </c>
      <c r="V21">
        <v>33184</v>
      </c>
      <c r="W21">
        <f t="shared" ref="W21:W38" si="5">AVERAGE(U21:V21)</f>
        <v>33101</v>
      </c>
      <c r="X21">
        <f t="shared" ref="X21:X38" si="6">W21-$G$20</f>
        <v>33062.833333333336</v>
      </c>
      <c r="Y21">
        <f t="shared" ref="Y21:Y38" si="7">$N$12*(X21*X21)+$N$13*(X21)+$N$14</f>
        <v>1995.2455510750003</v>
      </c>
    </row>
    <row r="22" spans="5:25" x14ac:dyDescent="0.25">
      <c r="Q22" t="s">
        <v>52</v>
      </c>
      <c r="R22" t="s">
        <v>25</v>
      </c>
      <c r="S22">
        <v>3</v>
      </c>
      <c r="T22" t="s">
        <v>5</v>
      </c>
      <c r="U22">
        <v>32331</v>
      </c>
      <c r="V22">
        <v>31952</v>
      </c>
      <c r="W22">
        <f t="shared" si="5"/>
        <v>32141.5</v>
      </c>
      <c r="X22">
        <f t="shared" si="6"/>
        <v>32103.333333333332</v>
      </c>
      <c r="Y22">
        <f t="shared" si="7"/>
        <v>1929.6638700000001</v>
      </c>
    </row>
    <row r="23" spans="5:25" x14ac:dyDescent="0.25">
      <c r="Q23" t="s">
        <v>53</v>
      </c>
      <c r="R23" t="s">
        <v>26</v>
      </c>
      <c r="S23">
        <v>3</v>
      </c>
      <c r="T23" t="s">
        <v>5</v>
      </c>
      <c r="U23">
        <v>31655</v>
      </c>
      <c r="V23">
        <v>32419</v>
      </c>
      <c r="W23">
        <f t="shared" si="5"/>
        <v>32037</v>
      </c>
      <c r="X23">
        <f t="shared" si="6"/>
        <v>31998.833333333332</v>
      </c>
      <c r="Y23">
        <f t="shared" si="7"/>
        <v>1922.554667075</v>
      </c>
    </row>
    <row r="24" spans="5:25" x14ac:dyDescent="0.25">
      <c r="Q24" t="s">
        <v>54</v>
      </c>
      <c r="R24" t="s">
        <v>27</v>
      </c>
      <c r="S24">
        <v>3</v>
      </c>
      <c r="T24" t="s">
        <v>5</v>
      </c>
      <c r="U24">
        <v>35715</v>
      </c>
      <c r="V24">
        <v>35515</v>
      </c>
      <c r="W24">
        <f t="shared" si="5"/>
        <v>35615</v>
      </c>
      <c r="X24">
        <f t="shared" si="6"/>
        <v>35576.833333333336</v>
      </c>
      <c r="Y24">
        <f t="shared" si="7"/>
        <v>2169.696787675</v>
      </c>
    </row>
    <row r="25" spans="5:25" x14ac:dyDescent="0.25">
      <c r="Q25" t="s">
        <v>55</v>
      </c>
      <c r="R25" t="s">
        <v>28</v>
      </c>
      <c r="S25">
        <v>3</v>
      </c>
      <c r="T25" t="s">
        <v>5</v>
      </c>
      <c r="U25">
        <v>31409</v>
      </c>
      <c r="V25">
        <v>35085</v>
      </c>
      <c r="W25">
        <f t="shared" si="5"/>
        <v>33247</v>
      </c>
      <c r="X25">
        <f t="shared" si="6"/>
        <v>33208.833333333336</v>
      </c>
      <c r="Y25">
        <f t="shared" si="7"/>
        <v>2005.2730500750001</v>
      </c>
    </row>
    <row r="26" spans="5:25" x14ac:dyDescent="0.25">
      <c r="Q26" t="s">
        <v>56</v>
      </c>
      <c r="R26" t="s">
        <v>29</v>
      </c>
      <c r="S26">
        <v>3</v>
      </c>
      <c r="T26" t="s">
        <v>5</v>
      </c>
      <c r="U26">
        <v>34376</v>
      </c>
      <c r="V26">
        <v>34737</v>
      </c>
      <c r="W26">
        <f t="shared" si="5"/>
        <v>34556.5</v>
      </c>
      <c r="X26">
        <f t="shared" si="6"/>
        <v>34518.333333333336</v>
      </c>
      <c r="Y26">
        <f t="shared" si="7"/>
        <v>2095.7832675000004</v>
      </c>
    </row>
    <row r="27" spans="5:25" x14ac:dyDescent="0.25">
      <c r="Q27" t="s">
        <v>57</v>
      </c>
      <c r="R27" t="s">
        <v>24</v>
      </c>
      <c r="S27">
        <v>2</v>
      </c>
      <c r="T27" t="s">
        <v>5</v>
      </c>
      <c r="U27">
        <v>31082</v>
      </c>
      <c r="V27">
        <v>29894</v>
      </c>
      <c r="W27">
        <f t="shared" si="5"/>
        <v>30488</v>
      </c>
      <c r="X27">
        <f t="shared" si="6"/>
        <v>30449.833333333332</v>
      </c>
      <c r="Y27">
        <f t="shared" si="7"/>
        <v>1817.9435716750002</v>
      </c>
    </row>
    <row r="28" spans="5:25" x14ac:dyDescent="0.25">
      <c r="Q28" t="s">
        <v>58</v>
      </c>
      <c r="R28" t="s">
        <v>25</v>
      </c>
      <c r="S28">
        <v>2</v>
      </c>
      <c r="T28" t="s">
        <v>5</v>
      </c>
      <c r="U28">
        <v>27878</v>
      </c>
      <c r="V28">
        <v>28059</v>
      </c>
      <c r="W28">
        <f t="shared" si="5"/>
        <v>27968.5</v>
      </c>
      <c r="X28">
        <f t="shared" si="6"/>
        <v>27930.333333333332</v>
      </c>
      <c r="Y28">
        <f t="shared" si="7"/>
        <v>1650.8653227</v>
      </c>
    </row>
    <row r="29" spans="5:25" x14ac:dyDescent="0.25">
      <c r="Q29" t="s">
        <v>59</v>
      </c>
      <c r="R29" t="s">
        <v>26</v>
      </c>
      <c r="S29">
        <v>2</v>
      </c>
      <c r="T29" t="s">
        <v>5</v>
      </c>
      <c r="U29">
        <v>28811</v>
      </c>
      <c r="V29">
        <v>29494</v>
      </c>
      <c r="W29">
        <f t="shared" si="5"/>
        <v>29152.5</v>
      </c>
      <c r="X29">
        <f t="shared" si="6"/>
        <v>29114.333333333332</v>
      </c>
      <c r="Y29">
        <f t="shared" si="7"/>
        <v>1728.9067883</v>
      </c>
    </row>
    <row r="30" spans="5:25" x14ac:dyDescent="0.25">
      <c r="Q30" t="s">
        <v>60</v>
      </c>
      <c r="R30" t="s">
        <v>27</v>
      </c>
      <c r="S30">
        <v>2</v>
      </c>
      <c r="T30" t="s">
        <v>5</v>
      </c>
      <c r="U30">
        <v>34219</v>
      </c>
      <c r="V30">
        <v>33421</v>
      </c>
      <c r="W30">
        <f t="shared" si="5"/>
        <v>33820</v>
      </c>
      <c r="X30">
        <f t="shared" si="6"/>
        <v>33781.833333333336</v>
      </c>
      <c r="Y30">
        <f t="shared" si="7"/>
        <v>2044.7511456750003</v>
      </c>
    </row>
    <row r="31" spans="5:25" x14ac:dyDescent="0.25">
      <c r="Q31" t="s">
        <v>61</v>
      </c>
      <c r="R31" t="s">
        <v>28</v>
      </c>
      <c r="S31">
        <v>2</v>
      </c>
      <c r="T31" t="s">
        <v>5</v>
      </c>
      <c r="U31">
        <v>19635</v>
      </c>
      <c r="V31">
        <v>16213</v>
      </c>
      <c r="W31">
        <f t="shared" si="5"/>
        <v>17924</v>
      </c>
      <c r="X31">
        <f t="shared" si="6"/>
        <v>17885.833333333332</v>
      </c>
      <c r="Y31">
        <f t="shared" si="7"/>
        <v>1022.633576875</v>
      </c>
    </row>
    <row r="32" spans="5:25" x14ac:dyDescent="0.25">
      <c r="Q32" t="s">
        <v>62</v>
      </c>
      <c r="R32" t="s">
        <v>29</v>
      </c>
      <c r="S32">
        <v>2</v>
      </c>
      <c r="T32" t="s">
        <v>5</v>
      </c>
      <c r="U32">
        <v>17585</v>
      </c>
      <c r="V32">
        <v>15325</v>
      </c>
      <c r="W32">
        <f t="shared" si="5"/>
        <v>16455</v>
      </c>
      <c r="X32">
        <f t="shared" si="6"/>
        <v>16416.833333333332</v>
      </c>
      <c r="Y32">
        <f t="shared" si="7"/>
        <v>935.82919167499995</v>
      </c>
    </row>
    <row r="33" spans="17:25" x14ac:dyDescent="0.25">
      <c r="Q33" t="s">
        <v>63</v>
      </c>
      <c r="R33" t="s">
        <v>24</v>
      </c>
      <c r="S33">
        <v>1</v>
      </c>
      <c r="T33" t="s">
        <v>5</v>
      </c>
      <c r="U33">
        <v>29559</v>
      </c>
      <c r="V33">
        <v>29568</v>
      </c>
      <c r="W33">
        <f t="shared" si="5"/>
        <v>29563.5</v>
      </c>
      <c r="X33">
        <f t="shared" si="6"/>
        <v>29525.333333333332</v>
      </c>
      <c r="Y33">
        <f t="shared" si="7"/>
        <v>1756.1938592000001</v>
      </c>
    </row>
    <row r="34" spans="17:25" x14ac:dyDescent="0.25">
      <c r="Q34" t="s">
        <v>64</v>
      </c>
      <c r="R34" t="s">
        <v>25</v>
      </c>
      <c r="S34">
        <v>1</v>
      </c>
      <c r="T34" t="s">
        <v>5</v>
      </c>
      <c r="U34">
        <v>29292</v>
      </c>
      <c r="V34">
        <v>28502</v>
      </c>
      <c r="W34">
        <f t="shared" si="5"/>
        <v>28897</v>
      </c>
      <c r="X34">
        <f t="shared" si="6"/>
        <v>28858.833333333332</v>
      </c>
      <c r="Y34">
        <f t="shared" si="7"/>
        <v>1711.9947450750001</v>
      </c>
    </row>
    <row r="35" spans="17:25" x14ac:dyDescent="0.25">
      <c r="Q35" t="s">
        <v>65</v>
      </c>
      <c r="R35" t="s">
        <v>26</v>
      </c>
      <c r="S35">
        <v>1</v>
      </c>
      <c r="T35" t="s">
        <v>5</v>
      </c>
      <c r="U35">
        <v>26552</v>
      </c>
      <c r="V35">
        <v>29675</v>
      </c>
      <c r="W35">
        <f t="shared" si="5"/>
        <v>28113.5</v>
      </c>
      <c r="X35">
        <f t="shared" si="6"/>
        <v>28075.333333333332</v>
      </c>
      <c r="Y35">
        <f t="shared" si="7"/>
        <v>1660.3775692000002</v>
      </c>
    </row>
    <row r="36" spans="17:25" x14ac:dyDescent="0.25">
      <c r="Q36" t="s">
        <v>66</v>
      </c>
      <c r="R36" t="s">
        <v>27</v>
      </c>
      <c r="S36">
        <v>1</v>
      </c>
      <c r="T36" t="s">
        <v>5</v>
      </c>
      <c r="U36">
        <v>28079</v>
      </c>
      <c r="V36">
        <v>34071</v>
      </c>
      <c r="W36">
        <f t="shared" si="5"/>
        <v>31075</v>
      </c>
      <c r="X36">
        <f t="shared" si="6"/>
        <v>31036.833333333332</v>
      </c>
      <c r="Y36">
        <f t="shared" si="7"/>
        <v>1857.416973675</v>
      </c>
    </row>
    <row r="37" spans="17:25" x14ac:dyDescent="0.25">
      <c r="Q37" t="s">
        <v>67</v>
      </c>
      <c r="R37" t="s">
        <v>28</v>
      </c>
      <c r="S37">
        <v>1</v>
      </c>
      <c r="T37" t="s">
        <v>5</v>
      </c>
      <c r="U37">
        <v>28577</v>
      </c>
      <c r="V37">
        <v>31436</v>
      </c>
      <c r="W37">
        <f t="shared" si="5"/>
        <v>30006.5</v>
      </c>
      <c r="X37">
        <f t="shared" si="6"/>
        <v>29968.333333333332</v>
      </c>
      <c r="Y37">
        <f t="shared" si="7"/>
        <v>1785.7189675000002</v>
      </c>
    </row>
    <row r="38" spans="17:25" x14ac:dyDescent="0.25">
      <c r="Q38" t="s">
        <v>68</v>
      </c>
      <c r="R38" t="s">
        <v>29</v>
      </c>
      <c r="S38">
        <v>1</v>
      </c>
      <c r="T38" t="s">
        <v>5</v>
      </c>
      <c r="U38">
        <v>30979</v>
      </c>
      <c r="V38">
        <v>32367</v>
      </c>
      <c r="W38">
        <f t="shared" si="5"/>
        <v>31673</v>
      </c>
      <c r="X38">
        <f t="shared" si="6"/>
        <v>31634.833333333332</v>
      </c>
      <c r="Y38">
        <f t="shared" si="7"/>
        <v>1897.8426706750001</v>
      </c>
    </row>
    <row r="39" spans="17:25" x14ac:dyDescent="0.25">
      <c r="Q39" t="s">
        <v>69</v>
      </c>
      <c r="R39" t="s">
        <v>31</v>
      </c>
      <c r="S39">
        <v>3</v>
      </c>
      <c r="T39" t="s">
        <v>5</v>
      </c>
      <c r="U39">
        <v>31301</v>
      </c>
      <c r="V39">
        <v>31420</v>
      </c>
      <c r="W39">
        <f t="shared" ref="W39:W40" si="8">AVERAGE(U39:V39)</f>
        <v>31360.5</v>
      </c>
      <c r="X39">
        <f t="shared" ref="X39:X40" si="9">W39-$G$20</f>
        <v>31322.333333333332</v>
      </c>
      <c r="Y39">
        <f t="shared" ref="Y39:Y40" si="10">$N$12*(X39*X39)+$N$13*(X39)+$N$14</f>
        <v>1876.6904363000001</v>
      </c>
    </row>
    <row r="40" spans="17:25" x14ac:dyDescent="0.25">
      <c r="Q40" t="s">
        <v>69</v>
      </c>
      <c r="R40" t="s">
        <v>31</v>
      </c>
      <c r="S40">
        <v>3</v>
      </c>
      <c r="T40" t="s">
        <v>5</v>
      </c>
      <c r="U40">
        <v>31507</v>
      </c>
      <c r="V40">
        <v>30522</v>
      </c>
      <c r="W40">
        <f t="shared" si="8"/>
        <v>31014.5</v>
      </c>
      <c r="X40">
        <f t="shared" si="9"/>
        <v>30976.333333333332</v>
      </c>
      <c r="Y40">
        <f t="shared" si="10"/>
        <v>1853.3390347000002</v>
      </c>
    </row>
  </sheetData>
  <conditionalFormatting sqref="C2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N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Results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Felix Westcott</cp:lastModifiedBy>
  <dcterms:created xsi:type="dcterms:W3CDTF">2023-01-06T15:50:03Z</dcterms:created>
  <dcterms:modified xsi:type="dcterms:W3CDTF">2023-04-24T11:05:08Z</dcterms:modified>
</cp:coreProperties>
</file>