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TRL/"/>
    </mc:Choice>
  </mc:AlternateContent>
  <xr:revisionPtr revIDLastSave="325" documentId="11_F25DC773A252ABDACC1048A9519B73345BDE58ED" xr6:coauthVersionLast="47" xr6:coauthVersionMax="47" xr10:uidLastSave="{CF4F2BA1-EFED-4E49-B63F-604B9937D296}"/>
  <bookViews>
    <workbookView xWindow="-120" yWindow="-120" windowWidth="29040" windowHeight="15840" activeTab="1" xr2:uid="{00000000-000D-0000-FFFF-FFFF00000000}"/>
  </bookViews>
  <sheets>
    <sheet name="Unlabelled data" sheetId="3" r:id="rId1"/>
    <sheet name="Labelled data" sheetId="1" r:id="rId2"/>
    <sheet name="Labelled BAF-Basal" sheetId="2" r:id="rId3"/>
    <sheet name="Unlabelled BAF-Bas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26" i="1"/>
  <c r="Q27" i="1"/>
  <c r="Q28" i="1"/>
  <c r="Q29" i="1"/>
  <c r="Q30" i="1"/>
  <c r="Q31" i="1"/>
  <c r="Q2" i="1"/>
  <c r="P2" i="1"/>
  <c r="P7" i="1"/>
  <c r="O10" i="1"/>
  <c r="O3" i="1"/>
  <c r="O4" i="1"/>
  <c r="O5" i="1"/>
  <c r="O6" i="1"/>
  <c r="O7" i="1"/>
  <c r="O8" i="1"/>
  <c r="O9" i="1"/>
  <c r="O11" i="1"/>
  <c r="O12" i="1"/>
  <c r="O13" i="1"/>
  <c r="N2" i="1"/>
  <c r="M2" i="1"/>
  <c r="M26" i="1"/>
  <c r="M27" i="1"/>
  <c r="M28" i="1"/>
  <c r="M29" i="1"/>
  <c r="M30" i="1"/>
  <c r="M31" i="1"/>
  <c r="N13" i="1"/>
  <c r="P13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" i="4"/>
  <c r="O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N13" i="4"/>
  <c r="O13" i="4"/>
  <c r="N26" i="4"/>
  <c r="O26" i="4"/>
  <c r="N27" i="4"/>
  <c r="O27" i="4"/>
  <c r="N28" i="4"/>
  <c r="O28" i="4"/>
  <c r="N29" i="4"/>
  <c r="O29" i="4"/>
  <c r="N30" i="4"/>
  <c r="O30" i="4"/>
  <c r="N31" i="4"/>
  <c r="O31" i="4"/>
  <c r="O2" i="4"/>
  <c r="N2" i="4"/>
  <c r="M3" i="4"/>
  <c r="M4" i="4"/>
  <c r="M5" i="4"/>
  <c r="M6" i="4"/>
  <c r="M7" i="4"/>
  <c r="M8" i="4"/>
  <c r="M9" i="4"/>
  <c r="M10" i="4"/>
  <c r="M11" i="4"/>
  <c r="M12" i="4"/>
  <c r="M13" i="4"/>
  <c r="M26" i="4"/>
  <c r="M27" i="4"/>
  <c r="M28" i="4"/>
  <c r="M29" i="4"/>
  <c r="M30" i="4"/>
  <c r="M31" i="4"/>
  <c r="M2" i="4"/>
  <c r="J14" i="2"/>
  <c r="J15" i="2"/>
  <c r="J16" i="2"/>
  <c r="J3" i="2" l="1"/>
  <c r="J4" i="2"/>
  <c r="J5" i="2"/>
  <c r="J6" i="2"/>
  <c r="J7" i="2"/>
  <c r="J2" i="2"/>
  <c r="P3" i="1"/>
  <c r="P4" i="1"/>
  <c r="P5" i="1"/>
  <c r="P6" i="1"/>
  <c r="P8" i="1"/>
  <c r="P9" i="1"/>
  <c r="P10" i="1"/>
  <c r="P11" i="1"/>
  <c r="P12" i="1"/>
  <c r="O2" i="1"/>
  <c r="N3" i="1"/>
  <c r="N4" i="1"/>
  <c r="N5" i="1"/>
  <c r="N6" i="1"/>
  <c r="N7" i="1"/>
  <c r="N8" i="1"/>
  <c r="N9" i="1"/>
  <c r="N10" i="1"/>
  <c r="N11" i="1"/>
  <c r="N12" i="1"/>
  <c r="M3" i="1"/>
  <c r="M4" i="1"/>
  <c r="M5" i="1"/>
  <c r="M6" i="1"/>
  <c r="M7" i="1"/>
  <c r="M8" i="1"/>
  <c r="M9" i="1"/>
  <c r="M10" i="1"/>
  <c r="M11" i="1"/>
  <c r="M12" i="1"/>
  <c r="M13" i="1"/>
</calcChain>
</file>

<file path=xl/sharedStrings.xml><?xml version="1.0" encoding="utf-8"?>
<sst xmlns="http://schemas.openxmlformats.org/spreadsheetml/2006/main" count="940" uniqueCount="137">
  <si>
    <t>SAMPLE_ID</t>
  </si>
  <si>
    <t>Round</t>
  </si>
  <si>
    <t>Sample Type</t>
  </si>
  <si>
    <t>Media</t>
  </si>
  <si>
    <t>BAF</t>
  </si>
  <si>
    <t>TRL</t>
  </si>
  <si>
    <t>Time (hours)</t>
  </si>
  <si>
    <t>TRL_04</t>
  </si>
  <si>
    <t>Cell</t>
  </si>
  <si>
    <t>Control</t>
  </si>
  <si>
    <t>-</t>
  </si>
  <si>
    <t>T</t>
  </si>
  <si>
    <t>TRL_05</t>
  </si>
  <si>
    <t>OPLA</t>
  </si>
  <si>
    <t>TRL_06</t>
  </si>
  <si>
    <t>POLA</t>
  </si>
  <si>
    <t>TRL_10</t>
  </si>
  <si>
    <t>+</t>
  </si>
  <si>
    <t>TRL_11</t>
  </si>
  <si>
    <t>TRL_12</t>
  </si>
  <si>
    <t>TRL_16</t>
  </si>
  <si>
    <t>TRL_17</t>
  </si>
  <si>
    <t>TRL_18</t>
  </si>
  <si>
    <t>TRL_22</t>
  </si>
  <si>
    <t>TRL_23</t>
  </si>
  <si>
    <t>TRL_24</t>
  </si>
  <si>
    <t>TRL_28</t>
  </si>
  <si>
    <t>TRL_29</t>
  </si>
  <si>
    <t>TRL_30</t>
  </si>
  <si>
    <t>TRL_34</t>
  </si>
  <si>
    <t>TRL_35</t>
  </si>
  <si>
    <t>TRL_36</t>
  </si>
  <si>
    <t>TRL_40</t>
  </si>
  <si>
    <t>TRL_41</t>
  </si>
  <si>
    <t>TRL_42</t>
  </si>
  <si>
    <t>TRL_46</t>
  </si>
  <si>
    <t>TRL_47</t>
  </si>
  <si>
    <t>TRL_48</t>
  </si>
  <si>
    <t>TRL_52</t>
  </si>
  <si>
    <t>TRL_53</t>
  </si>
  <si>
    <t>TRL_54</t>
  </si>
  <si>
    <t>TRL_58</t>
  </si>
  <si>
    <t>TRL_59</t>
  </si>
  <si>
    <t>TRL_60</t>
  </si>
  <si>
    <t>TRL_64</t>
  </si>
  <si>
    <t>TRL_65</t>
  </si>
  <si>
    <t>TRL_66</t>
  </si>
  <si>
    <t>TRL_70</t>
  </si>
  <si>
    <t>TRL_71</t>
  </si>
  <si>
    <t>TRL_72</t>
  </si>
  <si>
    <t>TRL_76</t>
  </si>
  <si>
    <t>TRL_77</t>
  </si>
  <si>
    <t>TRL_78</t>
  </si>
  <si>
    <t>TRL_82</t>
  </si>
  <si>
    <t>TRL_83</t>
  </si>
  <si>
    <t>TRL_84</t>
  </si>
  <si>
    <t>TRL_88</t>
  </si>
  <si>
    <t>TRL_89</t>
  </si>
  <si>
    <t>TRL_90</t>
  </si>
  <si>
    <t>TRL_94</t>
  </si>
  <si>
    <t>TRL_95</t>
  </si>
  <si>
    <t>TRL_96</t>
  </si>
  <si>
    <t>Intracellular 13C 16:0 from TG (nmol/g of protein)</t>
  </si>
  <si>
    <t>Intracellular 13C 16:0 (nmol/g of protein)</t>
  </si>
  <si>
    <t>Tracer recovery (%)</t>
  </si>
  <si>
    <t>Proportion as IHCTG (%)</t>
  </si>
  <si>
    <t>Proportion as IHCFA (%)</t>
  </si>
  <si>
    <t>Proportion as secreted FA (%)</t>
  </si>
  <si>
    <t>Total 13C 16:0 release</t>
  </si>
  <si>
    <t>13C 16:0 HL release</t>
  </si>
  <si>
    <t>13C 16:0 Lipophagy relase</t>
  </si>
  <si>
    <t>S</t>
  </si>
  <si>
    <t>Intracellular 16:0 from TG(umol/g of protein)</t>
  </si>
  <si>
    <t>Intracellular 16:0 (umol/g of protein)</t>
  </si>
  <si>
    <t>Media 16:0 (nmol/g of protein)</t>
  </si>
  <si>
    <t>Protein (mg/mL)</t>
  </si>
  <si>
    <t>TRL_01</t>
  </si>
  <si>
    <t>TRL_02</t>
  </si>
  <si>
    <t>TRL_03</t>
  </si>
  <si>
    <t>TRL_07</t>
  </si>
  <si>
    <t>TRL_08</t>
  </si>
  <si>
    <t>TRL_09</t>
  </si>
  <si>
    <t>TRL_13</t>
  </si>
  <si>
    <t>TRL_14</t>
  </si>
  <si>
    <t>TRL_15</t>
  </si>
  <si>
    <t>TRL_19</t>
  </si>
  <si>
    <t>TRL_20</t>
  </si>
  <si>
    <t>TRL_21</t>
  </si>
  <si>
    <t>TRL_25</t>
  </si>
  <si>
    <t>TRL_26</t>
  </si>
  <si>
    <t>TRL_27</t>
  </si>
  <si>
    <t>TRL_31</t>
  </si>
  <si>
    <t>TRL_32</t>
  </si>
  <si>
    <t>TRL_33</t>
  </si>
  <si>
    <t>TRL_37</t>
  </si>
  <si>
    <t>TRL_38</t>
  </si>
  <si>
    <t>TRL_39</t>
  </si>
  <si>
    <t>TRL_43</t>
  </si>
  <si>
    <t>TRL_44</t>
  </si>
  <si>
    <t>TRL_45</t>
  </si>
  <si>
    <t>TRL_49</t>
  </si>
  <si>
    <t>TRL_50</t>
  </si>
  <si>
    <t>TRL_51</t>
  </si>
  <si>
    <t>TRL_55</t>
  </si>
  <si>
    <t>TRL_56</t>
  </si>
  <si>
    <t>TRL_57</t>
  </si>
  <si>
    <t>TRL_61</t>
  </si>
  <si>
    <t>TRL_62</t>
  </si>
  <si>
    <t>TRL_63</t>
  </si>
  <si>
    <t>TRL_67</t>
  </si>
  <si>
    <t>TRL_68</t>
  </si>
  <si>
    <t>TRL_69</t>
  </si>
  <si>
    <t>TRL_73</t>
  </si>
  <si>
    <t>TRL_74</t>
  </si>
  <si>
    <t>TRL_75</t>
  </si>
  <si>
    <t>TRL_79</t>
  </si>
  <si>
    <t>TRL_80</t>
  </si>
  <si>
    <t>TRL_81</t>
  </si>
  <si>
    <t>TRL_85</t>
  </si>
  <si>
    <t>TRL_86</t>
  </si>
  <si>
    <t>TRL_87</t>
  </si>
  <si>
    <t>TRL_91</t>
  </si>
  <si>
    <t>TRL_92</t>
  </si>
  <si>
    <t>TRL_93</t>
  </si>
  <si>
    <t>Total EHCFA</t>
  </si>
  <si>
    <t>Total IHCFA</t>
  </si>
  <si>
    <t>Total IHCTG</t>
  </si>
  <si>
    <t>BAF IHCTG</t>
  </si>
  <si>
    <t>BAF IHCFA</t>
  </si>
  <si>
    <t>BAF EHCFA</t>
  </si>
  <si>
    <t>Change IHCTG</t>
  </si>
  <si>
    <t>Change IHCFA</t>
  </si>
  <si>
    <t>Change EHCFA</t>
  </si>
  <si>
    <t>13C 16:0 release (nmol/g of protein)</t>
  </si>
  <si>
    <t>TRL uptake (%)</t>
  </si>
  <si>
    <t>13C 16:0 from TG in media uptake (nmol/g of protein)</t>
  </si>
  <si>
    <t>Lipolysis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</si>
</sst>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3CE539-CF60-4095-9985-D1D8280AE130}" name="Table3" displayName="Table3" ref="A1:J97" totalsRowShown="0">
  <autoFilter ref="A1:J97" xr:uid="{E13CE539-CF60-4095-9985-D1D8280AE130}"/>
  <sortState xmlns:xlrd2="http://schemas.microsoft.com/office/spreadsheetml/2017/richdata2" ref="A2:J97">
    <sortCondition ref="A1:A97"/>
  </sortState>
  <tableColumns count="10">
    <tableColumn id="1" xr3:uid="{652F6812-AAD2-428F-9522-E9302F2E5E3A}" name="SAMPLE_ID"/>
    <tableColumn id="2" xr3:uid="{E06D97BA-B037-4AFF-AC88-1B6EFD727E9E}" name="Round"/>
    <tableColumn id="4" xr3:uid="{D2F84D48-24B3-4990-889A-FC98ACF037BE}" name="Media"/>
    <tableColumn id="5" xr3:uid="{69B6961E-9718-4182-BE91-9D825CCAAF46}" name="BAF"/>
    <tableColumn id="6" xr3:uid="{44DBECB6-CD9A-4D6C-9A4F-C34BDC20E779}" name="TRL"/>
    <tableColumn id="7" xr3:uid="{188BB2F7-BAD4-47D9-B27C-9D73E6650037}" name="Time (hours)"/>
    <tableColumn id="8" xr3:uid="{2F018072-7361-4F2F-AD68-7662D6023DD8}" name="Protein (mg/mL)"/>
    <tableColumn id="9" xr3:uid="{6A483845-AB52-40A2-ABDE-640772AEA98F}" name="Intracellular 16:0 from TG(umol/g of protein)"/>
    <tableColumn id="10" xr3:uid="{69D993FA-E622-4BC4-AE7C-5F5D337DC0A5}" name="Intracellular 16:0 (umol/g of protein)"/>
    <tableColumn id="11" xr3:uid="{C68DD059-54F1-45BC-856A-6BF673DF32B9}" name="Media 16:0 (nmol/g of protein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8F37F4-C747-480B-BC7C-1B032847E400}" name="Table1" displayName="Table1" ref="A1:Q49" totalsRowShown="0">
  <autoFilter ref="A1:Q49" xr:uid="{718F37F4-C747-480B-BC7C-1B032847E400}"/>
  <tableColumns count="17">
    <tableColumn id="1" xr3:uid="{6A4A04E1-8CA1-41B6-BD4E-5B0A03A30272}" name="SAMPLE_ID"/>
    <tableColumn id="2" xr3:uid="{23F7E3F4-97E1-4FEA-B6B2-0A72EDD3F076}" name="Round"/>
    <tableColumn id="3" xr3:uid="{507B92CC-C6FB-4C67-BC29-EBB21B46B55D}" name="Sample Type"/>
    <tableColumn id="4" xr3:uid="{9FD7F1F8-BC96-4CA7-900F-E173BBF872F8}" name="Media"/>
    <tableColumn id="5" xr3:uid="{72B9D063-B9B8-4358-AE32-A65E153DE44E}" name="BAF"/>
    <tableColumn id="6" xr3:uid="{E082558D-4E1D-4EC5-ABE4-D931A107A236}" name="TRL"/>
    <tableColumn id="7" xr3:uid="{D7F8CF2F-1715-4113-B290-5168773743A1}" name="Time (hours)"/>
    <tableColumn id="10" xr3:uid="{642060C2-676E-4AB8-83E3-12C5088FB303}" name="13C 16:0 from TG in media uptake (nmol/g of protein)"/>
    <tableColumn id="11" xr3:uid="{D9A00FE2-0EDA-41A2-9F31-CB63632AA1E9}" name="13C 16:0 release (nmol/g of protein)"/>
    <tableColumn id="8" xr3:uid="{5D4B2A56-73E5-49E6-A94E-88C88901D984}" name="Intracellular 13C 16:0 from TG (nmol/g of protein)"/>
    <tableColumn id="9" xr3:uid="{A623C2E5-15E2-4A11-B112-06841DB63558}" name="Intracellular 13C 16:0 (nmol/g of protein)"/>
    <tableColumn id="16" xr3:uid="{0837EDDF-EA9F-4AB0-BA73-D0FE46099E8C}" name="TRL uptake (%)"/>
    <tableColumn id="12" xr3:uid="{69E75FA5-BE0A-438E-A139-8EFDF1CB40B8}" name="Tracer recovery (%)"/>
    <tableColumn id="13" xr3:uid="{D1B412C9-A9C6-4541-A9BF-4C0EDF94DD9A}" name="Proportion as IHCTG (%)"/>
    <tableColumn id="14" xr3:uid="{5F7947A1-F2A0-4939-B825-C75BC9BF0E92}" name="Proportion as IHCFA (%)"/>
    <tableColumn id="15" xr3:uid="{E6DB6359-96A6-4937-89E0-F35590CDD51C}" name="Proportion as secreted FA (%)"/>
    <tableColumn id="17" xr3:uid="{FCAEFCB2-9F7A-4657-9A42-CA2C625627D5}" name="Lipolysis Rati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4D6097-509B-4C6C-AE00-E60DC130906B}" name="Table2" displayName="Table2" ref="A1:J1048552" totalsRowShown="0">
  <autoFilter ref="A1:J1048552" xr:uid="{CC4D6097-509B-4C6C-AE00-E60DC130906B}"/>
  <sortState xmlns:xlrd2="http://schemas.microsoft.com/office/spreadsheetml/2017/richdata2" ref="A2:J25">
    <sortCondition ref="E1:E1048552"/>
  </sortState>
  <tableColumns count="10">
    <tableColumn id="1" xr3:uid="{51B61C16-0D34-4A4D-8D60-010A2EA33EA3}" name="SAMPLE_ID"/>
    <tableColumn id="2" xr3:uid="{61A3FC00-8247-442B-9DB2-6C848F06C0D3}" name="Round"/>
    <tableColumn id="3" xr3:uid="{91CF9DB9-3D51-48CF-8401-90493051EF21}" name="Sample Type"/>
    <tableColumn id="4" xr3:uid="{9172D4B8-87A6-4C2A-9983-78E59C4218DE}" name="Media"/>
    <tableColumn id="5" xr3:uid="{0C97A413-CBDB-46D9-97FB-1A7605E456D0}" name="BAF"/>
    <tableColumn id="6" xr3:uid="{CCFA6FB2-76DF-4DE1-85AB-143B38DE93FD}" name="TRL"/>
    <tableColumn id="7" xr3:uid="{4D2E4D5C-3EC9-4F09-8A47-923F3B7C9E2D}" name="Time (hours)"/>
    <tableColumn id="8" xr3:uid="{025F6607-983E-4EF7-8599-89A5B2FBBC96}" name="Total 13C 16:0 release"/>
    <tableColumn id="9" xr3:uid="{8E14BD90-E932-4188-878A-68EECEAF5734}" name="13C 16:0 HL release"/>
    <tableColumn id="10" xr3:uid="{339F07A5-24AE-4938-8F4F-2FAC13D13B90}" name="13C 16:0 Lipophagy rel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F3B135-8C86-4D92-8865-EB6B0E66D47D}" name="Table4" displayName="Table4" ref="A1:O37" totalsRowShown="0">
  <autoFilter ref="A1:O37" xr:uid="{0EF3B135-8C86-4D92-8865-EB6B0E66D47D}"/>
  <tableColumns count="15">
    <tableColumn id="1" xr3:uid="{F173BE22-E017-4ECF-9753-B22875F5DCF6}" name="SAMPLE_ID"/>
    <tableColumn id="2" xr3:uid="{3AFFE857-4203-441A-8B2B-49956F4C2C12}" name="Round"/>
    <tableColumn id="3" xr3:uid="{10682EFC-9121-4730-AEC3-1D162AF658B0}" name="Media"/>
    <tableColumn id="4" xr3:uid="{17537418-8020-4989-A9C8-A3285FE70CAD}" name="BAF"/>
    <tableColumn id="5" xr3:uid="{E1D53B15-049C-41FA-AD7F-21650F00DE05}" name="TRL"/>
    <tableColumn id="6" xr3:uid="{4171E4E1-123F-4DA0-89FB-D750E4790DD9}" name="Time (hours)"/>
    <tableColumn id="8" xr3:uid="{A7F6C655-730C-4B92-8E95-D58B90BB302B}" name="Total IHCTG"/>
    <tableColumn id="9" xr3:uid="{2E9CD524-3D00-47A9-B816-5CDC7E34B8B3}" name="Total IHCFA"/>
    <tableColumn id="10" xr3:uid="{7BC283CF-2A92-483C-9C9D-B3118A9B62EC}" name="Total EHCFA"/>
    <tableColumn id="11" xr3:uid="{5ADC21C1-2317-407E-B6C6-788C3F6A8DB8}" name="BAF IHCTG"/>
    <tableColumn id="12" xr3:uid="{08C301EB-EBE5-40FF-92B1-2302DAD151EC}" name="BAF IHCFA"/>
    <tableColumn id="13" xr3:uid="{C6F82F40-B5CE-4280-A019-21A932D9A243}" name="BAF EHCFA"/>
    <tableColumn id="14" xr3:uid="{FFACAC70-E111-48D4-A525-59F876D5B341}" name="Change IHCTG"/>
    <tableColumn id="15" xr3:uid="{469FAA49-84B1-4C10-A286-044D296E222E}" name="Change IHCFA"/>
    <tableColumn id="16" xr3:uid="{6F39B050-8AB3-4D22-B9D0-489674CA8EF4}" name="Change EHCF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434C-11A3-44BB-A07D-9898958DBABA}">
  <dimension ref="A1:J97"/>
  <sheetViews>
    <sheetView workbookViewId="0">
      <selection activeCell="O12" sqref="O12"/>
    </sheetView>
  </sheetViews>
  <sheetFormatPr defaultRowHeight="15" x14ac:dyDescent="0.25"/>
  <cols>
    <col min="1" max="1" width="13.140625" customWidth="1"/>
    <col min="6" max="6" width="14.42578125" customWidth="1"/>
    <col min="7" max="7" width="17.7109375" customWidth="1"/>
    <col min="8" max="8" width="25.140625" customWidth="1"/>
    <col min="9" max="9" width="33" customWidth="1"/>
    <col min="10" max="10" width="24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75</v>
      </c>
      <c r="H1" t="s">
        <v>72</v>
      </c>
      <c r="I1" t="s">
        <v>73</v>
      </c>
      <c r="J1" t="s">
        <v>74</v>
      </c>
    </row>
    <row r="2" spans="1:10" x14ac:dyDescent="0.25">
      <c r="A2" t="s">
        <v>76</v>
      </c>
      <c r="B2">
        <v>1</v>
      </c>
      <c r="C2" t="s">
        <v>9</v>
      </c>
      <c r="D2" t="s">
        <v>10</v>
      </c>
      <c r="E2" t="s">
        <v>71</v>
      </c>
      <c r="F2">
        <v>2</v>
      </c>
      <c r="G2">
        <v>1.6105425179999999</v>
      </c>
      <c r="H2">
        <v>173.01426953253483</v>
      </c>
      <c r="I2">
        <v>20.144252748558504</v>
      </c>
      <c r="J2">
        <v>39.109498305910371</v>
      </c>
    </row>
    <row r="3" spans="1:10" x14ac:dyDescent="0.25">
      <c r="A3" t="s">
        <v>77</v>
      </c>
      <c r="B3">
        <v>1</v>
      </c>
      <c r="C3" t="s">
        <v>13</v>
      </c>
      <c r="D3" t="s">
        <v>10</v>
      </c>
      <c r="E3" t="s">
        <v>71</v>
      </c>
      <c r="F3">
        <v>2</v>
      </c>
      <c r="G3">
        <v>1.8536911395000002</v>
      </c>
      <c r="H3">
        <v>533.31731576330765</v>
      </c>
      <c r="I3">
        <v>29.734371999687095</v>
      </c>
      <c r="J3">
        <v>110.59729231982354</v>
      </c>
    </row>
    <row r="4" spans="1:10" x14ac:dyDescent="0.25">
      <c r="A4" t="s">
        <v>78</v>
      </c>
      <c r="B4">
        <v>1</v>
      </c>
      <c r="C4" t="s">
        <v>15</v>
      </c>
      <c r="D4" t="s">
        <v>10</v>
      </c>
      <c r="E4" t="s">
        <v>71</v>
      </c>
      <c r="F4">
        <v>2</v>
      </c>
      <c r="G4">
        <v>1.1077408155000004</v>
      </c>
      <c r="H4">
        <v>1359.466371771872</v>
      </c>
      <c r="I4">
        <v>70.328908625300357</v>
      </c>
      <c r="J4">
        <v>36.642261251919024</v>
      </c>
    </row>
    <row r="5" spans="1:10" x14ac:dyDescent="0.25">
      <c r="A5" t="s">
        <v>7</v>
      </c>
      <c r="B5">
        <v>1</v>
      </c>
      <c r="C5" t="s">
        <v>9</v>
      </c>
      <c r="D5" t="s">
        <v>10</v>
      </c>
      <c r="E5" t="s">
        <v>11</v>
      </c>
      <c r="F5">
        <v>2</v>
      </c>
      <c r="G5">
        <v>1.4236399874999996</v>
      </c>
      <c r="H5">
        <v>225.98393423286237</v>
      </c>
      <c r="I5">
        <v>40.4866324849474</v>
      </c>
      <c r="J5">
        <v>40.600934793142386</v>
      </c>
    </row>
    <row r="6" spans="1:10" x14ac:dyDescent="0.25">
      <c r="A6" t="s">
        <v>12</v>
      </c>
      <c r="B6">
        <v>1</v>
      </c>
      <c r="C6" t="s">
        <v>13</v>
      </c>
      <c r="D6" t="s">
        <v>10</v>
      </c>
      <c r="E6" t="s">
        <v>11</v>
      </c>
      <c r="F6">
        <v>2</v>
      </c>
      <c r="G6">
        <v>1.2781464648750005</v>
      </c>
      <c r="H6">
        <v>895.59278904839846</v>
      </c>
      <c r="I6">
        <v>47.756694083919342</v>
      </c>
      <c r="J6">
        <v>47.76749967535234</v>
      </c>
    </row>
    <row r="7" spans="1:10" x14ac:dyDescent="0.25">
      <c r="A7" t="s">
        <v>14</v>
      </c>
      <c r="B7">
        <v>1</v>
      </c>
      <c r="C7" t="s">
        <v>15</v>
      </c>
      <c r="D7" t="s">
        <v>10</v>
      </c>
      <c r="E7" t="s">
        <v>11</v>
      </c>
      <c r="F7">
        <v>2</v>
      </c>
      <c r="G7">
        <v>1.4635275138749999</v>
      </c>
      <c r="H7">
        <v>1138.8237337716355</v>
      </c>
      <c r="I7">
        <v>50.700576649730742</v>
      </c>
      <c r="J7">
        <v>43.755952867542817</v>
      </c>
    </row>
    <row r="8" spans="1:10" x14ac:dyDescent="0.25">
      <c r="A8" t="s">
        <v>79</v>
      </c>
      <c r="B8">
        <v>1</v>
      </c>
      <c r="C8" t="s">
        <v>9</v>
      </c>
      <c r="D8" t="s">
        <v>17</v>
      </c>
      <c r="E8" t="s">
        <v>71</v>
      </c>
      <c r="F8">
        <v>2</v>
      </c>
      <c r="G8">
        <v>1.6508449938750001</v>
      </c>
      <c r="H8">
        <v>152.10406761004765</v>
      </c>
      <c r="I8">
        <v>31.255620097332791</v>
      </c>
      <c r="J8">
        <v>27.228711706365296</v>
      </c>
    </row>
    <row r="9" spans="1:10" x14ac:dyDescent="0.25">
      <c r="A9" t="s">
        <v>80</v>
      </c>
      <c r="B9">
        <v>1</v>
      </c>
      <c r="C9" t="s">
        <v>13</v>
      </c>
      <c r="D9" t="s">
        <v>17</v>
      </c>
      <c r="E9" t="s">
        <v>71</v>
      </c>
      <c r="F9">
        <v>2</v>
      </c>
      <c r="G9">
        <v>1.2124082355000003</v>
      </c>
      <c r="H9">
        <v>861.93636452495252</v>
      </c>
      <c r="I9">
        <v>52.180755624689148</v>
      </c>
      <c r="J9">
        <v>47.74944422430481</v>
      </c>
    </row>
    <row r="10" spans="1:10" x14ac:dyDescent="0.25">
      <c r="A10" t="s">
        <v>81</v>
      </c>
      <c r="B10">
        <v>1</v>
      </c>
      <c r="C10" t="s">
        <v>15</v>
      </c>
      <c r="D10" t="s">
        <v>17</v>
      </c>
      <c r="E10" t="s">
        <v>71</v>
      </c>
      <c r="F10">
        <v>2</v>
      </c>
      <c r="G10">
        <v>1.3177079594999996</v>
      </c>
      <c r="H10">
        <v>1373.2320044692881</v>
      </c>
      <c r="I10">
        <v>67.561742178854146</v>
      </c>
      <c r="J10">
        <v>31.158934116229382</v>
      </c>
    </row>
    <row r="11" spans="1:10" x14ac:dyDescent="0.25">
      <c r="A11" t="s">
        <v>16</v>
      </c>
      <c r="B11">
        <v>1</v>
      </c>
      <c r="C11" t="s">
        <v>9</v>
      </c>
      <c r="D11" t="s">
        <v>17</v>
      </c>
      <c r="E11" t="s">
        <v>11</v>
      </c>
      <c r="F11">
        <v>2</v>
      </c>
      <c r="G11">
        <v>1.0296552000000001</v>
      </c>
      <c r="H11">
        <v>307.49942330827292</v>
      </c>
      <c r="I11">
        <v>47.968323654529669</v>
      </c>
      <c r="J11">
        <v>53.385538705604588</v>
      </c>
    </row>
    <row r="12" spans="1:10" x14ac:dyDescent="0.25">
      <c r="A12" t="s">
        <v>18</v>
      </c>
      <c r="B12">
        <v>1</v>
      </c>
      <c r="C12" t="s">
        <v>13</v>
      </c>
      <c r="D12" t="s">
        <v>17</v>
      </c>
      <c r="E12" t="s">
        <v>11</v>
      </c>
      <c r="F12">
        <v>2</v>
      </c>
      <c r="G12">
        <v>1.3970977019999997</v>
      </c>
      <c r="H12">
        <v>899.84664593017567</v>
      </c>
      <c r="I12">
        <v>60.931057688042152</v>
      </c>
      <c r="J12">
        <v>33.443243448031232</v>
      </c>
    </row>
    <row r="13" spans="1:10" x14ac:dyDescent="0.25">
      <c r="A13" t="s">
        <v>19</v>
      </c>
      <c r="B13">
        <v>1</v>
      </c>
      <c r="C13" t="s">
        <v>15</v>
      </c>
      <c r="D13" t="s">
        <v>17</v>
      </c>
      <c r="E13" t="s">
        <v>11</v>
      </c>
      <c r="F13">
        <v>2</v>
      </c>
      <c r="G13">
        <v>1.5168491988749999</v>
      </c>
      <c r="H13">
        <v>1162.5731676532141</v>
      </c>
      <c r="I13">
        <v>59.639989032318056</v>
      </c>
      <c r="J13">
        <v>36.297255418782434</v>
      </c>
    </row>
    <row r="14" spans="1:10" x14ac:dyDescent="0.25">
      <c r="A14" t="s">
        <v>82</v>
      </c>
      <c r="B14">
        <v>2</v>
      </c>
      <c r="C14" t="s">
        <v>9</v>
      </c>
      <c r="D14" t="s">
        <v>10</v>
      </c>
      <c r="E14" t="s">
        <v>71</v>
      </c>
      <c r="F14">
        <v>2</v>
      </c>
      <c r="G14">
        <v>1.1599954875000005</v>
      </c>
      <c r="H14">
        <v>230.7360642778344</v>
      </c>
      <c r="I14">
        <v>37.151691621013541</v>
      </c>
      <c r="J14">
        <v>41.023799350304927</v>
      </c>
    </row>
    <row r="15" spans="1:10" x14ac:dyDescent="0.25">
      <c r="A15" t="s">
        <v>83</v>
      </c>
      <c r="B15">
        <v>2</v>
      </c>
      <c r="C15" t="s">
        <v>13</v>
      </c>
      <c r="D15" t="s">
        <v>10</v>
      </c>
      <c r="E15" t="s">
        <v>71</v>
      </c>
      <c r="F15">
        <v>2</v>
      </c>
      <c r="G15">
        <v>1.0816727580000003</v>
      </c>
      <c r="H15">
        <v>1181.8371630261042</v>
      </c>
      <c r="I15">
        <v>64.230650742943439</v>
      </c>
      <c r="J15">
        <v>39.35471259246966</v>
      </c>
    </row>
    <row r="16" spans="1:10" x14ac:dyDescent="0.25">
      <c r="A16" t="s">
        <v>84</v>
      </c>
      <c r="B16">
        <v>2</v>
      </c>
      <c r="C16" t="s">
        <v>15</v>
      </c>
      <c r="D16" t="s">
        <v>10</v>
      </c>
      <c r="E16" t="s">
        <v>71</v>
      </c>
      <c r="F16">
        <v>2</v>
      </c>
      <c r="G16">
        <v>1.7182133820000001</v>
      </c>
      <c r="H16">
        <v>946.78343543596884</v>
      </c>
      <c r="I16">
        <v>32.613894106217408</v>
      </c>
      <c r="J16">
        <v>26.018873110486282</v>
      </c>
    </row>
    <row r="17" spans="1:10" x14ac:dyDescent="0.25">
      <c r="A17" t="s">
        <v>20</v>
      </c>
      <c r="B17">
        <v>2</v>
      </c>
      <c r="C17" t="s">
        <v>9</v>
      </c>
      <c r="D17" t="s">
        <v>10</v>
      </c>
      <c r="E17" t="s">
        <v>11</v>
      </c>
      <c r="F17">
        <v>2</v>
      </c>
      <c r="G17">
        <v>1.1469169998750004</v>
      </c>
      <c r="H17">
        <v>282.19302898854266</v>
      </c>
      <c r="I17">
        <v>36.550681239837601</v>
      </c>
      <c r="J17">
        <v>36.023697802772212</v>
      </c>
    </row>
    <row r="18" spans="1:10" x14ac:dyDescent="0.25">
      <c r="A18" t="s">
        <v>21</v>
      </c>
      <c r="B18">
        <v>2</v>
      </c>
      <c r="C18" t="s">
        <v>13</v>
      </c>
      <c r="D18" t="s">
        <v>10</v>
      </c>
      <c r="E18" t="s">
        <v>11</v>
      </c>
      <c r="F18">
        <v>2</v>
      </c>
      <c r="G18">
        <v>1.3705949355</v>
      </c>
      <c r="H18">
        <v>1021.2887211710265</v>
      </c>
      <c r="I18">
        <v>45.162894376372229</v>
      </c>
      <c r="J18">
        <v>36.167449909173207</v>
      </c>
    </row>
    <row r="19" spans="1:10" x14ac:dyDescent="0.25">
      <c r="A19" t="s">
        <v>22</v>
      </c>
      <c r="B19">
        <v>2</v>
      </c>
      <c r="C19" t="s">
        <v>15</v>
      </c>
      <c r="D19" t="s">
        <v>10</v>
      </c>
      <c r="E19" t="s">
        <v>11</v>
      </c>
      <c r="F19">
        <v>2</v>
      </c>
      <c r="G19">
        <v>1.0947018468750003</v>
      </c>
      <c r="H19">
        <v>1568.5530817600268</v>
      </c>
      <c r="I19">
        <v>62.585864314755071</v>
      </c>
      <c r="J19">
        <v>53.738104758224004</v>
      </c>
    </row>
    <row r="20" spans="1:10" x14ac:dyDescent="0.25">
      <c r="A20" t="s">
        <v>85</v>
      </c>
      <c r="B20">
        <v>2</v>
      </c>
      <c r="C20" t="s">
        <v>9</v>
      </c>
      <c r="D20" t="s">
        <v>17</v>
      </c>
      <c r="E20" t="s">
        <v>71</v>
      </c>
      <c r="F20">
        <v>2</v>
      </c>
      <c r="G20">
        <v>1.4369259498750007</v>
      </c>
      <c r="H20">
        <v>196.35373588481642</v>
      </c>
      <c r="I20">
        <v>32.03226131897484</v>
      </c>
      <c r="J20">
        <v>34.554238918619035</v>
      </c>
    </row>
    <row r="21" spans="1:10" x14ac:dyDescent="0.25">
      <c r="A21" t="s">
        <v>86</v>
      </c>
      <c r="B21">
        <v>2</v>
      </c>
      <c r="C21" t="s">
        <v>13</v>
      </c>
      <c r="D21" t="s">
        <v>17</v>
      </c>
      <c r="E21" t="s">
        <v>71</v>
      </c>
      <c r="F21">
        <v>2</v>
      </c>
      <c r="G21">
        <v>1.7317166988749999</v>
      </c>
      <c r="H21">
        <v>682.38752975253624</v>
      </c>
      <c r="I21">
        <v>42.217644187698873</v>
      </c>
      <c r="J21">
        <v>32.531823980163296</v>
      </c>
    </row>
    <row r="22" spans="1:10" x14ac:dyDescent="0.25">
      <c r="A22" t="s">
        <v>87</v>
      </c>
      <c r="B22">
        <v>2</v>
      </c>
      <c r="C22" t="s">
        <v>15</v>
      </c>
      <c r="D22" t="s">
        <v>17</v>
      </c>
      <c r="E22" t="s">
        <v>71</v>
      </c>
      <c r="F22">
        <v>2</v>
      </c>
      <c r="G22">
        <v>1.7587529718750003</v>
      </c>
      <c r="H22">
        <v>1120.2796729962067</v>
      </c>
      <c r="I22">
        <v>46.672629509925279</v>
      </c>
      <c r="J22">
        <v>30.911871920818694</v>
      </c>
    </row>
    <row r="23" spans="1:10" x14ac:dyDescent="0.25">
      <c r="A23" t="s">
        <v>23</v>
      </c>
      <c r="B23">
        <v>2</v>
      </c>
      <c r="C23" t="s">
        <v>9</v>
      </c>
      <c r="D23" t="s">
        <v>17</v>
      </c>
      <c r="E23" t="s">
        <v>11</v>
      </c>
      <c r="F23">
        <v>2</v>
      </c>
      <c r="G23">
        <v>1.4236399874999996</v>
      </c>
      <c r="H23">
        <v>192.28212636543898</v>
      </c>
      <c r="I23">
        <v>33.392664414054792</v>
      </c>
      <c r="J23">
        <v>34.913210026813694</v>
      </c>
    </row>
    <row r="24" spans="1:10" x14ac:dyDescent="0.25">
      <c r="A24" t="s">
        <v>24</v>
      </c>
      <c r="B24">
        <v>2</v>
      </c>
      <c r="C24" t="s">
        <v>13</v>
      </c>
      <c r="D24" t="s">
        <v>17</v>
      </c>
      <c r="E24" t="s">
        <v>11</v>
      </c>
      <c r="F24">
        <v>2</v>
      </c>
      <c r="G24">
        <v>1.1992902288750005</v>
      </c>
      <c r="H24">
        <v>1068.6496075423295</v>
      </c>
      <c r="I24">
        <v>59.087473477711526</v>
      </c>
      <c r="J24">
        <v>43.513766587905387</v>
      </c>
    </row>
    <row r="25" spans="1:10" x14ac:dyDescent="0.25">
      <c r="A25" t="s">
        <v>25</v>
      </c>
      <c r="B25">
        <v>2</v>
      </c>
      <c r="C25" t="s">
        <v>15</v>
      </c>
      <c r="D25" t="s">
        <v>17</v>
      </c>
      <c r="E25" t="s">
        <v>11</v>
      </c>
      <c r="F25">
        <v>2</v>
      </c>
      <c r="G25">
        <v>1.1992902288750005</v>
      </c>
      <c r="H25">
        <v>1398.2958544875862</v>
      </c>
      <c r="I25">
        <v>58.23599423281005</v>
      </c>
      <c r="J25">
        <v>54.649923969427554</v>
      </c>
    </row>
    <row r="26" spans="1:10" x14ac:dyDescent="0.25">
      <c r="A26" t="s">
        <v>88</v>
      </c>
      <c r="B26">
        <v>3</v>
      </c>
      <c r="C26" t="s">
        <v>9</v>
      </c>
      <c r="D26" t="s">
        <v>10</v>
      </c>
      <c r="E26" t="s">
        <v>71</v>
      </c>
      <c r="F26">
        <v>2</v>
      </c>
      <c r="G26">
        <v>1.9218005088749992</v>
      </c>
    </row>
    <row r="27" spans="1:10" x14ac:dyDescent="0.25">
      <c r="A27" t="s">
        <v>89</v>
      </c>
      <c r="B27">
        <v>3</v>
      </c>
      <c r="C27" t="s">
        <v>13</v>
      </c>
      <c r="D27" t="s">
        <v>10</v>
      </c>
      <c r="E27" t="s">
        <v>71</v>
      </c>
      <c r="F27">
        <v>2</v>
      </c>
      <c r="G27">
        <v>2.4615304155</v>
      </c>
    </row>
    <row r="28" spans="1:10" x14ac:dyDescent="0.25">
      <c r="A28" t="s">
        <v>90</v>
      </c>
      <c r="B28">
        <v>3</v>
      </c>
      <c r="C28" t="s">
        <v>15</v>
      </c>
      <c r="D28" t="s">
        <v>10</v>
      </c>
      <c r="E28" t="s">
        <v>71</v>
      </c>
      <c r="F28">
        <v>2</v>
      </c>
      <c r="G28">
        <v>2.0038577838749996</v>
      </c>
    </row>
    <row r="29" spans="1:10" x14ac:dyDescent="0.25">
      <c r="A29" t="s">
        <v>26</v>
      </c>
      <c r="B29">
        <v>3</v>
      </c>
      <c r="C29" t="s">
        <v>9</v>
      </c>
      <c r="D29" t="s">
        <v>10</v>
      </c>
      <c r="E29" t="s">
        <v>11</v>
      </c>
      <c r="F29">
        <v>2</v>
      </c>
      <c r="G29">
        <v>2.0038577838749996</v>
      </c>
    </row>
    <row r="30" spans="1:10" x14ac:dyDescent="0.25">
      <c r="A30" t="s">
        <v>27</v>
      </c>
      <c r="B30">
        <v>3</v>
      </c>
      <c r="C30" t="s">
        <v>13</v>
      </c>
      <c r="D30" t="s">
        <v>10</v>
      </c>
      <c r="E30" t="s">
        <v>11</v>
      </c>
      <c r="F30">
        <v>2</v>
      </c>
      <c r="G30">
        <v>2.2938591554999999</v>
      </c>
    </row>
    <row r="31" spans="1:10" x14ac:dyDescent="0.25">
      <c r="A31" t="s">
        <v>28</v>
      </c>
      <c r="B31">
        <v>3</v>
      </c>
      <c r="C31" t="s">
        <v>15</v>
      </c>
      <c r="D31" t="s">
        <v>10</v>
      </c>
      <c r="E31" t="s">
        <v>11</v>
      </c>
      <c r="F31">
        <v>2</v>
      </c>
      <c r="G31">
        <v>2.2660522619999997</v>
      </c>
    </row>
    <row r="32" spans="1:10" x14ac:dyDescent="0.25">
      <c r="A32" t="s">
        <v>91</v>
      </c>
      <c r="B32">
        <v>3</v>
      </c>
      <c r="C32" t="s">
        <v>9</v>
      </c>
      <c r="D32" t="s">
        <v>17</v>
      </c>
      <c r="E32" t="s">
        <v>71</v>
      </c>
      <c r="F32">
        <v>2</v>
      </c>
      <c r="G32">
        <v>1.8536911395000002</v>
      </c>
    </row>
    <row r="33" spans="1:7" x14ac:dyDescent="0.25">
      <c r="A33" t="s">
        <v>92</v>
      </c>
      <c r="B33">
        <v>3</v>
      </c>
      <c r="C33" t="s">
        <v>13</v>
      </c>
      <c r="D33" t="s">
        <v>17</v>
      </c>
      <c r="E33" t="s">
        <v>71</v>
      </c>
      <c r="F33">
        <v>2</v>
      </c>
      <c r="G33">
        <v>2.5599956538749997</v>
      </c>
    </row>
    <row r="34" spans="1:7" x14ac:dyDescent="0.25">
      <c r="A34" t="s">
        <v>93</v>
      </c>
      <c r="B34">
        <v>3</v>
      </c>
      <c r="C34" t="s">
        <v>15</v>
      </c>
      <c r="D34" t="s">
        <v>17</v>
      </c>
      <c r="E34" t="s">
        <v>71</v>
      </c>
      <c r="F34">
        <v>2</v>
      </c>
      <c r="G34">
        <v>2.7015000588749998</v>
      </c>
    </row>
    <row r="35" spans="1:7" x14ac:dyDescent="0.25">
      <c r="A35" t="s">
        <v>29</v>
      </c>
      <c r="B35">
        <v>3</v>
      </c>
      <c r="C35" t="s">
        <v>9</v>
      </c>
      <c r="D35" t="s">
        <v>17</v>
      </c>
      <c r="E35" t="s">
        <v>11</v>
      </c>
      <c r="F35">
        <v>2</v>
      </c>
      <c r="G35">
        <v>3.2190963498749996</v>
      </c>
    </row>
    <row r="36" spans="1:7" x14ac:dyDescent="0.25">
      <c r="A36" t="s">
        <v>30</v>
      </c>
      <c r="B36">
        <v>3</v>
      </c>
      <c r="C36" t="s">
        <v>13</v>
      </c>
      <c r="D36" t="s">
        <v>17</v>
      </c>
      <c r="E36" t="s">
        <v>11</v>
      </c>
      <c r="F36">
        <v>2</v>
      </c>
      <c r="G36">
        <v>2.673120139875</v>
      </c>
    </row>
    <row r="37" spans="1:7" x14ac:dyDescent="0.25">
      <c r="A37" t="s">
        <v>31</v>
      </c>
      <c r="B37">
        <v>3</v>
      </c>
      <c r="C37" t="s">
        <v>15</v>
      </c>
      <c r="D37" t="s">
        <v>17</v>
      </c>
      <c r="E37" t="s">
        <v>11</v>
      </c>
      <c r="F37">
        <v>2</v>
      </c>
      <c r="G37">
        <v>2.7015000588749998</v>
      </c>
    </row>
    <row r="38" spans="1:7" x14ac:dyDescent="0.25">
      <c r="A38" t="s">
        <v>94</v>
      </c>
      <c r="B38">
        <v>4</v>
      </c>
      <c r="C38" t="s">
        <v>9</v>
      </c>
      <c r="D38" t="s">
        <v>10</v>
      </c>
      <c r="E38" t="s">
        <v>71</v>
      </c>
      <c r="F38">
        <v>2</v>
      </c>
      <c r="G38">
        <v>3.059583462</v>
      </c>
    </row>
    <row r="39" spans="1:7" x14ac:dyDescent="0.25">
      <c r="A39" t="s">
        <v>95</v>
      </c>
      <c r="B39">
        <v>4</v>
      </c>
      <c r="C39" t="s">
        <v>13</v>
      </c>
      <c r="D39" t="s">
        <v>10</v>
      </c>
      <c r="E39" t="s">
        <v>71</v>
      </c>
      <c r="F39">
        <v>2</v>
      </c>
      <c r="G39">
        <v>2.3914944948749999</v>
      </c>
    </row>
    <row r="40" spans="1:7" x14ac:dyDescent="0.25">
      <c r="A40" t="s">
        <v>96</v>
      </c>
      <c r="B40">
        <v>4</v>
      </c>
      <c r="C40" t="s">
        <v>15</v>
      </c>
      <c r="D40" t="s">
        <v>10</v>
      </c>
      <c r="E40" t="s">
        <v>71</v>
      </c>
      <c r="F40">
        <v>2</v>
      </c>
      <c r="G40">
        <v>1.7993814795</v>
      </c>
    </row>
    <row r="41" spans="1:7" x14ac:dyDescent="0.25">
      <c r="A41" t="s">
        <v>32</v>
      </c>
      <c r="B41">
        <v>4</v>
      </c>
      <c r="C41" t="s">
        <v>9</v>
      </c>
      <c r="D41" t="s">
        <v>10</v>
      </c>
      <c r="E41" t="s">
        <v>11</v>
      </c>
      <c r="F41">
        <v>2</v>
      </c>
      <c r="G41">
        <v>1.7317166988749999</v>
      </c>
    </row>
    <row r="42" spans="1:7" x14ac:dyDescent="0.25">
      <c r="A42" t="s">
        <v>33</v>
      </c>
      <c r="B42">
        <v>4</v>
      </c>
      <c r="C42" t="s">
        <v>13</v>
      </c>
      <c r="D42" t="s">
        <v>10</v>
      </c>
      <c r="E42" t="s">
        <v>11</v>
      </c>
      <c r="F42">
        <v>2</v>
      </c>
      <c r="G42">
        <v>1.6692833600000001</v>
      </c>
    </row>
    <row r="43" spans="1:7" x14ac:dyDescent="0.25">
      <c r="A43" t="s">
        <v>34</v>
      </c>
      <c r="B43">
        <v>4</v>
      </c>
      <c r="C43" t="s">
        <v>15</v>
      </c>
      <c r="D43" t="s">
        <v>10</v>
      </c>
      <c r="E43" t="s">
        <v>11</v>
      </c>
      <c r="F43">
        <v>2</v>
      </c>
      <c r="G43">
        <v>1.6938577850000003</v>
      </c>
    </row>
    <row r="44" spans="1:7" x14ac:dyDescent="0.25">
      <c r="A44" t="s">
        <v>97</v>
      </c>
      <c r="B44">
        <v>4</v>
      </c>
      <c r="C44" t="s">
        <v>9</v>
      </c>
      <c r="D44" t="s">
        <v>17</v>
      </c>
      <c r="E44" t="s">
        <v>71</v>
      </c>
      <c r="F44">
        <v>2</v>
      </c>
      <c r="G44">
        <v>1.5241747399999999</v>
      </c>
    </row>
    <row r="45" spans="1:7" x14ac:dyDescent="0.25">
      <c r="A45" t="s">
        <v>98</v>
      </c>
      <c r="B45">
        <v>4</v>
      </c>
      <c r="C45" t="s">
        <v>13</v>
      </c>
      <c r="D45" t="s">
        <v>17</v>
      </c>
      <c r="E45" t="s">
        <v>71</v>
      </c>
      <c r="F45">
        <v>2</v>
      </c>
      <c r="G45">
        <v>1.7433406249999994</v>
      </c>
    </row>
    <row r="46" spans="1:7" x14ac:dyDescent="0.25">
      <c r="A46" t="s">
        <v>99</v>
      </c>
      <c r="B46">
        <v>4</v>
      </c>
      <c r="C46" t="s">
        <v>15</v>
      </c>
      <c r="D46" t="s">
        <v>17</v>
      </c>
      <c r="E46" t="s">
        <v>71</v>
      </c>
      <c r="F46">
        <v>2</v>
      </c>
      <c r="G46">
        <v>2.0758337600000001</v>
      </c>
    </row>
    <row r="47" spans="1:7" x14ac:dyDescent="0.25">
      <c r="A47" t="s">
        <v>35</v>
      </c>
      <c r="B47">
        <v>4</v>
      </c>
      <c r="C47" t="s">
        <v>9</v>
      </c>
      <c r="D47" t="s">
        <v>17</v>
      </c>
      <c r="E47" t="s">
        <v>11</v>
      </c>
      <c r="F47">
        <v>2</v>
      </c>
      <c r="G47">
        <v>1.6326304662499993</v>
      </c>
    </row>
    <row r="48" spans="1:7" x14ac:dyDescent="0.25">
      <c r="A48" t="s">
        <v>36</v>
      </c>
      <c r="B48">
        <v>4</v>
      </c>
      <c r="C48" t="s">
        <v>13</v>
      </c>
      <c r="D48" t="s">
        <v>17</v>
      </c>
      <c r="E48" t="s">
        <v>11</v>
      </c>
      <c r="F48">
        <v>2</v>
      </c>
      <c r="G48">
        <v>1.7433406250000003</v>
      </c>
    </row>
    <row r="49" spans="1:10" x14ac:dyDescent="0.25">
      <c r="A49" t="s">
        <v>37</v>
      </c>
      <c r="B49">
        <v>4</v>
      </c>
      <c r="C49" t="s">
        <v>15</v>
      </c>
      <c r="D49" t="s">
        <v>17</v>
      </c>
      <c r="E49" t="s">
        <v>11</v>
      </c>
      <c r="F49">
        <v>2</v>
      </c>
      <c r="G49">
        <v>1.6938577850000003</v>
      </c>
    </row>
    <row r="50" spans="1:10" x14ac:dyDescent="0.25">
      <c r="A50" t="s">
        <v>100</v>
      </c>
      <c r="B50">
        <v>5</v>
      </c>
      <c r="C50" t="s">
        <v>9</v>
      </c>
      <c r="D50" t="s">
        <v>10</v>
      </c>
      <c r="E50" t="s">
        <v>71</v>
      </c>
      <c r="F50">
        <v>2</v>
      </c>
      <c r="G50">
        <v>1.7932687849999995</v>
      </c>
      <c r="H50">
        <v>152.63824777503584</v>
      </c>
      <c r="I50">
        <v>24.751382233962783</v>
      </c>
      <c r="J50">
        <v>11.018249802700005</v>
      </c>
    </row>
    <row r="51" spans="1:10" x14ac:dyDescent="0.25">
      <c r="A51" t="s">
        <v>101</v>
      </c>
      <c r="B51">
        <v>5</v>
      </c>
      <c r="C51" t="s">
        <v>13</v>
      </c>
      <c r="D51" t="s">
        <v>10</v>
      </c>
      <c r="E51" t="s">
        <v>71</v>
      </c>
      <c r="F51">
        <v>2</v>
      </c>
      <c r="G51">
        <v>1.3254649062499999</v>
      </c>
      <c r="H51">
        <v>821.11415544916179</v>
      </c>
      <c r="I51">
        <v>33.260767381892897</v>
      </c>
      <c r="J51">
        <v>33.597232884235858</v>
      </c>
    </row>
    <row r="52" spans="1:10" x14ac:dyDescent="0.25">
      <c r="A52" t="s">
        <v>102</v>
      </c>
      <c r="B52">
        <v>5</v>
      </c>
      <c r="C52" t="s">
        <v>15</v>
      </c>
      <c r="D52" t="s">
        <v>10</v>
      </c>
      <c r="E52" t="s">
        <v>71</v>
      </c>
      <c r="F52">
        <v>2</v>
      </c>
      <c r="G52">
        <v>1.1238334962500003</v>
      </c>
      <c r="H52">
        <v>1327.6409253857712</v>
      </c>
      <c r="I52">
        <v>57.929037128566513</v>
      </c>
      <c r="J52">
        <v>56.956218360524133</v>
      </c>
    </row>
    <row r="53" spans="1:10" x14ac:dyDescent="0.25">
      <c r="A53" t="s">
        <v>38</v>
      </c>
      <c r="B53">
        <v>5</v>
      </c>
      <c r="C53" t="s">
        <v>9</v>
      </c>
      <c r="D53" t="s">
        <v>10</v>
      </c>
      <c r="E53" t="s">
        <v>11</v>
      </c>
      <c r="F53">
        <v>2</v>
      </c>
      <c r="G53">
        <v>1.5841495962500001</v>
      </c>
      <c r="H53">
        <v>186.30749906127105</v>
      </c>
      <c r="I53">
        <v>26.342234982356572</v>
      </c>
      <c r="J53">
        <v>47.836271708377311</v>
      </c>
    </row>
    <row r="54" spans="1:10" x14ac:dyDescent="0.25">
      <c r="A54" t="s">
        <v>39</v>
      </c>
      <c r="B54">
        <v>5</v>
      </c>
      <c r="C54" t="s">
        <v>13</v>
      </c>
      <c r="D54" t="s">
        <v>10</v>
      </c>
      <c r="E54" t="s">
        <v>11</v>
      </c>
      <c r="F54">
        <v>2</v>
      </c>
      <c r="G54">
        <v>1.8817146162499998</v>
      </c>
      <c r="H54">
        <v>762.42699470500224</v>
      </c>
      <c r="I54">
        <v>44.139647027541109</v>
      </c>
      <c r="J54">
        <v>38.597910517659784</v>
      </c>
    </row>
    <row r="55" spans="1:10" x14ac:dyDescent="0.25">
      <c r="A55" t="s">
        <v>40</v>
      </c>
      <c r="B55">
        <v>5</v>
      </c>
      <c r="C55" t="s">
        <v>15</v>
      </c>
      <c r="D55" t="s">
        <v>10</v>
      </c>
      <c r="E55" t="s">
        <v>11</v>
      </c>
      <c r="F55">
        <v>2</v>
      </c>
      <c r="G55">
        <v>1.2685516249999997</v>
      </c>
      <c r="H55">
        <v>1420.3935713429312</v>
      </c>
      <c r="I55">
        <v>62.773387729486053</v>
      </c>
      <c r="J55">
        <v>69.527696212852916</v>
      </c>
    </row>
    <row r="56" spans="1:10" x14ac:dyDescent="0.25">
      <c r="A56" t="s">
        <v>103</v>
      </c>
      <c r="B56">
        <v>5</v>
      </c>
      <c r="C56" t="s">
        <v>9</v>
      </c>
      <c r="D56" t="s">
        <v>17</v>
      </c>
      <c r="E56" t="s">
        <v>71</v>
      </c>
      <c r="F56">
        <v>2</v>
      </c>
      <c r="G56">
        <v>1.5003796249999999</v>
      </c>
      <c r="H56">
        <v>117.06187941317323</v>
      </c>
      <c r="I56">
        <v>28.492913529219052</v>
      </c>
      <c r="J56">
        <v>36.849657513881439</v>
      </c>
    </row>
    <row r="57" spans="1:10" x14ac:dyDescent="0.25">
      <c r="A57" t="s">
        <v>104</v>
      </c>
      <c r="B57">
        <v>5</v>
      </c>
      <c r="C57" t="s">
        <v>13</v>
      </c>
      <c r="D57" t="s">
        <v>17</v>
      </c>
      <c r="E57" t="s">
        <v>71</v>
      </c>
      <c r="F57">
        <v>2</v>
      </c>
      <c r="G57">
        <v>1.4766958399999999</v>
      </c>
      <c r="H57">
        <v>765.38914185226429</v>
      </c>
      <c r="I57">
        <v>32.35970508026648</v>
      </c>
      <c r="J57">
        <v>50.005902091176502</v>
      </c>
    </row>
    <row r="58" spans="1:10" x14ac:dyDescent="0.25">
      <c r="A58" t="s">
        <v>105</v>
      </c>
      <c r="B58">
        <v>5</v>
      </c>
      <c r="C58" t="s">
        <v>15</v>
      </c>
      <c r="D58" t="s">
        <v>17</v>
      </c>
      <c r="E58" t="s">
        <v>71</v>
      </c>
      <c r="F58">
        <v>2</v>
      </c>
      <c r="G58">
        <v>1.5480811849999991</v>
      </c>
      <c r="H58">
        <v>1119.3377861226545</v>
      </c>
      <c r="I58">
        <v>54.754089628592283</v>
      </c>
      <c r="J58">
        <v>57.170491795279062</v>
      </c>
    </row>
    <row r="59" spans="1:10" x14ac:dyDescent="0.25">
      <c r="A59" t="s">
        <v>41</v>
      </c>
      <c r="B59">
        <v>5</v>
      </c>
      <c r="C59" t="s">
        <v>9</v>
      </c>
      <c r="D59" t="s">
        <v>17</v>
      </c>
      <c r="E59" t="s">
        <v>11</v>
      </c>
      <c r="F59">
        <v>2</v>
      </c>
      <c r="G59">
        <v>1.5962280649999994</v>
      </c>
      <c r="H59">
        <v>142.2515824089829</v>
      </c>
      <c r="I59">
        <v>18.642947253741404</v>
      </c>
      <c r="J59">
        <v>50.85477636867634</v>
      </c>
    </row>
    <row r="60" spans="1:10" x14ac:dyDescent="0.25">
      <c r="A60" t="s">
        <v>42</v>
      </c>
      <c r="B60">
        <v>5</v>
      </c>
      <c r="C60" t="s">
        <v>13</v>
      </c>
      <c r="D60" t="s">
        <v>17</v>
      </c>
      <c r="E60" t="s">
        <v>11</v>
      </c>
      <c r="F60">
        <v>2</v>
      </c>
      <c r="G60">
        <v>2.3444006599999998</v>
      </c>
      <c r="H60">
        <v>472.49573986369188</v>
      </c>
      <c r="I60">
        <v>19.556336291844268</v>
      </c>
      <c r="J60">
        <v>42.734607884258317</v>
      </c>
    </row>
    <row r="61" spans="1:10" x14ac:dyDescent="0.25">
      <c r="A61" t="s">
        <v>43</v>
      </c>
      <c r="B61">
        <v>5</v>
      </c>
      <c r="C61" t="s">
        <v>15</v>
      </c>
      <c r="D61" t="s">
        <v>17</v>
      </c>
      <c r="E61" t="s">
        <v>11</v>
      </c>
      <c r="F61">
        <v>2</v>
      </c>
      <c r="G61">
        <v>1.4766958399999999</v>
      </c>
      <c r="H61">
        <v>1009.4327139908567</v>
      </c>
      <c r="I61">
        <v>27.161328866692514</v>
      </c>
      <c r="J61">
        <v>51.637216863161015</v>
      </c>
    </row>
    <row r="62" spans="1:10" x14ac:dyDescent="0.25">
      <c r="A62" t="s">
        <v>106</v>
      </c>
      <c r="B62">
        <v>6</v>
      </c>
      <c r="C62" t="s">
        <v>9</v>
      </c>
      <c r="D62" t="s">
        <v>10</v>
      </c>
      <c r="E62" t="s">
        <v>71</v>
      </c>
      <c r="F62">
        <v>6</v>
      </c>
      <c r="G62">
        <v>1.4413789062499998</v>
      </c>
    </row>
    <row r="63" spans="1:10" x14ac:dyDescent="0.25">
      <c r="A63" t="s">
        <v>107</v>
      </c>
      <c r="B63">
        <v>6</v>
      </c>
      <c r="C63" t="s">
        <v>13</v>
      </c>
      <c r="D63" t="s">
        <v>10</v>
      </c>
      <c r="E63" t="s">
        <v>71</v>
      </c>
      <c r="F63">
        <v>6</v>
      </c>
      <c r="G63">
        <v>1.1457916662499998</v>
      </c>
    </row>
    <row r="64" spans="1:10" x14ac:dyDescent="0.25">
      <c r="A64" t="s">
        <v>108</v>
      </c>
      <c r="B64">
        <v>6</v>
      </c>
      <c r="C64" t="s">
        <v>15</v>
      </c>
      <c r="D64" t="s">
        <v>10</v>
      </c>
      <c r="E64" t="s">
        <v>71</v>
      </c>
      <c r="F64">
        <v>6</v>
      </c>
      <c r="G64">
        <v>1.5003796249999999</v>
      </c>
    </row>
    <row r="65" spans="1:7" x14ac:dyDescent="0.25">
      <c r="A65" t="s">
        <v>44</v>
      </c>
      <c r="B65">
        <v>6</v>
      </c>
      <c r="C65" t="s">
        <v>9</v>
      </c>
      <c r="D65" t="s">
        <v>10</v>
      </c>
      <c r="E65" t="s">
        <v>11</v>
      </c>
      <c r="F65">
        <v>6</v>
      </c>
      <c r="G65">
        <v>1.7807449962499993</v>
      </c>
    </row>
    <row r="66" spans="1:7" x14ac:dyDescent="0.25">
      <c r="A66" t="s">
        <v>45</v>
      </c>
      <c r="B66">
        <v>6</v>
      </c>
      <c r="C66" t="s">
        <v>13</v>
      </c>
      <c r="D66" t="s">
        <v>10</v>
      </c>
      <c r="E66" t="s">
        <v>11</v>
      </c>
      <c r="F66">
        <v>6</v>
      </c>
      <c r="G66">
        <v>1.6692833599999997</v>
      </c>
    </row>
    <row r="67" spans="1:7" x14ac:dyDescent="0.25">
      <c r="A67" t="s">
        <v>46</v>
      </c>
      <c r="B67">
        <v>6</v>
      </c>
      <c r="C67" t="s">
        <v>15</v>
      </c>
      <c r="D67" t="s">
        <v>10</v>
      </c>
      <c r="E67" t="s">
        <v>11</v>
      </c>
      <c r="F67">
        <v>6</v>
      </c>
      <c r="G67">
        <v>2.6098511562500004</v>
      </c>
    </row>
    <row r="68" spans="1:7" x14ac:dyDescent="0.25">
      <c r="A68" t="s">
        <v>109</v>
      </c>
      <c r="B68">
        <v>6</v>
      </c>
      <c r="C68" t="s">
        <v>9</v>
      </c>
      <c r="D68" t="s">
        <v>17</v>
      </c>
      <c r="E68" t="s">
        <v>71</v>
      </c>
      <c r="F68">
        <v>6</v>
      </c>
      <c r="G68">
        <v>2.3994500000000003</v>
      </c>
    </row>
    <row r="69" spans="1:7" x14ac:dyDescent="0.25">
      <c r="A69" t="s">
        <v>110</v>
      </c>
      <c r="B69">
        <v>6</v>
      </c>
      <c r="C69" t="s">
        <v>13</v>
      </c>
      <c r="D69" t="s">
        <v>17</v>
      </c>
      <c r="E69" t="s">
        <v>71</v>
      </c>
      <c r="F69">
        <v>6</v>
      </c>
      <c r="G69">
        <v>2.1953111562499998</v>
      </c>
    </row>
    <row r="70" spans="1:7" x14ac:dyDescent="0.25">
      <c r="A70" t="s">
        <v>111</v>
      </c>
      <c r="B70">
        <v>6</v>
      </c>
      <c r="C70" t="s">
        <v>15</v>
      </c>
      <c r="D70" t="s">
        <v>17</v>
      </c>
      <c r="E70" t="s">
        <v>71</v>
      </c>
      <c r="F70">
        <v>6</v>
      </c>
      <c r="G70">
        <v>3.5299982600000002</v>
      </c>
    </row>
    <row r="71" spans="1:7" x14ac:dyDescent="0.25">
      <c r="A71" t="s">
        <v>47</v>
      </c>
      <c r="B71">
        <v>6</v>
      </c>
      <c r="C71" t="s">
        <v>9</v>
      </c>
      <c r="D71" t="s">
        <v>17</v>
      </c>
      <c r="E71" t="s">
        <v>11</v>
      </c>
      <c r="F71">
        <v>6</v>
      </c>
      <c r="G71">
        <v>2.1552348650000002</v>
      </c>
    </row>
    <row r="72" spans="1:7" x14ac:dyDescent="0.25">
      <c r="A72" t="s">
        <v>48</v>
      </c>
      <c r="B72">
        <v>6</v>
      </c>
      <c r="C72" t="s">
        <v>13</v>
      </c>
      <c r="D72" t="s">
        <v>17</v>
      </c>
      <c r="E72" t="s">
        <v>11</v>
      </c>
      <c r="F72">
        <v>6</v>
      </c>
      <c r="G72">
        <v>3.2322898962499993</v>
      </c>
    </row>
    <row r="73" spans="1:7" x14ac:dyDescent="0.25">
      <c r="A73" t="s">
        <v>49</v>
      </c>
      <c r="B73">
        <v>6</v>
      </c>
      <c r="C73" t="s">
        <v>15</v>
      </c>
      <c r="D73" t="s">
        <v>17</v>
      </c>
      <c r="E73" t="s">
        <v>11</v>
      </c>
      <c r="F73">
        <v>6</v>
      </c>
      <c r="G73">
        <v>3.7884931399999995</v>
      </c>
    </row>
    <row r="74" spans="1:7" x14ac:dyDescent="0.25">
      <c r="A74" t="s">
        <v>112</v>
      </c>
      <c r="B74">
        <v>7</v>
      </c>
      <c r="C74" t="s">
        <v>9</v>
      </c>
      <c r="D74" t="s">
        <v>10</v>
      </c>
      <c r="E74" t="s">
        <v>71</v>
      </c>
      <c r="F74">
        <v>6</v>
      </c>
    </row>
    <row r="75" spans="1:7" x14ac:dyDescent="0.25">
      <c r="A75" t="s">
        <v>113</v>
      </c>
      <c r="B75">
        <v>7</v>
      </c>
      <c r="C75" t="s">
        <v>13</v>
      </c>
      <c r="D75" t="s">
        <v>10</v>
      </c>
      <c r="E75" t="s">
        <v>71</v>
      </c>
      <c r="F75">
        <v>6</v>
      </c>
    </row>
    <row r="76" spans="1:7" x14ac:dyDescent="0.25">
      <c r="A76" t="s">
        <v>114</v>
      </c>
      <c r="B76">
        <v>7</v>
      </c>
      <c r="C76" t="s">
        <v>15</v>
      </c>
      <c r="D76" t="s">
        <v>10</v>
      </c>
      <c r="E76" t="s">
        <v>71</v>
      </c>
      <c r="F76">
        <v>6</v>
      </c>
    </row>
    <row r="77" spans="1:7" x14ac:dyDescent="0.25">
      <c r="A77" t="s">
        <v>50</v>
      </c>
      <c r="B77">
        <v>7</v>
      </c>
      <c r="C77" t="s">
        <v>9</v>
      </c>
      <c r="D77" t="s">
        <v>10</v>
      </c>
      <c r="E77" t="s">
        <v>11</v>
      </c>
      <c r="F77">
        <v>6</v>
      </c>
    </row>
    <row r="78" spans="1:7" x14ac:dyDescent="0.25">
      <c r="A78" t="s">
        <v>51</v>
      </c>
      <c r="B78">
        <v>7</v>
      </c>
      <c r="C78" t="s">
        <v>13</v>
      </c>
      <c r="D78" t="s">
        <v>10</v>
      </c>
      <c r="E78" t="s">
        <v>11</v>
      </c>
      <c r="F78">
        <v>6</v>
      </c>
    </row>
    <row r="79" spans="1:7" x14ac:dyDescent="0.25">
      <c r="A79" t="s">
        <v>52</v>
      </c>
      <c r="B79">
        <v>7</v>
      </c>
      <c r="C79" t="s">
        <v>15</v>
      </c>
      <c r="D79" t="s">
        <v>10</v>
      </c>
      <c r="E79" t="s">
        <v>11</v>
      </c>
      <c r="F79">
        <v>6</v>
      </c>
    </row>
    <row r="80" spans="1:7" x14ac:dyDescent="0.25">
      <c r="A80" t="s">
        <v>115</v>
      </c>
      <c r="B80">
        <v>7</v>
      </c>
      <c r="C80" t="s">
        <v>9</v>
      </c>
      <c r="D80" t="s">
        <v>17</v>
      </c>
      <c r="E80" t="s">
        <v>71</v>
      </c>
      <c r="F80">
        <v>6</v>
      </c>
    </row>
    <row r="81" spans="1:6" x14ac:dyDescent="0.25">
      <c r="A81" t="s">
        <v>116</v>
      </c>
      <c r="B81">
        <v>7</v>
      </c>
      <c r="C81" t="s">
        <v>13</v>
      </c>
      <c r="D81" t="s">
        <v>17</v>
      </c>
      <c r="E81" t="s">
        <v>71</v>
      </c>
      <c r="F81">
        <v>6</v>
      </c>
    </row>
    <row r="82" spans="1:6" x14ac:dyDescent="0.25">
      <c r="A82" t="s">
        <v>117</v>
      </c>
      <c r="B82">
        <v>7</v>
      </c>
      <c r="C82" t="s">
        <v>15</v>
      </c>
      <c r="D82" t="s">
        <v>17</v>
      </c>
      <c r="E82" t="s">
        <v>71</v>
      </c>
      <c r="F82">
        <v>6</v>
      </c>
    </row>
    <row r="83" spans="1:6" x14ac:dyDescent="0.25">
      <c r="A83" t="s">
        <v>53</v>
      </c>
      <c r="B83">
        <v>7</v>
      </c>
      <c r="C83" t="s">
        <v>9</v>
      </c>
      <c r="D83" t="s">
        <v>17</v>
      </c>
      <c r="E83" t="s">
        <v>11</v>
      </c>
      <c r="F83">
        <v>6</v>
      </c>
    </row>
    <row r="84" spans="1:6" x14ac:dyDescent="0.25">
      <c r="A84" t="s">
        <v>54</v>
      </c>
      <c r="B84">
        <v>7</v>
      </c>
      <c r="C84" t="s">
        <v>13</v>
      </c>
      <c r="D84" t="s">
        <v>17</v>
      </c>
      <c r="E84" t="s">
        <v>11</v>
      </c>
      <c r="F84">
        <v>6</v>
      </c>
    </row>
    <row r="85" spans="1:6" x14ac:dyDescent="0.25">
      <c r="A85" t="s">
        <v>55</v>
      </c>
      <c r="B85">
        <v>7</v>
      </c>
      <c r="C85" t="s">
        <v>15</v>
      </c>
      <c r="D85" t="s">
        <v>17</v>
      </c>
      <c r="E85" t="s">
        <v>11</v>
      </c>
      <c r="F85">
        <v>6</v>
      </c>
    </row>
    <row r="86" spans="1:6" x14ac:dyDescent="0.25">
      <c r="A86" t="s">
        <v>118</v>
      </c>
      <c r="B86">
        <v>8</v>
      </c>
      <c r="C86" t="s">
        <v>9</v>
      </c>
      <c r="D86" t="s">
        <v>10</v>
      </c>
      <c r="E86" t="s">
        <v>71</v>
      </c>
      <c r="F86">
        <v>6</v>
      </c>
    </row>
    <row r="87" spans="1:6" x14ac:dyDescent="0.25">
      <c r="A87" t="s">
        <v>119</v>
      </c>
      <c r="B87">
        <v>8</v>
      </c>
      <c r="C87" t="s">
        <v>13</v>
      </c>
      <c r="D87" t="s">
        <v>10</v>
      </c>
      <c r="E87" t="s">
        <v>71</v>
      </c>
      <c r="F87">
        <v>6</v>
      </c>
    </row>
    <row r="88" spans="1:6" x14ac:dyDescent="0.25">
      <c r="A88" t="s">
        <v>120</v>
      </c>
      <c r="B88">
        <v>8</v>
      </c>
      <c r="C88" t="s">
        <v>15</v>
      </c>
      <c r="D88" t="s">
        <v>10</v>
      </c>
      <c r="E88" t="s">
        <v>71</v>
      </c>
      <c r="F88">
        <v>6</v>
      </c>
    </row>
    <row r="89" spans="1:6" x14ac:dyDescent="0.25">
      <c r="A89" t="s">
        <v>56</v>
      </c>
      <c r="B89">
        <v>8</v>
      </c>
      <c r="C89" t="s">
        <v>9</v>
      </c>
      <c r="D89" t="s">
        <v>10</v>
      </c>
      <c r="E89" t="s">
        <v>11</v>
      </c>
      <c r="F89">
        <v>6</v>
      </c>
    </row>
    <row r="90" spans="1:6" x14ac:dyDescent="0.25">
      <c r="A90" t="s">
        <v>57</v>
      </c>
      <c r="B90">
        <v>8</v>
      </c>
      <c r="C90" t="s">
        <v>13</v>
      </c>
      <c r="D90" t="s">
        <v>10</v>
      </c>
      <c r="E90" t="s">
        <v>11</v>
      </c>
      <c r="F90">
        <v>6</v>
      </c>
    </row>
    <row r="91" spans="1:6" x14ac:dyDescent="0.25">
      <c r="A91" t="s">
        <v>58</v>
      </c>
      <c r="B91">
        <v>8</v>
      </c>
      <c r="C91" t="s">
        <v>15</v>
      </c>
      <c r="D91" t="s">
        <v>10</v>
      </c>
      <c r="E91" t="s">
        <v>11</v>
      </c>
      <c r="F91">
        <v>6</v>
      </c>
    </row>
    <row r="92" spans="1:6" x14ac:dyDescent="0.25">
      <c r="A92" t="s">
        <v>121</v>
      </c>
      <c r="B92">
        <v>8</v>
      </c>
      <c r="C92" t="s">
        <v>9</v>
      </c>
      <c r="D92" t="s">
        <v>17</v>
      </c>
      <c r="E92" t="s">
        <v>71</v>
      </c>
      <c r="F92">
        <v>6</v>
      </c>
    </row>
    <row r="93" spans="1:6" x14ac:dyDescent="0.25">
      <c r="A93" t="s">
        <v>122</v>
      </c>
      <c r="B93">
        <v>8</v>
      </c>
      <c r="C93" t="s">
        <v>13</v>
      </c>
      <c r="D93" t="s">
        <v>17</v>
      </c>
      <c r="E93" t="s">
        <v>71</v>
      </c>
      <c r="F93">
        <v>6</v>
      </c>
    </row>
    <row r="94" spans="1:6" x14ac:dyDescent="0.25">
      <c r="A94" t="s">
        <v>123</v>
      </c>
      <c r="B94">
        <v>8</v>
      </c>
      <c r="C94" t="s">
        <v>15</v>
      </c>
      <c r="D94" t="s">
        <v>17</v>
      </c>
      <c r="E94" t="s">
        <v>71</v>
      </c>
      <c r="F94">
        <v>6</v>
      </c>
    </row>
    <row r="95" spans="1:6" x14ac:dyDescent="0.25">
      <c r="A95" t="s">
        <v>59</v>
      </c>
      <c r="B95">
        <v>8</v>
      </c>
      <c r="C95" t="s">
        <v>9</v>
      </c>
      <c r="D95" t="s">
        <v>17</v>
      </c>
      <c r="E95" t="s">
        <v>11</v>
      </c>
      <c r="F95">
        <v>6</v>
      </c>
    </row>
    <row r="96" spans="1:6" x14ac:dyDescent="0.25">
      <c r="A96" t="s">
        <v>60</v>
      </c>
      <c r="B96">
        <v>8</v>
      </c>
      <c r="C96" t="s">
        <v>13</v>
      </c>
      <c r="D96" t="s">
        <v>17</v>
      </c>
      <c r="E96" t="s">
        <v>11</v>
      </c>
      <c r="F96">
        <v>6</v>
      </c>
    </row>
    <row r="97" spans="1:6" x14ac:dyDescent="0.25">
      <c r="A97" t="s">
        <v>61</v>
      </c>
      <c r="B97">
        <v>8</v>
      </c>
      <c r="C97" t="s">
        <v>15</v>
      </c>
      <c r="D97" t="s">
        <v>17</v>
      </c>
      <c r="E97" t="s">
        <v>11</v>
      </c>
      <c r="F97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workbookViewId="0">
      <selection activeCell="J20" sqref="J20"/>
    </sheetView>
  </sheetViews>
  <sheetFormatPr defaultRowHeight="15" x14ac:dyDescent="0.25"/>
  <cols>
    <col min="1" max="1" width="13.140625" customWidth="1"/>
    <col min="3" max="3" width="14.42578125" customWidth="1"/>
    <col min="7" max="7" width="14.42578125" customWidth="1"/>
    <col min="8" max="8" width="52.28515625" customWidth="1"/>
    <col min="9" max="9" width="43.28515625" customWidth="1"/>
    <col min="10" max="10" width="50.85546875" customWidth="1"/>
    <col min="11" max="12" width="40.5703125" customWidth="1"/>
    <col min="13" max="13" width="23.140625" customWidth="1"/>
    <col min="14" max="14" width="22.28515625" customWidth="1"/>
    <col min="15" max="15" width="30.85546875" customWidth="1"/>
    <col min="16" max="16" width="24.42578125" customWidth="1"/>
    <col min="17" max="17" width="16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135</v>
      </c>
      <c r="I1" t="s">
        <v>133</v>
      </c>
      <c r="J1" t="s">
        <v>62</v>
      </c>
      <c r="K1" t="s">
        <v>63</v>
      </c>
      <c r="L1" t="s">
        <v>134</v>
      </c>
      <c r="M1" t="s">
        <v>64</v>
      </c>
      <c r="N1" t="s">
        <v>65</v>
      </c>
      <c r="O1" t="s">
        <v>66</v>
      </c>
      <c r="P1" t="s">
        <v>67</v>
      </c>
      <c r="Q1" t="s">
        <v>136</v>
      </c>
    </row>
    <row r="2" spans="1:17" x14ac:dyDescent="0.25">
      <c r="A2" t="s">
        <v>7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>
        <v>2</v>
      </c>
      <c r="H2">
        <v>719.57425480126631</v>
      </c>
      <c r="I2">
        <v>93.416246733081522</v>
      </c>
      <c r="J2">
        <v>287.72993561481547</v>
      </c>
      <c r="K2">
        <v>13.311204919543773</v>
      </c>
      <c r="L2">
        <v>19.737418383558186</v>
      </c>
      <c r="M2">
        <f>((Table1[[#This Row],[13C 16:0 release (nmol/g of protein)]]+Table1[[#This Row],[Intracellular 13C 16:0 from TG (nmol/g of protein)]]+Table1[[#This Row],[Intracellular 13C 16:0 (nmol/g of protein)]])/Table1[[#This Row],[13C 16:0 from TG in media uptake (nmol/g of protein)]])*100</f>
        <v>54.818162911676573</v>
      </c>
      <c r="N2">
        <f>(Table1[[#This Row],[Intracellular 13C 16:0 from TG (nmol/g of protein)]]/Table1[[#This Row],[13C 16:0 from TG in media uptake (nmol/g of protein)]])*100</f>
        <v>39.986135370321357</v>
      </c>
      <c r="O2">
        <f>(Table1[[#This Row],[Intracellular 13C 16:0 (nmol/g of protein)]]/Table1[[#This Row],[13C 16:0 from TG in media uptake (nmol/g of protein)]])*100</f>
        <v>1.8498723141811255</v>
      </c>
      <c r="P2">
        <f>(Table1[[#This Row],[13C 16:0 release (nmol/g of protein)]]/Table1[[#This Row],[13C 16:0 from TG in media uptake (nmol/g of protein)]])*100</f>
        <v>12.982155227174081</v>
      </c>
      <c r="Q2">
        <f>(Table1[[#This Row],[13C 16:0 release (nmol/g of protein)]]+Table1[[#This Row],[Intracellular 13C 16:0 (nmol/g of protein)]])/Table1[[#This Row],[Intracellular 13C 16:0 from TG (nmol/g of protein)]]</f>
        <v>0.37092925845401609</v>
      </c>
    </row>
    <row r="3" spans="1:17" x14ac:dyDescent="0.25">
      <c r="A3" t="s">
        <v>12</v>
      </c>
      <c r="B3">
        <v>1</v>
      </c>
      <c r="C3" t="s">
        <v>8</v>
      </c>
      <c r="D3" t="s">
        <v>13</v>
      </c>
      <c r="E3" t="s">
        <v>10</v>
      </c>
      <c r="F3" t="s">
        <v>11</v>
      </c>
      <c r="G3">
        <v>2</v>
      </c>
      <c r="H3">
        <v>1086.778543479096</v>
      </c>
      <c r="I3">
        <v>66.30298334212101</v>
      </c>
      <c r="J3">
        <v>201.47337091872959</v>
      </c>
      <c r="K3">
        <v>5.3968581122769166</v>
      </c>
      <c r="L3">
        <v>26.763088557219827</v>
      </c>
      <c r="M3">
        <f>((Table1[[#This Row],[13C 16:0 release (nmol/g of protein)]]+Table1[[#This Row],[Intracellular 13C 16:0 from TG (nmol/g of protein)]]+Table1[[#This Row],[Intracellular 13C 16:0 (nmol/g of protein)]])/Table1[[#This Row],[13C 16:0 from TG in media uptake (nmol/g of protein)]])*100</f>
        <v>25.136051315350795</v>
      </c>
      <c r="N3">
        <f>(Table1[[#This Row],[Intracellular 13C 16:0 from TG (nmol/g of protein)]]/Table1[[#This Row],[13C 16:0 from TG in media uptake (nmol/g of protein)]])*100</f>
        <v>18.538585632520345</v>
      </c>
      <c r="O3">
        <f>(Table1[[#This Row],[Intracellular 13C 16:0 (nmol/g of protein)]]/Table1[[#This Row],[13C 16:0 from TG in media uptake (nmol/g of protein)]])*100</f>
        <v>0.49659225834547632</v>
      </c>
      <c r="P3">
        <f>(Table1[[#This Row],[13C 16:0 release (nmol/g of protein)]]/Table1[[#This Row],[13C 16:0 from TG in media uptake (nmol/g of protein)]])*100</f>
        <v>6.1008734244849707</v>
      </c>
      <c r="Q3">
        <f>(Table1[[#This Row],[13C 16:0 release (nmol/g of protein)]]+Table1[[#This Row],[Intracellular 13C 16:0 (nmol/g of protein)]])/Table1[[#This Row],[Intracellular 13C 16:0 from TG (nmol/g of protein)]]</f>
        <v>0.35587750940703838</v>
      </c>
    </row>
    <row r="4" spans="1:17" x14ac:dyDescent="0.25">
      <c r="A4" t="s">
        <v>14</v>
      </c>
      <c r="B4">
        <v>1</v>
      </c>
      <c r="C4" t="s">
        <v>8</v>
      </c>
      <c r="D4" t="s">
        <v>15</v>
      </c>
      <c r="E4" t="s">
        <v>10</v>
      </c>
      <c r="F4" t="s">
        <v>11</v>
      </c>
      <c r="G4">
        <v>2</v>
      </c>
      <c r="H4">
        <v>756.51706682103986</v>
      </c>
      <c r="I4">
        <v>41.358324202080681</v>
      </c>
      <c r="J4">
        <v>172.57799501724236</v>
      </c>
      <c r="K4">
        <v>4.9588827001107951</v>
      </c>
      <c r="L4">
        <v>21.332127659140966</v>
      </c>
      <c r="M4">
        <f>((Table1[[#This Row],[13C 16:0 release (nmol/g of protein)]]+Table1[[#This Row],[Intracellular 13C 16:0 from TG (nmol/g of protein)]]+Table1[[#This Row],[Intracellular 13C 16:0 (nmol/g of protein)]])/Table1[[#This Row],[13C 16:0 from TG in media uptake (nmol/g of protein)]])*100</f>
        <v>28.934601943516391</v>
      </c>
      <c r="N4">
        <f>(Table1[[#This Row],[Intracellular 13C 16:0 from TG (nmol/g of protein)]]/Table1[[#This Row],[13C 16:0 from TG in media uptake (nmol/g of protein)]])*100</f>
        <v>22.812174713048087</v>
      </c>
      <c r="O4">
        <f>(Table1[[#This Row],[Intracellular 13C 16:0 (nmol/g of protein)]]/Table1[[#This Row],[13C 16:0 from TG in media uptake (nmol/g of protein)]])*100</f>
        <v>0.65548854316645022</v>
      </c>
      <c r="P4">
        <f>(Table1[[#This Row],[13C 16:0 release (nmol/g of protein)]]/Table1[[#This Row],[13C 16:0 from TG in media uptake (nmol/g of protein)]])*100</f>
        <v>5.4669386873018588</v>
      </c>
      <c r="Q4">
        <f>(Table1[[#This Row],[13C 16:0 release (nmol/g of protein)]]+Table1[[#This Row],[Intracellular 13C 16:0 (nmol/g of protein)]])/Table1[[#This Row],[Intracellular 13C 16:0 from TG (nmol/g of protein)]]</f>
        <v>0.26838419867819124</v>
      </c>
    </row>
    <row r="5" spans="1:17" x14ac:dyDescent="0.25">
      <c r="A5" t="s">
        <v>16</v>
      </c>
      <c r="B5">
        <v>1</v>
      </c>
      <c r="C5" t="s">
        <v>8</v>
      </c>
      <c r="D5" t="s">
        <v>9</v>
      </c>
      <c r="E5" t="s">
        <v>17</v>
      </c>
      <c r="F5" t="s">
        <v>11</v>
      </c>
      <c r="G5">
        <v>2</v>
      </c>
      <c r="H5">
        <v>1573.3907601537371</v>
      </c>
      <c r="I5">
        <v>53.522299198183525</v>
      </c>
      <c r="J5">
        <v>257.34856305876127</v>
      </c>
      <c r="K5">
        <v>9.1550770296190898</v>
      </c>
      <c r="L5">
        <v>31.164551013518881</v>
      </c>
      <c r="M5">
        <f>((Table1[[#This Row],[13C 16:0 release (nmol/g of protein)]]+Table1[[#This Row],[Intracellular 13C 16:0 from TG (nmol/g of protein)]]+Table1[[#This Row],[Intracellular 13C 16:0 (nmol/g of protein)]])/Table1[[#This Row],[13C 16:0 from TG in media uptake (nmol/g of protein)]])*100</f>
        <v>20.33988932636759</v>
      </c>
      <c r="N5">
        <f>(Table1[[#This Row],[Intracellular 13C 16:0 from TG (nmol/g of protein)]]/Table1[[#This Row],[13C 16:0 from TG in media uptake (nmol/g of protein)]])*100</f>
        <v>16.356303187748196</v>
      </c>
      <c r="O5">
        <f>(Table1[[#This Row],[Intracellular 13C 16:0 (nmol/g of protein)]]/Table1[[#This Row],[13C 16:0 from TG in media uptake (nmol/g of protein)]])*100</f>
        <v>0.58186925088619057</v>
      </c>
      <c r="P5">
        <f>(Table1[[#This Row],[13C 16:0 release (nmol/g of protein)]]/Table1[[#This Row],[13C 16:0 from TG in media uptake (nmol/g of protein)]])*100</f>
        <v>3.4017168877332056</v>
      </c>
      <c r="Q5">
        <f>(Table1[[#This Row],[13C 16:0 release (nmol/g of protein)]]+Table1[[#This Row],[Intracellular 13C 16:0 (nmol/g of protein)]])/Table1[[#This Row],[Intracellular 13C 16:0 from TG (nmol/g of protein)]]</f>
        <v>0.24355051950879272</v>
      </c>
    </row>
    <row r="6" spans="1:17" x14ac:dyDescent="0.25">
      <c r="A6" t="s">
        <v>18</v>
      </c>
      <c r="B6">
        <v>1</v>
      </c>
      <c r="C6" t="s">
        <v>8</v>
      </c>
      <c r="D6" t="s">
        <v>13</v>
      </c>
      <c r="E6" t="s">
        <v>17</v>
      </c>
      <c r="F6" t="s">
        <v>11</v>
      </c>
      <c r="G6">
        <v>2</v>
      </c>
      <c r="H6">
        <v>1178.6357308448771</v>
      </c>
      <c r="I6">
        <v>27.999627176137924</v>
      </c>
      <c r="J6">
        <v>132.02892460353021</v>
      </c>
      <c r="K6">
        <v>4.4450496556092585</v>
      </c>
      <c r="L6">
        <v>31.676620599826212</v>
      </c>
      <c r="M6">
        <f>((Table1[[#This Row],[13C 16:0 release (nmol/g of protein)]]+Table1[[#This Row],[Intracellular 13C 16:0 from TG (nmol/g of protein)]]+Table1[[#This Row],[Intracellular 13C 16:0 (nmol/g of protein)]])/Table1[[#This Row],[13C 16:0 from TG in media uptake (nmol/g of protein)]])*100</f>
        <v>13.954574524681886</v>
      </c>
      <c r="N6">
        <f>(Table1[[#This Row],[Intracellular 13C 16:0 from TG (nmol/g of protein)]]/Table1[[#This Row],[13C 16:0 from TG in media uptake (nmol/g of protein)]])*100</f>
        <v>11.201843041775799</v>
      </c>
      <c r="O6">
        <f>(Table1[[#This Row],[Intracellular 13C 16:0 (nmol/g of protein)]]/Table1[[#This Row],[13C 16:0 from TG in media uptake (nmol/g of protein)]])*100</f>
        <v>0.37713515204760761</v>
      </c>
      <c r="P6">
        <f>(Table1[[#This Row],[13C 16:0 release (nmol/g of protein)]]/Table1[[#This Row],[13C 16:0 from TG in media uptake (nmol/g of protein)]])*100</f>
        <v>2.3755963308584795</v>
      </c>
      <c r="Q6">
        <f>(Table1[[#This Row],[13C 16:0 release (nmol/g of protein)]]+Table1[[#This Row],[Intracellular 13C 16:0 (nmol/g of protein)]])/Table1[[#This Row],[Intracellular 13C 16:0 from TG (nmol/g of protein)]]</f>
        <v>0.24573915851526726</v>
      </c>
    </row>
    <row r="7" spans="1:17" x14ac:dyDescent="0.25">
      <c r="A7" t="s">
        <v>19</v>
      </c>
      <c r="B7">
        <v>1</v>
      </c>
      <c r="C7" t="s">
        <v>8</v>
      </c>
      <c r="D7" t="s">
        <v>15</v>
      </c>
      <c r="E7" t="s">
        <v>17</v>
      </c>
      <c r="F7" t="s">
        <v>11</v>
      </c>
      <c r="G7">
        <v>2</v>
      </c>
      <c r="H7">
        <v>1157.7374920557836</v>
      </c>
      <c r="I7">
        <v>36.454777226160658</v>
      </c>
      <c r="J7">
        <v>104.92659044818774</v>
      </c>
      <c r="K7">
        <v>3.062997095945275</v>
      </c>
      <c r="L7">
        <v>33.781969544935876</v>
      </c>
      <c r="M7">
        <f>((Table1[[#This Row],[13C 16:0 release (nmol/g of protein)]]+Table1[[#This Row],[Intracellular 13C 16:0 from TG (nmol/g of protein)]]+Table1[[#This Row],[Intracellular 13C 16:0 (nmol/g of protein)]])/Table1[[#This Row],[13C 16:0 from TG in media uptake (nmol/g of protein)]])*100</f>
        <v>12.476434922549251</v>
      </c>
      <c r="N7">
        <f>(Table1[[#This Row],[Intracellular 13C 16:0 from TG (nmol/g of protein)]]/Table1[[#This Row],[13C 16:0 from TG in media uptake (nmol/g of protein)]])*100</f>
        <v>9.0630726885997763</v>
      </c>
      <c r="O7">
        <f>(Table1[[#This Row],[Intracellular 13C 16:0 (nmol/g of protein)]]/Table1[[#This Row],[13C 16:0 from TG in media uptake (nmol/g of protein)]])*100</f>
        <v>0.26456749625567877</v>
      </c>
      <c r="P7">
        <f>(Table1[[#This Row],[13C 16:0 release (nmol/g of protein)]]/Table1[[#This Row],[13C 16:0 from TG in media uptake (nmol/g of protein)]])*100</f>
        <v>3.1487947376937968</v>
      </c>
      <c r="Q7">
        <f>(Table1[[#This Row],[13C 16:0 release (nmol/g of protein)]]+Table1[[#This Row],[Intracellular 13C 16:0 (nmol/g of protein)]])/Table1[[#This Row],[Intracellular 13C 16:0 from TG (nmol/g of protein)]]</f>
        <v>0.37662306716827543</v>
      </c>
    </row>
    <row r="8" spans="1:17" x14ac:dyDescent="0.25">
      <c r="A8" t="s">
        <v>20</v>
      </c>
      <c r="B8">
        <v>2</v>
      </c>
      <c r="C8" t="s">
        <v>8</v>
      </c>
      <c r="D8" t="s">
        <v>9</v>
      </c>
      <c r="E8" t="s">
        <v>10</v>
      </c>
      <c r="F8" t="s">
        <v>11</v>
      </c>
      <c r="G8">
        <v>2</v>
      </c>
      <c r="H8">
        <v>813.18764460744478</v>
      </c>
      <c r="I8">
        <v>61.537168115192785</v>
      </c>
      <c r="J8">
        <v>168.80651105687545</v>
      </c>
      <c r="K8">
        <v>9.1244583295087782</v>
      </c>
      <c r="L8">
        <v>17.969554653390183</v>
      </c>
      <c r="M8">
        <f>((Table1[[#This Row],[13C 16:0 release (nmol/g of protein)]]+Table1[[#This Row],[Intracellular 13C 16:0 from TG (nmol/g of protein)]]+Table1[[#This Row],[Intracellular 13C 16:0 (nmol/g of protein)]])/Table1[[#This Row],[13C 16:0 from TG in media uptake (nmol/g of protein)]])*100</f>
        <v>29.448078692486401</v>
      </c>
      <c r="N8">
        <f>(Table1[[#This Row],[Intracellular 13C 16:0 from TG (nmol/g of protein)]]/Table1[[#This Row],[13C 16:0 from TG in media uptake (nmol/g of protein)]])*100</f>
        <v>20.758617297778116</v>
      </c>
      <c r="O8">
        <f>(Table1[[#This Row],[Intracellular 13C 16:0 (nmol/g of protein)]]/Table1[[#This Row],[13C 16:0 from TG in media uptake (nmol/g of protein)]])*100</f>
        <v>1.1220606203274874</v>
      </c>
      <c r="P8">
        <f>(Table1[[#This Row],[13C 16:0 release (nmol/g of protein)]]/Table1[[#This Row],[13C 16:0 from TG in media uptake (nmol/g of protein)]])*100</f>
        <v>7.5674007743808032</v>
      </c>
      <c r="Q8">
        <f>(Table1[[#This Row],[13C 16:0 release (nmol/g of protein)]]+Table1[[#This Row],[Intracellular 13C 16:0 (nmol/g of protein)]])/Table1[[#This Row],[Intracellular 13C 16:0 from TG (nmol/g of protein)]]</f>
        <v>0.41859538475322061</v>
      </c>
    </row>
    <row r="9" spans="1:17" x14ac:dyDescent="0.25">
      <c r="A9" t="s">
        <v>21</v>
      </c>
      <c r="B9">
        <v>2</v>
      </c>
      <c r="C9" t="s">
        <v>8</v>
      </c>
      <c r="D9" t="s">
        <v>13</v>
      </c>
      <c r="E9" t="s">
        <v>10</v>
      </c>
      <c r="F9" t="s">
        <v>11</v>
      </c>
      <c r="G9">
        <v>2</v>
      </c>
      <c r="H9">
        <v>549.02042696327112</v>
      </c>
      <c r="I9">
        <v>54.056632049597937</v>
      </c>
      <c r="J9">
        <v>177.70777321589685</v>
      </c>
      <c r="K9">
        <v>5.8260864942035058</v>
      </c>
      <c r="L9">
        <v>14.4981363031076</v>
      </c>
      <c r="M9">
        <f>((Table1[[#This Row],[13C 16:0 release (nmol/g of protein)]]+Table1[[#This Row],[Intracellular 13C 16:0 from TG (nmol/g of protein)]]+Table1[[#This Row],[Intracellular 13C 16:0 (nmol/g of protein)]])/Table1[[#This Row],[13C 16:0 from TG in media uptake (nmol/g of protein)]])*100</f>
        <v>43.275346433620555</v>
      </c>
      <c r="N9">
        <f>(Table1[[#This Row],[Intracellular 13C 16:0 from TG (nmol/g of protein)]]/Table1[[#This Row],[13C 16:0 from TG in media uptake (nmol/g of protein)]])*100</f>
        <v>32.36815325776309</v>
      </c>
      <c r="O9">
        <f>(Table1[[#This Row],[Intracellular 13C 16:0 (nmol/g of protein)]]/Table1[[#This Row],[13C 16:0 from TG in media uptake (nmol/g of protein)]])*100</f>
        <v>1.0611784567704736</v>
      </c>
      <c r="P9">
        <f>(Table1[[#This Row],[13C 16:0 release (nmol/g of protein)]]/Table1[[#This Row],[13C 16:0 from TG in media uptake (nmol/g of protein)]])*100</f>
        <v>9.8460147190869947</v>
      </c>
      <c r="Q9">
        <f>(Table1[[#This Row],[13C 16:0 release (nmol/g of protein)]]+Table1[[#This Row],[Intracellular 13C 16:0 (nmol/g of protein)]])/Table1[[#This Row],[Intracellular 13C 16:0 from TG (nmol/g of protein)]]</f>
        <v>0.33697298356808536</v>
      </c>
    </row>
    <row r="10" spans="1:17" x14ac:dyDescent="0.25">
      <c r="A10" t="s">
        <v>22</v>
      </c>
      <c r="B10">
        <v>2</v>
      </c>
      <c r="C10" t="s">
        <v>8</v>
      </c>
      <c r="D10" t="s">
        <v>15</v>
      </c>
      <c r="E10" t="s">
        <v>10</v>
      </c>
      <c r="F10" t="s">
        <v>11</v>
      </c>
      <c r="G10">
        <v>2</v>
      </c>
      <c r="H10">
        <v>604.87071025630792</v>
      </c>
      <c r="I10">
        <v>114.90074013637613</v>
      </c>
      <c r="J10">
        <v>143.08168683920243</v>
      </c>
      <c r="K10">
        <v>6.4974221857152834</v>
      </c>
      <c r="L10">
        <v>12.75771683206035</v>
      </c>
      <c r="M10">
        <f>((Table1[[#This Row],[13C 16:0 release (nmol/g of protein)]]+Table1[[#This Row],[Intracellular 13C 16:0 from TG (nmol/g of protein)]]+Table1[[#This Row],[Intracellular 13C 16:0 (nmol/g of protein)]])/Table1[[#This Row],[13C 16:0 from TG in media uptake (nmol/g of protein)]])*100</f>
        <v>43.725021674338166</v>
      </c>
      <c r="N10">
        <f>(Table1[[#This Row],[Intracellular 13C 16:0 from TG (nmol/g of protein)]]/Table1[[#This Row],[13C 16:0 from TG in media uptake (nmol/g of protein)]])*100</f>
        <v>23.654920698437028</v>
      </c>
      <c r="O10">
        <f>(Table1[[#This Row],[Intracellular 13C 16:0 (nmol/g of protein)]]/Table1[[#This Row],[13C 16:0 from TG in media uptake (nmol/g of protein)]])*100</f>
        <v>1.0741836355346197</v>
      </c>
      <c r="P10">
        <f>(Table1[[#This Row],[13C 16:0 release (nmol/g of protein)]]/Table1[[#This Row],[13C 16:0 from TG in media uptake (nmol/g of protein)]])*100</f>
        <v>18.995917340366518</v>
      </c>
      <c r="Q10">
        <f>(Table1[[#This Row],[13C 16:0 release (nmol/g of protein)]]+Table1[[#This Row],[Intracellular 13C 16:0 (nmol/g of protein)]])/Table1[[#This Row],[Intracellular 13C 16:0 from TG (nmol/g of protein)]]</f>
        <v>0.84845353031461446</v>
      </c>
    </row>
    <row r="11" spans="1:17" x14ac:dyDescent="0.25">
      <c r="A11" t="s">
        <v>23</v>
      </c>
      <c r="B11">
        <v>2</v>
      </c>
      <c r="C11" t="s">
        <v>8</v>
      </c>
      <c r="D11" t="s">
        <v>9</v>
      </c>
      <c r="E11" t="s">
        <v>17</v>
      </c>
      <c r="F11" t="s">
        <v>11</v>
      </c>
      <c r="G11">
        <v>2</v>
      </c>
      <c r="H11">
        <v>370.95715357612983</v>
      </c>
      <c r="I11">
        <v>37.503297534008659</v>
      </c>
      <c r="J11">
        <v>110.73624895210187</v>
      </c>
      <c r="K11">
        <v>4.7937276478442055</v>
      </c>
      <c r="L11">
        <v>10.159127020991567</v>
      </c>
      <c r="M11">
        <f>((Table1[[#This Row],[13C 16:0 release (nmol/g of protein)]]+Table1[[#This Row],[Intracellular 13C 16:0 from TG (nmol/g of protein)]]+Table1[[#This Row],[Intracellular 13C 16:0 (nmol/g of protein)]])/Table1[[#This Row],[13C 16:0 from TG in media uptake (nmol/g of protein)]])*100</f>
        <v>41.253625293021457</v>
      </c>
      <c r="N11">
        <f>(Table1[[#This Row],[Intracellular 13C 16:0 from TG (nmol/g of protein)]]/Table1[[#This Row],[13C 16:0 from TG in media uptake (nmol/g of protein)]])*100</f>
        <v>29.851493059123875</v>
      </c>
      <c r="O11">
        <f>(Table1[[#This Row],[Intracellular 13C 16:0 (nmol/g of protein)]]/Table1[[#This Row],[13C 16:0 from TG in media uptake (nmol/g of protein)]])*100</f>
        <v>1.2922591198555793</v>
      </c>
      <c r="P11">
        <f>(Table1[[#This Row],[13C 16:0 release (nmol/g of protein)]]/Table1[[#This Row],[13C 16:0 from TG in media uptake (nmol/g of protein)]])*100</f>
        <v>10.109873114042005</v>
      </c>
      <c r="Q11">
        <f>(Table1[[#This Row],[13C 16:0 release (nmol/g of protein)]]+Table1[[#This Row],[Intracellular 13C 16:0 (nmol/g of protein)]])/Table1[[#This Row],[Intracellular 13C 16:0 from TG (nmol/g of protein)]]</f>
        <v>0.38196187411177457</v>
      </c>
    </row>
    <row r="12" spans="1:17" x14ac:dyDescent="0.25">
      <c r="A12" t="s">
        <v>24</v>
      </c>
      <c r="B12">
        <v>2</v>
      </c>
      <c r="C12" t="s">
        <v>8</v>
      </c>
      <c r="D12" t="s">
        <v>13</v>
      </c>
      <c r="E12" t="s">
        <v>17</v>
      </c>
      <c r="F12" t="s">
        <v>11</v>
      </c>
      <c r="G12">
        <v>2</v>
      </c>
      <c r="H12">
        <v>495.45973864814658</v>
      </c>
      <c r="I12">
        <v>46.497110752052109</v>
      </c>
      <c r="J12">
        <v>110.94654784317271</v>
      </c>
      <c r="K12">
        <v>2.8262028286689529</v>
      </c>
      <c r="L12">
        <v>11.430497326483239</v>
      </c>
      <c r="M12">
        <f>((Table1[[#This Row],[13C 16:0 release (nmol/g of protein)]]+Table1[[#This Row],[Intracellular 13C 16:0 from TG (nmol/g of protein)]]+Table1[[#This Row],[Intracellular 13C 16:0 (nmol/g of protein)]])/Table1[[#This Row],[13C 16:0 from TG in media uptake (nmol/g of protein)]])*100</f>
        <v>32.347706366855824</v>
      </c>
      <c r="N12">
        <f>(Table1[[#This Row],[Intracellular 13C 16:0 from TG (nmol/g of protein)]]/Table1[[#This Row],[13C 16:0 from TG in media uptake (nmol/g of protein)]])*100</f>
        <v>22.392646503606624</v>
      </c>
      <c r="O12">
        <f>(Table1[[#This Row],[Intracellular 13C 16:0 (nmol/g of protein)]]/Table1[[#This Row],[13C 16:0 from TG in media uptake (nmol/g of protein)]])*100</f>
        <v>0.57042028003732426</v>
      </c>
      <c r="P12">
        <f>(Table1[[#This Row],[13C 16:0 release (nmol/g of protein)]]/Table1[[#This Row],[13C 16:0 from TG in media uptake (nmol/g of protein)]])*100</f>
        <v>9.3846395832118823</v>
      </c>
      <c r="Q12">
        <f>(Table1[[#This Row],[13C 16:0 release (nmol/g of protein)]]+Table1[[#This Row],[Intracellular 13C 16:0 (nmol/g of protein)]])/Table1[[#This Row],[Intracellular 13C 16:0 from TG (nmol/g of protein)]]</f>
        <v>0.44456825867571381</v>
      </c>
    </row>
    <row r="13" spans="1:17" x14ac:dyDescent="0.25">
      <c r="A13" t="s">
        <v>25</v>
      </c>
      <c r="B13">
        <v>2</v>
      </c>
      <c r="C13" t="s">
        <v>8</v>
      </c>
      <c r="D13" t="s">
        <v>15</v>
      </c>
      <c r="E13" t="s">
        <v>17</v>
      </c>
      <c r="F13" t="s">
        <v>11</v>
      </c>
      <c r="G13">
        <v>2</v>
      </c>
      <c r="H13" s="1">
        <v>279.16875749039144</v>
      </c>
      <c r="I13">
        <v>37.64815376578585</v>
      </c>
      <c r="J13">
        <v>104.59965841137225</v>
      </c>
      <c r="K13">
        <v>2.4478089402161163</v>
      </c>
      <c r="L13">
        <v>6.4405591155363275</v>
      </c>
      <c r="M13">
        <f>((Table1[[#This Row],[13C 16:0 release (nmol/g of protein)]]+Table1[[#This Row],[Intracellular 13C 16:0 from TG (nmol/g of protein)]]+Table1[[#This Row],[Intracellular 13C 16:0 (nmol/g of protein)]])/Table1[[#This Row],[13C 16:0 from TG in media uptake (nmol/g of protein)]])*100</f>
        <v>51.830879077632609</v>
      </c>
      <c r="N13">
        <f>(Table1[[#This Row],[Intracellular 13C 16:0 from TG (nmol/g of protein)]]/Table1[[#This Row],[13C 16:0 from TG in media uptake (nmol/g of protein)]])*100</f>
        <v>37.468253737158399</v>
      </c>
      <c r="O13">
        <f>(Table1[[#This Row],[Intracellular 13C 16:0 (nmol/g of protein)]]/Table1[[#This Row],[13C 16:0 from TG in media uptake (nmol/g of protein)]])*100</f>
        <v>0.87682051609960909</v>
      </c>
      <c r="P13">
        <f>(Table1[[#This Row],[13C 16:0 release (nmol/g of protein)]]/Table1[[#This Row],[13C 16:0 from TG in media uptake (nmol/g of protein)]])*100</f>
        <v>13.485804824374606</v>
      </c>
      <c r="Q13">
        <f>(Table1[[#This Row],[13C 16:0 release (nmol/g of protein)]]+Table1[[#This Row],[Intracellular 13C 16:0 (nmol/g of protein)]])/Table1[[#This Row],[Intracellular 13C 16:0 from TG (nmol/g of protein)]]</f>
        <v>0.38332785512847012</v>
      </c>
    </row>
    <row r="14" spans="1:17" x14ac:dyDescent="0.25">
      <c r="A14" t="s">
        <v>26</v>
      </c>
      <c r="B14">
        <v>3</v>
      </c>
      <c r="C14" t="s">
        <v>8</v>
      </c>
      <c r="D14" t="s">
        <v>9</v>
      </c>
      <c r="E14" t="s">
        <v>10</v>
      </c>
      <c r="F14" t="s">
        <v>11</v>
      </c>
      <c r="G14">
        <v>2</v>
      </c>
    </row>
    <row r="15" spans="1:17" x14ac:dyDescent="0.25">
      <c r="A15" t="s">
        <v>27</v>
      </c>
      <c r="B15">
        <v>3</v>
      </c>
      <c r="C15" t="s">
        <v>8</v>
      </c>
      <c r="D15" t="s">
        <v>13</v>
      </c>
      <c r="E15" t="s">
        <v>10</v>
      </c>
      <c r="F15" t="s">
        <v>11</v>
      </c>
      <c r="G15">
        <v>2</v>
      </c>
    </row>
    <row r="16" spans="1:17" x14ac:dyDescent="0.25">
      <c r="A16" t="s">
        <v>28</v>
      </c>
      <c r="B16">
        <v>3</v>
      </c>
      <c r="C16" t="s">
        <v>8</v>
      </c>
      <c r="D16" t="s">
        <v>15</v>
      </c>
      <c r="E16" t="s">
        <v>10</v>
      </c>
      <c r="F16" t="s">
        <v>11</v>
      </c>
      <c r="G16">
        <v>2</v>
      </c>
    </row>
    <row r="17" spans="1:17" x14ac:dyDescent="0.25">
      <c r="A17" t="s">
        <v>29</v>
      </c>
      <c r="B17">
        <v>3</v>
      </c>
      <c r="C17" t="s">
        <v>8</v>
      </c>
      <c r="D17" t="s">
        <v>9</v>
      </c>
      <c r="E17" t="s">
        <v>17</v>
      </c>
      <c r="F17" t="s">
        <v>11</v>
      </c>
      <c r="G17">
        <v>2</v>
      </c>
    </row>
    <row r="18" spans="1:17" x14ac:dyDescent="0.25">
      <c r="A18" t="s">
        <v>30</v>
      </c>
      <c r="B18">
        <v>3</v>
      </c>
      <c r="C18" t="s">
        <v>8</v>
      </c>
      <c r="D18" t="s">
        <v>13</v>
      </c>
      <c r="E18" t="s">
        <v>17</v>
      </c>
      <c r="F18" t="s">
        <v>11</v>
      </c>
      <c r="G18">
        <v>2</v>
      </c>
    </row>
    <row r="19" spans="1:17" x14ac:dyDescent="0.25">
      <c r="A19" t="s">
        <v>31</v>
      </c>
      <c r="B19">
        <v>3</v>
      </c>
      <c r="C19" t="s">
        <v>8</v>
      </c>
      <c r="D19" t="s">
        <v>15</v>
      </c>
      <c r="E19" t="s">
        <v>17</v>
      </c>
      <c r="F19" t="s">
        <v>11</v>
      </c>
      <c r="G19">
        <v>2</v>
      </c>
    </row>
    <row r="20" spans="1:17" x14ac:dyDescent="0.25">
      <c r="A20" t="s">
        <v>32</v>
      </c>
      <c r="B20">
        <v>4</v>
      </c>
      <c r="C20" t="s">
        <v>8</v>
      </c>
      <c r="D20" t="s">
        <v>9</v>
      </c>
      <c r="E20" t="s">
        <v>10</v>
      </c>
      <c r="F20" t="s">
        <v>11</v>
      </c>
      <c r="G20">
        <v>2</v>
      </c>
    </row>
    <row r="21" spans="1:17" x14ac:dyDescent="0.25">
      <c r="A21" t="s">
        <v>33</v>
      </c>
      <c r="B21">
        <v>4</v>
      </c>
      <c r="C21" t="s">
        <v>8</v>
      </c>
      <c r="D21" t="s">
        <v>13</v>
      </c>
      <c r="E21" t="s">
        <v>10</v>
      </c>
      <c r="F21" t="s">
        <v>11</v>
      </c>
      <c r="G21">
        <v>2</v>
      </c>
    </row>
    <row r="22" spans="1:17" x14ac:dyDescent="0.25">
      <c r="A22" t="s">
        <v>34</v>
      </c>
      <c r="B22">
        <v>4</v>
      </c>
      <c r="C22" t="s">
        <v>8</v>
      </c>
      <c r="D22" t="s">
        <v>15</v>
      </c>
      <c r="E22" t="s">
        <v>10</v>
      </c>
      <c r="F22" t="s">
        <v>11</v>
      </c>
      <c r="G22">
        <v>2</v>
      </c>
    </row>
    <row r="23" spans="1:17" x14ac:dyDescent="0.25">
      <c r="A23" t="s">
        <v>35</v>
      </c>
      <c r="B23">
        <v>4</v>
      </c>
      <c r="C23" t="s">
        <v>8</v>
      </c>
      <c r="D23" t="s">
        <v>9</v>
      </c>
      <c r="E23" t="s">
        <v>17</v>
      </c>
      <c r="F23" t="s">
        <v>11</v>
      </c>
      <c r="G23">
        <v>2</v>
      </c>
    </row>
    <row r="24" spans="1:17" x14ac:dyDescent="0.25">
      <c r="A24" t="s">
        <v>36</v>
      </c>
      <c r="B24">
        <v>4</v>
      </c>
      <c r="C24" t="s">
        <v>8</v>
      </c>
      <c r="D24" t="s">
        <v>13</v>
      </c>
      <c r="E24" t="s">
        <v>17</v>
      </c>
      <c r="F24" t="s">
        <v>11</v>
      </c>
      <c r="G24">
        <v>2</v>
      </c>
    </row>
    <row r="25" spans="1:17" x14ac:dyDescent="0.25">
      <c r="A25" t="s">
        <v>37</v>
      </c>
      <c r="B25">
        <v>4</v>
      </c>
      <c r="C25" t="s">
        <v>8</v>
      </c>
      <c r="D25" t="s">
        <v>15</v>
      </c>
      <c r="E25" t="s">
        <v>17</v>
      </c>
      <c r="F25" t="s">
        <v>11</v>
      </c>
      <c r="G25">
        <v>2</v>
      </c>
    </row>
    <row r="26" spans="1:17" x14ac:dyDescent="0.25">
      <c r="A26" t="s">
        <v>38</v>
      </c>
      <c r="B26">
        <v>5</v>
      </c>
      <c r="C26" t="s">
        <v>8</v>
      </c>
      <c r="D26" t="s">
        <v>9</v>
      </c>
      <c r="E26" t="s">
        <v>10</v>
      </c>
      <c r="F26" t="s">
        <v>11</v>
      </c>
      <c r="G26">
        <v>2</v>
      </c>
      <c r="H26">
        <v>1428.1432085841832</v>
      </c>
      <c r="I26">
        <v>114.71441811570725</v>
      </c>
      <c r="J26">
        <v>245.22089308839355</v>
      </c>
      <c r="K26">
        <v>7.7505838011601567</v>
      </c>
      <c r="L26">
        <v>36.816576548895526</v>
      </c>
      <c r="M26">
        <f>((Table1[[#This Row],[13C 16:0 release (nmol/g of protein)]]+Table1[[#This Row],[Intracellular 13C 16:0 from TG (nmol/g of protein)]]+Table1[[#This Row],[Intracellular 13C 16:0 (nmol/g of protein)]])/Table1[[#This Row],[13C 16:0 from TG in media uptake (nmol/g of protein)]])*100</f>
        <v>25.74573003569952</v>
      </c>
      <c r="N26">
        <f>(Table1[[#This Row],[Intracellular 13C 16:0 from TG (nmol/g of protein)]]/Table1[[#This Row],[13C 16:0 from TG in media uptake (nmol/g of protein)]])*100</f>
        <v>17.170609474906787</v>
      </c>
      <c r="O26">
        <f>(Table1[[#This Row],[Intracellular 13C 16:0 (nmol/g of protein)]]/Table1[[#This Row],[13C 16:0 from TG in media uptake (nmol/g of protein)]])*100</f>
        <v>0.54270354363438411</v>
      </c>
      <c r="P26">
        <f>(Table1[[#This Row],[13C 16:0 release (nmol/g of protein)]]/Table1[[#This Row],[13C 16:0 from TG in media uptake (nmol/g of protein)]])*100</f>
        <v>8.0324170171583535</v>
      </c>
      <c r="Q26">
        <f>(Table1[[#This Row],[13C 16:0 release (nmol/g of protein)]]+Table1[[#This Row],[Intracellular 13C 16:0 (nmol/g of protein)]])/Table1[[#This Row],[Intracellular 13C 16:0 from TG (nmol/g of protein)]]</f>
        <v>0.49940688321660692</v>
      </c>
    </row>
    <row r="27" spans="1:17" x14ac:dyDescent="0.25">
      <c r="A27" t="s">
        <v>39</v>
      </c>
      <c r="B27">
        <v>5</v>
      </c>
      <c r="C27" t="s">
        <v>8</v>
      </c>
      <c r="D27" t="s">
        <v>13</v>
      </c>
      <c r="E27" t="s">
        <v>10</v>
      </c>
      <c r="F27" t="s">
        <v>11</v>
      </c>
      <c r="G27">
        <v>2</v>
      </c>
      <c r="H27">
        <v>1361.478653312982</v>
      </c>
      <c r="I27">
        <v>57.259391851635655</v>
      </c>
      <c r="J27">
        <v>221.07922373839764</v>
      </c>
      <c r="K27">
        <v>4.7706781583065725</v>
      </c>
      <c r="L27">
        <v>41.690782564486852</v>
      </c>
      <c r="M27">
        <f>((Table1[[#This Row],[13C 16:0 release (nmol/g of protein)]]+Table1[[#This Row],[Intracellular 13C 16:0 from TG (nmol/g of protein)]]+Table1[[#This Row],[Intracellular 13C 16:0 (nmol/g of protein)]])/Table1[[#This Row],[13C 16:0 from TG in media uptake (nmol/g of protein)]])*100</f>
        <v>20.794251386860164</v>
      </c>
      <c r="N27">
        <f>(Table1[[#This Row],[Intracellular 13C 16:0 from TG (nmol/g of protein)]]/Table1[[#This Row],[13C 16:0 from TG in media uptake (nmol/g of protein)]])*100</f>
        <v>16.238170403952349</v>
      </c>
      <c r="O27">
        <f>(Table1[[#This Row],[Intracellular 13C 16:0 (nmol/g of protein)]]/Table1[[#This Row],[13C 16:0 from TG in media uptake (nmol/g of protein)]])*100</f>
        <v>0.35040418347344227</v>
      </c>
      <c r="P27">
        <f>(Table1[[#This Row],[13C 16:0 release (nmol/g of protein)]]/Table1[[#This Row],[13C 16:0 from TG in media uptake (nmol/g of protein)]])*100</f>
        <v>4.2056767994343751</v>
      </c>
      <c r="Q27">
        <f>(Table1[[#This Row],[13C 16:0 release (nmol/g of protein)]]+Table1[[#This Row],[Intracellular 13C 16:0 (nmol/g of protein)]])/Table1[[#This Row],[Intracellular 13C 16:0 from TG (nmol/g of protein)]]</f>
        <v>0.28057846848305484</v>
      </c>
    </row>
    <row r="28" spans="1:17" x14ac:dyDescent="0.25">
      <c r="A28" t="s">
        <v>40</v>
      </c>
      <c r="B28">
        <v>5</v>
      </c>
      <c r="C28" t="s">
        <v>8</v>
      </c>
      <c r="D28" t="s">
        <v>15</v>
      </c>
      <c r="E28" t="s">
        <v>10</v>
      </c>
      <c r="F28" t="s">
        <v>11</v>
      </c>
      <c r="G28">
        <v>2</v>
      </c>
      <c r="H28">
        <v>1447.3802106709334</v>
      </c>
      <c r="I28">
        <v>92.9705955283506</v>
      </c>
      <c r="J28">
        <v>254.89713322245055</v>
      </c>
      <c r="K28">
        <v>5.8334563618689934</v>
      </c>
      <c r="L28">
        <v>29.87901173818307</v>
      </c>
      <c r="M28">
        <f>((Table1[[#This Row],[13C 16:0 release (nmol/g of protein)]]+Table1[[#This Row],[Intracellular 13C 16:0 from TG (nmol/g of protein)]]+Table1[[#This Row],[Intracellular 13C 16:0 (nmol/g of protein)]])/Table1[[#This Row],[13C 16:0 from TG in media uptake (nmol/g of protein)]])*100</f>
        <v>24.437337370303815</v>
      </c>
      <c r="N28">
        <f>(Table1[[#This Row],[Intracellular 13C 16:0 from TG (nmol/g of protein)]]/Table1[[#This Row],[13C 16:0 from TG in media uptake (nmol/g of protein)]])*100</f>
        <v>17.610931208206374</v>
      </c>
      <c r="O28">
        <f>(Table1[[#This Row],[Intracellular 13C 16:0 (nmol/g of protein)]]/Table1[[#This Row],[13C 16:0 from TG in media uptake (nmol/g of protein)]])*100</f>
        <v>0.40303552023589528</v>
      </c>
      <c r="P28">
        <f>(Table1[[#This Row],[13C 16:0 release (nmol/g of protein)]]/Table1[[#This Row],[13C 16:0 from TG in media uptake (nmol/g of protein)]])*100</f>
        <v>6.4233706418615508</v>
      </c>
      <c r="Q28">
        <f>(Table1[[#This Row],[13C 16:0 release (nmol/g of protein)]]+Table1[[#This Row],[Intracellular 13C 16:0 (nmol/g of protein)]])/Table1[[#This Row],[Intracellular 13C 16:0 from TG (nmol/g of protein)]]</f>
        <v>0.38762323703339807</v>
      </c>
    </row>
    <row r="29" spans="1:17" x14ac:dyDescent="0.25">
      <c r="A29" t="s">
        <v>41</v>
      </c>
      <c r="B29">
        <v>5</v>
      </c>
      <c r="C29" t="s">
        <v>8</v>
      </c>
      <c r="D29" t="s">
        <v>9</v>
      </c>
      <c r="E29" t="s">
        <v>17</v>
      </c>
      <c r="F29" t="s">
        <v>11</v>
      </c>
      <c r="G29">
        <v>2</v>
      </c>
      <c r="H29">
        <v>724.63745737837883</v>
      </c>
      <c r="I29">
        <v>31.189951751682202</v>
      </c>
      <c r="J29">
        <v>163.65715743864945</v>
      </c>
      <c r="K29">
        <v>2.3173938065130026</v>
      </c>
      <c r="L29">
        <v>21.644820331424153</v>
      </c>
      <c r="M29">
        <f>((Table1[[#This Row],[13C 16:0 release (nmol/g of protein)]]+Table1[[#This Row],[Intracellular 13C 16:0 from TG (nmol/g of protein)]]+Table1[[#This Row],[Intracellular 13C 16:0 (nmol/g of protein)]])/Table1[[#This Row],[13C 16:0 from TG in media uptake (nmol/g of protein)]])*100</f>
        <v>27.208709816099478</v>
      </c>
      <c r="N29">
        <f>(Table1[[#This Row],[Intracellular 13C 16:0 from TG (nmol/g of protein)]]/Table1[[#This Row],[13C 16:0 from TG in media uptake (nmol/g of protein)]])*100</f>
        <v>22.584694701090196</v>
      </c>
      <c r="O29">
        <f>(Table1[[#This Row],[Intracellular 13C 16:0 (nmol/g of protein)]]/Table1[[#This Row],[13C 16:0 from TG in media uptake (nmol/g of protein)]])*100</f>
        <v>0.31980044405887587</v>
      </c>
      <c r="P29">
        <f>(Table1[[#This Row],[13C 16:0 release (nmol/g of protein)]]/Table1[[#This Row],[13C 16:0 from TG in media uptake (nmol/g of protein)]])*100</f>
        <v>4.3042146709504099</v>
      </c>
      <c r="Q29">
        <f>(Table1[[#This Row],[13C 16:0 release (nmol/g of protein)]]+Table1[[#This Row],[Intracellular 13C 16:0 (nmol/g of protein)]])/Table1[[#This Row],[Intracellular 13C 16:0 from TG (nmol/g of protein)]]</f>
        <v>0.20474109463105017</v>
      </c>
    </row>
    <row r="30" spans="1:17" x14ac:dyDescent="0.25">
      <c r="A30" t="s">
        <v>42</v>
      </c>
      <c r="B30">
        <v>5</v>
      </c>
      <c r="C30" t="s">
        <v>8</v>
      </c>
      <c r="D30" t="s">
        <v>13</v>
      </c>
      <c r="E30" t="s">
        <v>17</v>
      </c>
      <c r="F30" t="s">
        <v>11</v>
      </c>
      <c r="G30">
        <v>2</v>
      </c>
      <c r="H30">
        <v>510.54331135642929</v>
      </c>
      <c r="I30">
        <v>30.248572818017287</v>
      </c>
      <c r="J30">
        <v>86.093799216697533</v>
      </c>
      <c r="K30">
        <v>1.1545141526654323</v>
      </c>
      <c r="L30">
        <v>22.397662140314129</v>
      </c>
      <c r="M30">
        <f>((Table1[[#This Row],[13C 16:0 release (nmol/g of protein)]]+Table1[[#This Row],[Intracellular 13C 16:0 from TG (nmol/g of protein)]]+Table1[[#This Row],[Intracellular 13C 16:0 (nmol/g of protein)]])/Table1[[#This Row],[13C 16:0 from TG in media uptake (nmol/g of protein)]])*100</f>
        <v>23.014087849904534</v>
      </c>
      <c r="N30">
        <f>(Table1[[#This Row],[Intracellular 13C 16:0 from TG (nmol/g of protein)]]/Table1[[#This Row],[13C 16:0 from TG in media uptake (nmol/g of protein)]])*100</f>
        <v>16.86317248735676</v>
      </c>
      <c r="O30">
        <f>(Table1[[#This Row],[Intracellular 13C 16:0 (nmol/g of protein)]]/Table1[[#This Row],[13C 16:0 from TG in media uptake (nmol/g of protein)]])*100</f>
        <v>0.22613441934986453</v>
      </c>
      <c r="P30">
        <f>(Table1[[#This Row],[13C 16:0 release (nmol/g of protein)]]/Table1[[#This Row],[13C 16:0 from TG in media uptake (nmol/g of protein)]])*100</f>
        <v>5.9247809431979093</v>
      </c>
      <c r="Q30">
        <f>(Table1[[#This Row],[13C 16:0 release (nmol/g of protein)]]+Table1[[#This Row],[Intracellular 13C 16:0 (nmol/g of protein)]])/Table1[[#This Row],[Intracellular 13C 16:0 from TG (nmol/g of protein)]]</f>
        <v>0.36475434068882651</v>
      </c>
    </row>
    <row r="31" spans="1:17" x14ac:dyDescent="0.25">
      <c r="A31" t="s">
        <v>43</v>
      </c>
      <c r="B31">
        <v>5</v>
      </c>
      <c r="C31" t="s">
        <v>8</v>
      </c>
      <c r="D31" t="s">
        <v>15</v>
      </c>
      <c r="E31" t="s">
        <v>17</v>
      </c>
      <c r="F31" t="s">
        <v>11</v>
      </c>
      <c r="G31">
        <v>2</v>
      </c>
      <c r="H31">
        <v>811.139534707797</v>
      </c>
      <c r="I31">
        <v>33.164711116617596</v>
      </c>
      <c r="J31">
        <v>116.50961389581904</v>
      </c>
      <c r="K31">
        <v>1.9533001157192151</v>
      </c>
      <c r="L31">
        <v>22.414284709542621</v>
      </c>
      <c r="M31">
        <f>((Table1[[#This Row],[13C 16:0 release (nmol/g of protein)]]+Table1[[#This Row],[Intracellular 13C 16:0 from TG (nmol/g of protein)]]+Table1[[#This Row],[Intracellular 13C 16:0 (nmol/g of protein)]])/Table1[[#This Row],[13C 16:0 from TG in media uptake (nmol/g of protein)]])*100</f>
        <v>18.693161736072675</v>
      </c>
      <c r="N31">
        <f>(Table1[[#This Row],[Intracellular 13C 16:0 from TG (nmol/g of protein)]]/Table1[[#This Row],[13C 16:0 from TG in media uptake (nmol/g of protein)]])*100</f>
        <v>14.363695629481333</v>
      </c>
      <c r="O31">
        <f>(Table1[[#This Row],[Intracellular 13C 16:0 (nmol/g of protein)]]/Table1[[#This Row],[13C 16:0 from TG in media uptake (nmol/g of protein)]])*100</f>
        <v>0.24080938385315759</v>
      </c>
      <c r="P31">
        <f>(Table1[[#This Row],[13C 16:0 release (nmol/g of protein)]]/Table1[[#This Row],[13C 16:0 from TG in media uptake (nmol/g of protein)]])*100</f>
        <v>4.0886567227381878</v>
      </c>
      <c r="Q31">
        <f>(Table1[[#This Row],[13C 16:0 release (nmol/g of protein)]]+Table1[[#This Row],[Intracellular 13C 16:0 (nmol/g of protein)]])/Table1[[#This Row],[Intracellular 13C 16:0 from TG (nmol/g of protein)]]</f>
        <v>0.30141728272946433</v>
      </c>
    </row>
    <row r="32" spans="1:17" x14ac:dyDescent="0.25">
      <c r="A32" t="s">
        <v>44</v>
      </c>
      <c r="B32">
        <v>6</v>
      </c>
      <c r="C32" t="s">
        <v>8</v>
      </c>
      <c r="D32" t="s">
        <v>9</v>
      </c>
      <c r="E32" t="s">
        <v>10</v>
      </c>
      <c r="F32" t="s">
        <v>11</v>
      </c>
      <c r="G32">
        <v>6</v>
      </c>
    </row>
    <row r="33" spans="1:7" x14ac:dyDescent="0.25">
      <c r="A33" t="s">
        <v>45</v>
      </c>
      <c r="B33">
        <v>6</v>
      </c>
      <c r="C33" t="s">
        <v>8</v>
      </c>
      <c r="D33" t="s">
        <v>13</v>
      </c>
      <c r="E33" t="s">
        <v>10</v>
      </c>
      <c r="F33" t="s">
        <v>11</v>
      </c>
      <c r="G33">
        <v>6</v>
      </c>
    </row>
    <row r="34" spans="1:7" x14ac:dyDescent="0.25">
      <c r="A34" t="s">
        <v>46</v>
      </c>
      <c r="B34">
        <v>6</v>
      </c>
      <c r="C34" t="s">
        <v>8</v>
      </c>
      <c r="D34" t="s">
        <v>15</v>
      </c>
      <c r="E34" t="s">
        <v>10</v>
      </c>
      <c r="F34" t="s">
        <v>11</v>
      </c>
      <c r="G34">
        <v>6</v>
      </c>
    </row>
    <row r="35" spans="1:7" x14ac:dyDescent="0.25">
      <c r="A35" t="s">
        <v>47</v>
      </c>
      <c r="B35">
        <v>6</v>
      </c>
      <c r="C35" t="s">
        <v>8</v>
      </c>
      <c r="D35" t="s">
        <v>9</v>
      </c>
      <c r="E35" t="s">
        <v>17</v>
      </c>
      <c r="F35" t="s">
        <v>11</v>
      </c>
      <c r="G35">
        <v>6</v>
      </c>
    </row>
    <row r="36" spans="1:7" x14ac:dyDescent="0.25">
      <c r="A36" t="s">
        <v>48</v>
      </c>
      <c r="B36">
        <v>6</v>
      </c>
      <c r="C36" t="s">
        <v>8</v>
      </c>
      <c r="D36" t="s">
        <v>13</v>
      </c>
      <c r="E36" t="s">
        <v>17</v>
      </c>
      <c r="F36" t="s">
        <v>11</v>
      </c>
      <c r="G36">
        <v>6</v>
      </c>
    </row>
    <row r="37" spans="1:7" x14ac:dyDescent="0.25">
      <c r="A37" t="s">
        <v>49</v>
      </c>
      <c r="B37">
        <v>6</v>
      </c>
      <c r="C37" t="s">
        <v>8</v>
      </c>
      <c r="D37" t="s">
        <v>15</v>
      </c>
      <c r="E37" t="s">
        <v>17</v>
      </c>
      <c r="F37" t="s">
        <v>11</v>
      </c>
      <c r="G37">
        <v>6</v>
      </c>
    </row>
    <row r="38" spans="1:7" x14ac:dyDescent="0.25">
      <c r="A38" t="s">
        <v>50</v>
      </c>
      <c r="B38">
        <v>7</v>
      </c>
      <c r="C38" t="s">
        <v>8</v>
      </c>
      <c r="D38" t="s">
        <v>9</v>
      </c>
      <c r="E38" t="s">
        <v>10</v>
      </c>
      <c r="F38" t="s">
        <v>11</v>
      </c>
      <c r="G38">
        <v>6</v>
      </c>
    </row>
    <row r="39" spans="1:7" x14ac:dyDescent="0.25">
      <c r="A39" t="s">
        <v>51</v>
      </c>
      <c r="B39">
        <v>7</v>
      </c>
      <c r="C39" t="s">
        <v>8</v>
      </c>
      <c r="D39" t="s">
        <v>13</v>
      </c>
      <c r="E39" t="s">
        <v>10</v>
      </c>
      <c r="F39" t="s">
        <v>11</v>
      </c>
      <c r="G39">
        <v>6</v>
      </c>
    </row>
    <row r="40" spans="1:7" x14ac:dyDescent="0.25">
      <c r="A40" t="s">
        <v>52</v>
      </c>
      <c r="B40">
        <v>7</v>
      </c>
      <c r="C40" t="s">
        <v>8</v>
      </c>
      <c r="D40" t="s">
        <v>15</v>
      </c>
      <c r="E40" t="s">
        <v>10</v>
      </c>
      <c r="F40" t="s">
        <v>11</v>
      </c>
      <c r="G40">
        <v>6</v>
      </c>
    </row>
    <row r="41" spans="1:7" x14ac:dyDescent="0.25">
      <c r="A41" t="s">
        <v>53</v>
      </c>
      <c r="B41">
        <v>7</v>
      </c>
      <c r="C41" t="s">
        <v>8</v>
      </c>
      <c r="D41" t="s">
        <v>9</v>
      </c>
      <c r="E41" t="s">
        <v>17</v>
      </c>
      <c r="F41" t="s">
        <v>11</v>
      </c>
      <c r="G41">
        <v>6</v>
      </c>
    </row>
    <row r="42" spans="1:7" x14ac:dyDescent="0.25">
      <c r="A42" t="s">
        <v>54</v>
      </c>
      <c r="B42">
        <v>7</v>
      </c>
      <c r="C42" t="s">
        <v>8</v>
      </c>
      <c r="D42" t="s">
        <v>13</v>
      </c>
      <c r="E42" t="s">
        <v>17</v>
      </c>
      <c r="F42" t="s">
        <v>11</v>
      </c>
      <c r="G42">
        <v>6</v>
      </c>
    </row>
    <row r="43" spans="1:7" x14ac:dyDescent="0.25">
      <c r="A43" t="s">
        <v>55</v>
      </c>
      <c r="B43">
        <v>7</v>
      </c>
      <c r="C43" t="s">
        <v>8</v>
      </c>
      <c r="D43" t="s">
        <v>15</v>
      </c>
      <c r="E43" t="s">
        <v>17</v>
      </c>
      <c r="F43" t="s">
        <v>11</v>
      </c>
      <c r="G43">
        <v>6</v>
      </c>
    </row>
    <row r="44" spans="1:7" x14ac:dyDescent="0.25">
      <c r="A44" t="s">
        <v>56</v>
      </c>
      <c r="B44">
        <v>8</v>
      </c>
      <c r="C44" t="s">
        <v>8</v>
      </c>
      <c r="D44" t="s">
        <v>9</v>
      </c>
      <c r="E44" t="s">
        <v>10</v>
      </c>
      <c r="F44" t="s">
        <v>11</v>
      </c>
      <c r="G44">
        <v>6</v>
      </c>
    </row>
    <row r="45" spans="1:7" x14ac:dyDescent="0.25">
      <c r="A45" t="s">
        <v>57</v>
      </c>
      <c r="B45">
        <v>8</v>
      </c>
      <c r="C45" t="s">
        <v>8</v>
      </c>
      <c r="D45" t="s">
        <v>13</v>
      </c>
      <c r="E45" t="s">
        <v>10</v>
      </c>
      <c r="F45" t="s">
        <v>11</v>
      </c>
      <c r="G45">
        <v>6</v>
      </c>
    </row>
    <row r="46" spans="1:7" x14ac:dyDescent="0.25">
      <c r="A46" t="s">
        <v>58</v>
      </c>
      <c r="B46">
        <v>8</v>
      </c>
      <c r="C46" t="s">
        <v>8</v>
      </c>
      <c r="D46" t="s">
        <v>15</v>
      </c>
      <c r="E46" t="s">
        <v>10</v>
      </c>
      <c r="F46" t="s">
        <v>11</v>
      </c>
      <c r="G46">
        <v>6</v>
      </c>
    </row>
    <row r="47" spans="1:7" x14ac:dyDescent="0.25">
      <c r="A47" t="s">
        <v>59</v>
      </c>
      <c r="B47">
        <v>8</v>
      </c>
      <c r="C47" t="s">
        <v>8</v>
      </c>
      <c r="D47" t="s">
        <v>9</v>
      </c>
      <c r="E47" t="s">
        <v>17</v>
      </c>
      <c r="F47" t="s">
        <v>11</v>
      </c>
      <c r="G47">
        <v>6</v>
      </c>
    </row>
    <row r="48" spans="1:7" x14ac:dyDescent="0.25">
      <c r="A48" t="s">
        <v>60</v>
      </c>
      <c r="B48">
        <v>8</v>
      </c>
      <c r="C48" t="s">
        <v>8</v>
      </c>
      <c r="D48" t="s">
        <v>13</v>
      </c>
      <c r="E48" t="s">
        <v>17</v>
      </c>
      <c r="F48" t="s">
        <v>11</v>
      </c>
      <c r="G48">
        <v>6</v>
      </c>
    </row>
    <row r="49" spans="1:7" x14ac:dyDescent="0.25">
      <c r="A49" t="s">
        <v>61</v>
      </c>
      <c r="B49">
        <v>8</v>
      </c>
      <c r="C49" t="s">
        <v>8</v>
      </c>
      <c r="D49" t="s">
        <v>15</v>
      </c>
      <c r="E49" t="s">
        <v>17</v>
      </c>
      <c r="F49" t="s">
        <v>11</v>
      </c>
      <c r="G49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B87C-5870-4272-B260-FCCD7D84AC17}">
  <dimension ref="A1:J25"/>
  <sheetViews>
    <sheetView workbookViewId="0">
      <selection activeCell="K2" sqref="K2"/>
    </sheetView>
  </sheetViews>
  <sheetFormatPr defaultRowHeight="15" x14ac:dyDescent="0.25"/>
  <cols>
    <col min="1" max="1" width="13.140625" customWidth="1"/>
    <col min="3" max="3" width="14.42578125" customWidth="1"/>
    <col min="7" max="7" width="14.42578125" customWidth="1"/>
    <col min="8" max="8" width="30.42578125" customWidth="1"/>
    <col min="9" max="9" width="20.28515625" customWidth="1"/>
    <col min="10" max="10" width="31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68</v>
      </c>
      <c r="I1" t="s">
        <v>69</v>
      </c>
      <c r="J1" t="s">
        <v>70</v>
      </c>
    </row>
    <row r="2" spans="1:10" x14ac:dyDescent="0.25">
      <c r="A2" t="s">
        <v>7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>
        <v>2</v>
      </c>
      <c r="H2">
        <v>93.416246733081522</v>
      </c>
      <c r="I2">
        <v>53.570248698276018</v>
      </c>
      <c r="J2">
        <f>Table2[[#This Row],[Total 13C 16:0 release]]-Table2[[#This Row],[13C 16:0 HL release]]</f>
        <v>39.845998034805504</v>
      </c>
    </row>
    <row r="3" spans="1:10" x14ac:dyDescent="0.25">
      <c r="A3" t="s">
        <v>12</v>
      </c>
      <c r="B3">
        <v>1</v>
      </c>
      <c r="C3" t="s">
        <v>8</v>
      </c>
      <c r="D3" t="s">
        <v>13</v>
      </c>
      <c r="E3" t="s">
        <v>10</v>
      </c>
      <c r="F3" t="s">
        <v>11</v>
      </c>
      <c r="G3">
        <v>2</v>
      </c>
      <c r="H3">
        <v>66.30298334212101</v>
      </c>
      <c r="I3">
        <v>28.034965758426736</v>
      </c>
      <c r="J3">
        <f>Table2[[#This Row],[Total 13C 16:0 release]]-Table2[[#This Row],[13C 16:0 HL release]]</f>
        <v>38.268017583694274</v>
      </c>
    </row>
    <row r="4" spans="1:10" x14ac:dyDescent="0.25">
      <c r="A4" t="s">
        <v>14</v>
      </c>
      <c r="B4">
        <v>1</v>
      </c>
      <c r="C4" t="s">
        <v>8</v>
      </c>
      <c r="D4" t="s">
        <v>15</v>
      </c>
      <c r="E4" t="s">
        <v>10</v>
      </c>
      <c r="F4" t="s">
        <v>11</v>
      </c>
      <c r="G4">
        <v>2</v>
      </c>
      <c r="H4">
        <v>41.358324202080681</v>
      </c>
      <c r="I4">
        <v>36.48732591468174</v>
      </c>
      <c r="J4">
        <f>Table2[[#This Row],[Total 13C 16:0 release]]-Table2[[#This Row],[13C 16:0 HL release]]</f>
        <v>4.8709982873989404</v>
      </c>
    </row>
    <row r="5" spans="1:10" x14ac:dyDescent="0.25">
      <c r="A5" t="s">
        <v>20</v>
      </c>
      <c r="B5">
        <v>2</v>
      </c>
      <c r="C5" t="s">
        <v>8</v>
      </c>
      <c r="D5" t="s">
        <v>9</v>
      </c>
      <c r="E5" t="s">
        <v>10</v>
      </c>
      <c r="F5" t="s">
        <v>11</v>
      </c>
      <c r="G5">
        <v>2</v>
      </c>
      <c r="H5">
        <v>61.537168115192785</v>
      </c>
      <c r="I5">
        <v>37.537977265219588</v>
      </c>
      <c r="J5">
        <f>Table2[[#This Row],[Total 13C 16:0 release]]-Table2[[#This Row],[13C 16:0 HL release]]</f>
        <v>23.999190849973196</v>
      </c>
    </row>
    <row r="6" spans="1:10" x14ac:dyDescent="0.25">
      <c r="A6" t="s">
        <v>21</v>
      </c>
      <c r="B6">
        <v>2</v>
      </c>
      <c r="C6" t="s">
        <v>8</v>
      </c>
      <c r="D6" t="s">
        <v>13</v>
      </c>
      <c r="E6" t="s">
        <v>10</v>
      </c>
      <c r="F6" t="s">
        <v>11</v>
      </c>
      <c r="G6">
        <v>2</v>
      </c>
      <c r="H6">
        <v>54.056632049597937</v>
      </c>
      <c r="I6">
        <v>46.538277978232166</v>
      </c>
      <c r="J6">
        <f>Table2[[#This Row],[Total 13C 16:0 release]]-Table2[[#This Row],[13C 16:0 HL release]]</f>
        <v>7.5183540713657706</v>
      </c>
    </row>
    <row r="7" spans="1:10" x14ac:dyDescent="0.25">
      <c r="A7" t="s">
        <v>22</v>
      </c>
      <c r="B7">
        <v>2</v>
      </c>
      <c r="C7" t="s">
        <v>8</v>
      </c>
      <c r="D7" t="s">
        <v>15</v>
      </c>
      <c r="E7" t="s">
        <v>10</v>
      </c>
      <c r="F7" t="s">
        <v>11</v>
      </c>
      <c r="G7">
        <v>2</v>
      </c>
      <c r="H7">
        <v>114.90074013637613</v>
      </c>
      <c r="I7">
        <v>37.689320991965914</v>
      </c>
      <c r="J7">
        <f>Table2[[#This Row],[Total 13C 16:0 release]]-Table2[[#This Row],[13C 16:0 HL release]]</f>
        <v>77.211419144410215</v>
      </c>
    </row>
    <row r="8" spans="1:10" x14ac:dyDescent="0.25">
      <c r="A8" t="s">
        <v>26</v>
      </c>
      <c r="B8">
        <v>3</v>
      </c>
      <c r="C8" t="s">
        <v>8</v>
      </c>
      <c r="D8" t="s">
        <v>9</v>
      </c>
      <c r="E8" t="s">
        <v>10</v>
      </c>
      <c r="F8" t="s">
        <v>11</v>
      </c>
      <c r="G8">
        <v>2</v>
      </c>
    </row>
    <row r="9" spans="1:10" x14ac:dyDescent="0.25">
      <c r="A9" t="s">
        <v>27</v>
      </c>
      <c r="B9">
        <v>3</v>
      </c>
      <c r="C9" t="s">
        <v>8</v>
      </c>
      <c r="D9" t="s">
        <v>13</v>
      </c>
      <c r="E9" t="s">
        <v>10</v>
      </c>
      <c r="F9" t="s">
        <v>11</v>
      </c>
      <c r="G9">
        <v>2</v>
      </c>
    </row>
    <row r="10" spans="1:10" x14ac:dyDescent="0.25">
      <c r="A10" t="s">
        <v>28</v>
      </c>
      <c r="B10">
        <v>3</v>
      </c>
      <c r="C10" t="s">
        <v>8</v>
      </c>
      <c r="D10" t="s">
        <v>15</v>
      </c>
      <c r="E10" t="s">
        <v>10</v>
      </c>
      <c r="F10" t="s">
        <v>11</v>
      </c>
      <c r="G10">
        <v>2</v>
      </c>
    </row>
    <row r="11" spans="1:10" x14ac:dyDescent="0.25">
      <c r="A11" t="s">
        <v>32</v>
      </c>
      <c r="B11">
        <v>4</v>
      </c>
      <c r="C11" t="s">
        <v>8</v>
      </c>
      <c r="D11" t="s">
        <v>9</v>
      </c>
      <c r="E11" t="s">
        <v>10</v>
      </c>
      <c r="F11" t="s">
        <v>11</v>
      </c>
      <c r="G11">
        <v>2</v>
      </c>
    </row>
    <row r="12" spans="1:10" x14ac:dyDescent="0.25">
      <c r="A12" t="s">
        <v>33</v>
      </c>
      <c r="B12">
        <v>4</v>
      </c>
      <c r="C12" t="s">
        <v>8</v>
      </c>
      <c r="D12" t="s">
        <v>13</v>
      </c>
      <c r="E12" t="s">
        <v>10</v>
      </c>
      <c r="F12" t="s">
        <v>11</v>
      </c>
      <c r="G12">
        <v>2</v>
      </c>
    </row>
    <row r="13" spans="1:10" x14ac:dyDescent="0.25">
      <c r="A13" t="s">
        <v>34</v>
      </c>
      <c r="B13">
        <v>4</v>
      </c>
      <c r="C13" t="s">
        <v>8</v>
      </c>
      <c r="D13" t="s">
        <v>15</v>
      </c>
      <c r="E13" t="s">
        <v>10</v>
      </c>
      <c r="F13" t="s">
        <v>11</v>
      </c>
      <c r="G13">
        <v>2</v>
      </c>
    </row>
    <row r="14" spans="1:10" x14ac:dyDescent="0.25">
      <c r="A14" t="s">
        <v>38</v>
      </c>
      <c r="B14">
        <v>5</v>
      </c>
      <c r="C14" t="s">
        <v>8</v>
      </c>
      <c r="D14" t="s">
        <v>9</v>
      </c>
      <c r="E14" t="s">
        <v>10</v>
      </c>
      <c r="F14" t="s">
        <v>11</v>
      </c>
      <c r="G14">
        <v>2</v>
      </c>
      <c r="H14">
        <v>114.71441811570725</v>
      </c>
      <c r="I14">
        <v>31.189951751682202</v>
      </c>
      <c r="J14">
        <f>Table2[[#This Row],[Total 13C 16:0 release]]-Table2[[#This Row],[13C 16:0 HL release]]</f>
        <v>83.524466364025045</v>
      </c>
    </row>
    <row r="15" spans="1:10" x14ac:dyDescent="0.25">
      <c r="A15" t="s">
        <v>39</v>
      </c>
      <c r="B15">
        <v>5</v>
      </c>
      <c r="C15" t="s">
        <v>8</v>
      </c>
      <c r="D15" t="s">
        <v>13</v>
      </c>
      <c r="E15" t="s">
        <v>10</v>
      </c>
      <c r="F15" t="s">
        <v>11</v>
      </c>
      <c r="G15">
        <v>2</v>
      </c>
      <c r="H15">
        <v>57.259391851635655</v>
      </c>
      <c r="I15">
        <v>22.472564601015304</v>
      </c>
      <c r="J15">
        <f>Table2[[#This Row],[Total 13C 16:0 release]]-Table2[[#This Row],[13C 16:0 HL release]]</f>
        <v>34.786827250620348</v>
      </c>
    </row>
    <row r="16" spans="1:10" x14ac:dyDescent="0.25">
      <c r="A16" t="s">
        <v>40</v>
      </c>
      <c r="B16">
        <v>5</v>
      </c>
      <c r="C16" t="s">
        <v>8</v>
      </c>
      <c r="D16" t="s">
        <v>15</v>
      </c>
      <c r="E16" t="s">
        <v>10</v>
      </c>
      <c r="F16" t="s">
        <v>11</v>
      </c>
      <c r="G16">
        <v>2</v>
      </c>
      <c r="H16">
        <v>92.9705955283506</v>
      </c>
      <c r="I16">
        <v>14.127899245915417</v>
      </c>
      <c r="J16">
        <f>Table2[[#This Row],[Total 13C 16:0 release]]-Table2[[#This Row],[13C 16:0 HL release]]</f>
        <v>78.842696282435185</v>
      </c>
    </row>
    <row r="17" spans="1:7" x14ac:dyDescent="0.25">
      <c r="A17" t="s">
        <v>44</v>
      </c>
      <c r="B17">
        <v>6</v>
      </c>
      <c r="C17" t="s">
        <v>8</v>
      </c>
      <c r="D17" t="s">
        <v>9</v>
      </c>
      <c r="E17" t="s">
        <v>10</v>
      </c>
      <c r="F17" t="s">
        <v>11</v>
      </c>
      <c r="G17">
        <v>6</v>
      </c>
    </row>
    <row r="18" spans="1:7" x14ac:dyDescent="0.25">
      <c r="A18" t="s">
        <v>45</v>
      </c>
      <c r="B18">
        <v>6</v>
      </c>
      <c r="C18" t="s">
        <v>8</v>
      </c>
      <c r="D18" t="s">
        <v>13</v>
      </c>
      <c r="E18" t="s">
        <v>10</v>
      </c>
      <c r="F18" t="s">
        <v>11</v>
      </c>
      <c r="G18">
        <v>6</v>
      </c>
    </row>
    <row r="19" spans="1:7" x14ac:dyDescent="0.25">
      <c r="A19" t="s">
        <v>46</v>
      </c>
      <c r="B19">
        <v>6</v>
      </c>
      <c r="C19" t="s">
        <v>8</v>
      </c>
      <c r="D19" t="s">
        <v>15</v>
      </c>
      <c r="E19" t="s">
        <v>10</v>
      </c>
      <c r="F19" t="s">
        <v>11</v>
      </c>
      <c r="G19">
        <v>6</v>
      </c>
    </row>
    <row r="20" spans="1:7" x14ac:dyDescent="0.25">
      <c r="A20" t="s">
        <v>50</v>
      </c>
      <c r="B20">
        <v>7</v>
      </c>
      <c r="C20" t="s">
        <v>8</v>
      </c>
      <c r="D20" t="s">
        <v>9</v>
      </c>
      <c r="E20" t="s">
        <v>10</v>
      </c>
      <c r="F20" t="s">
        <v>11</v>
      </c>
      <c r="G20">
        <v>6</v>
      </c>
    </row>
    <row r="21" spans="1:7" x14ac:dyDescent="0.25">
      <c r="A21" t="s">
        <v>51</v>
      </c>
      <c r="B21">
        <v>7</v>
      </c>
      <c r="C21" t="s">
        <v>8</v>
      </c>
      <c r="D21" t="s">
        <v>13</v>
      </c>
      <c r="E21" t="s">
        <v>10</v>
      </c>
      <c r="F21" t="s">
        <v>11</v>
      </c>
      <c r="G21">
        <v>6</v>
      </c>
    </row>
    <row r="22" spans="1:7" x14ac:dyDescent="0.25">
      <c r="A22" t="s">
        <v>52</v>
      </c>
      <c r="B22">
        <v>7</v>
      </c>
      <c r="C22" t="s">
        <v>8</v>
      </c>
      <c r="D22" t="s">
        <v>15</v>
      </c>
      <c r="E22" t="s">
        <v>10</v>
      </c>
      <c r="F22" t="s">
        <v>11</v>
      </c>
      <c r="G22">
        <v>6</v>
      </c>
    </row>
    <row r="23" spans="1:7" x14ac:dyDescent="0.25">
      <c r="A23" t="s">
        <v>56</v>
      </c>
      <c r="B23">
        <v>8</v>
      </c>
      <c r="C23" t="s">
        <v>8</v>
      </c>
      <c r="D23" t="s">
        <v>9</v>
      </c>
      <c r="E23" t="s">
        <v>10</v>
      </c>
      <c r="F23" t="s">
        <v>11</v>
      </c>
      <c r="G23">
        <v>6</v>
      </c>
    </row>
    <row r="24" spans="1:7" x14ac:dyDescent="0.25">
      <c r="A24" t="s">
        <v>57</v>
      </c>
      <c r="B24">
        <v>8</v>
      </c>
      <c r="C24" t="s">
        <v>8</v>
      </c>
      <c r="D24" t="s">
        <v>13</v>
      </c>
      <c r="E24" t="s">
        <v>10</v>
      </c>
      <c r="F24" t="s">
        <v>11</v>
      </c>
      <c r="G24">
        <v>6</v>
      </c>
    </row>
    <row r="25" spans="1:7" x14ac:dyDescent="0.25">
      <c r="A25" t="s">
        <v>58</v>
      </c>
      <c r="B25">
        <v>8</v>
      </c>
      <c r="C25" t="s">
        <v>8</v>
      </c>
      <c r="D25" t="s">
        <v>15</v>
      </c>
      <c r="E25" t="s">
        <v>10</v>
      </c>
      <c r="F25" t="s">
        <v>11</v>
      </c>
      <c r="G25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3A8E-12A1-4C20-B78E-80076B3F7194}">
  <dimension ref="A1:O37"/>
  <sheetViews>
    <sheetView workbookViewId="0">
      <selection activeCell="I16" sqref="I16"/>
    </sheetView>
  </sheetViews>
  <sheetFormatPr defaultRowHeight="15" x14ac:dyDescent="0.25"/>
  <cols>
    <col min="1" max="1" width="13.140625" customWidth="1"/>
    <col min="6" max="6" width="14.42578125" customWidth="1"/>
    <col min="7" max="7" width="42.5703125" customWidth="1"/>
    <col min="8" max="8" width="35.42578125" customWidth="1"/>
    <col min="9" max="9" width="30.42578125" customWidth="1"/>
    <col min="10" max="10" width="17.42578125" customWidth="1"/>
    <col min="11" max="11" width="16.5703125" customWidth="1"/>
    <col min="12" max="12" width="16" customWidth="1"/>
    <col min="13" max="13" width="18.4257812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126</v>
      </c>
      <c r="H1" t="s">
        <v>125</v>
      </c>
      <c r="I1" t="s">
        <v>124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</row>
    <row r="2" spans="1:15" x14ac:dyDescent="0.25">
      <c r="A2" t="s">
        <v>76</v>
      </c>
      <c r="B2">
        <v>1</v>
      </c>
      <c r="C2" t="s">
        <v>9</v>
      </c>
      <c r="D2" t="s">
        <v>10</v>
      </c>
      <c r="E2" t="s">
        <v>71</v>
      </c>
      <c r="F2">
        <v>2</v>
      </c>
      <c r="G2">
        <v>173.01426953253483</v>
      </c>
      <c r="H2">
        <v>20.144252748558504</v>
      </c>
      <c r="I2">
        <v>39.109498305910371</v>
      </c>
      <c r="J2">
        <v>152.10406761004765</v>
      </c>
      <c r="K2">
        <v>31.255620097332791</v>
      </c>
      <c r="L2">
        <v>27.228711706365296</v>
      </c>
      <c r="M2">
        <f>Table4[[#This Row],[Total IHCTG]]-Table4[[#This Row],[BAF IHCTG]]</f>
        <v>20.910201922487175</v>
      </c>
      <c r="N2">
        <f>Table4[[#This Row],[Total IHCFA]]-Table4[[#This Row],[BAF IHCFA]]</f>
        <v>-11.111367348774287</v>
      </c>
      <c r="O2">
        <f>Table4[[#This Row],[Total EHCFA]]-Table4[[#This Row],[BAF EHCFA]]</f>
        <v>11.880786599545075</v>
      </c>
    </row>
    <row r="3" spans="1:15" x14ac:dyDescent="0.25">
      <c r="A3" t="s">
        <v>77</v>
      </c>
      <c r="B3">
        <v>1</v>
      </c>
      <c r="C3" t="s">
        <v>13</v>
      </c>
      <c r="D3" t="s">
        <v>10</v>
      </c>
      <c r="E3" t="s">
        <v>71</v>
      </c>
      <c r="F3">
        <v>2</v>
      </c>
      <c r="G3">
        <v>533.31731576330765</v>
      </c>
      <c r="H3">
        <v>29.734371999687095</v>
      </c>
      <c r="I3">
        <v>110.59729231982354</v>
      </c>
      <c r="J3">
        <v>861.93636452495252</v>
      </c>
      <c r="K3">
        <v>52.180755624689148</v>
      </c>
      <c r="L3">
        <v>47.74944422430481</v>
      </c>
      <c r="M3">
        <f>Table4[[#This Row],[Total IHCTG]]-Table4[[#This Row],[BAF IHCTG]]</f>
        <v>-328.61904876164488</v>
      </c>
      <c r="N3">
        <f>Table4[[#This Row],[Total IHCFA]]-Table4[[#This Row],[BAF IHCFA]]</f>
        <v>-22.446383625002053</v>
      </c>
      <c r="O3">
        <f>Table4[[#This Row],[Total EHCFA]]-Table4[[#This Row],[BAF EHCFA]]</f>
        <v>62.847848095518728</v>
      </c>
    </row>
    <row r="4" spans="1:15" x14ac:dyDescent="0.25">
      <c r="A4" t="s">
        <v>78</v>
      </c>
      <c r="B4">
        <v>1</v>
      </c>
      <c r="C4" t="s">
        <v>15</v>
      </c>
      <c r="D4" t="s">
        <v>10</v>
      </c>
      <c r="E4" t="s">
        <v>71</v>
      </c>
      <c r="F4">
        <v>2</v>
      </c>
      <c r="G4">
        <v>1359.466371771872</v>
      </c>
      <c r="H4">
        <v>70.328908625300357</v>
      </c>
      <c r="I4">
        <v>36.642261251919024</v>
      </c>
      <c r="J4">
        <v>1373.2320044692881</v>
      </c>
      <c r="K4">
        <v>67.561742178854146</v>
      </c>
      <c r="L4">
        <v>31.158934116229382</v>
      </c>
      <c r="M4">
        <f>Table4[[#This Row],[Total IHCTG]]-Table4[[#This Row],[BAF IHCTG]]</f>
        <v>-13.765632697416095</v>
      </c>
      <c r="N4">
        <f>Table4[[#This Row],[Total IHCFA]]-Table4[[#This Row],[BAF IHCFA]]</f>
        <v>2.7671664464462111</v>
      </c>
      <c r="O4">
        <f>Table4[[#This Row],[Total EHCFA]]-Table4[[#This Row],[BAF EHCFA]]</f>
        <v>5.4833271356896418</v>
      </c>
    </row>
    <row r="5" spans="1:15" x14ac:dyDescent="0.25">
      <c r="A5" t="s">
        <v>7</v>
      </c>
      <c r="B5">
        <v>1</v>
      </c>
      <c r="C5" t="s">
        <v>9</v>
      </c>
      <c r="D5" t="s">
        <v>10</v>
      </c>
      <c r="E5" t="s">
        <v>11</v>
      </c>
      <c r="F5">
        <v>2</v>
      </c>
      <c r="G5">
        <v>225.98393423286237</v>
      </c>
      <c r="H5">
        <v>40.4866324849474</v>
      </c>
      <c r="I5">
        <v>40.600934793142386</v>
      </c>
      <c r="J5">
        <v>307.49942330827292</v>
      </c>
      <c r="K5">
        <v>47.968323654529669</v>
      </c>
      <c r="L5">
        <v>53.385538705604588</v>
      </c>
      <c r="M5">
        <f>Table4[[#This Row],[Total IHCTG]]-Table4[[#This Row],[BAF IHCTG]]</f>
        <v>-81.515489075410557</v>
      </c>
      <c r="N5">
        <f>Table4[[#This Row],[Total IHCFA]]-Table4[[#This Row],[BAF IHCFA]]</f>
        <v>-7.4816911695822697</v>
      </c>
      <c r="O5">
        <f>Table4[[#This Row],[Total EHCFA]]-Table4[[#This Row],[BAF EHCFA]]</f>
        <v>-12.784603912462202</v>
      </c>
    </row>
    <row r="6" spans="1:15" x14ac:dyDescent="0.25">
      <c r="A6" t="s">
        <v>12</v>
      </c>
      <c r="B6">
        <v>1</v>
      </c>
      <c r="C6" t="s">
        <v>13</v>
      </c>
      <c r="D6" t="s">
        <v>10</v>
      </c>
      <c r="E6" t="s">
        <v>11</v>
      </c>
      <c r="F6">
        <v>2</v>
      </c>
      <c r="G6">
        <v>895.59278904839846</v>
      </c>
      <c r="H6">
        <v>47.756694083919342</v>
      </c>
      <c r="I6">
        <v>47.76749967535234</v>
      </c>
      <c r="J6">
        <v>899.84664593017567</v>
      </c>
      <c r="K6">
        <v>60.931057688042152</v>
      </c>
      <c r="L6">
        <v>33.443243448031232</v>
      </c>
      <c r="M6">
        <f>Table4[[#This Row],[Total IHCTG]]-Table4[[#This Row],[BAF IHCTG]]</f>
        <v>-4.2538568817772102</v>
      </c>
      <c r="N6">
        <f>Table4[[#This Row],[Total IHCFA]]-Table4[[#This Row],[BAF IHCFA]]</f>
        <v>-13.17436360412281</v>
      </c>
      <c r="O6">
        <f>Table4[[#This Row],[Total EHCFA]]-Table4[[#This Row],[BAF EHCFA]]</f>
        <v>14.324256227321108</v>
      </c>
    </row>
    <row r="7" spans="1:15" x14ac:dyDescent="0.25">
      <c r="A7" t="s">
        <v>14</v>
      </c>
      <c r="B7">
        <v>1</v>
      </c>
      <c r="C7" t="s">
        <v>15</v>
      </c>
      <c r="D7" t="s">
        <v>10</v>
      </c>
      <c r="E7" t="s">
        <v>11</v>
      </c>
      <c r="F7">
        <v>2</v>
      </c>
      <c r="G7">
        <v>1138.8237337716355</v>
      </c>
      <c r="H7">
        <v>50.700576649730742</v>
      </c>
      <c r="I7">
        <v>43.755952867542817</v>
      </c>
      <c r="J7">
        <v>1162.5731676532141</v>
      </c>
      <c r="K7">
        <v>59.639989032318056</v>
      </c>
      <c r="L7">
        <v>36.297255418782434</v>
      </c>
      <c r="M7">
        <f>Table4[[#This Row],[Total IHCTG]]-Table4[[#This Row],[BAF IHCTG]]</f>
        <v>-23.749433881578625</v>
      </c>
      <c r="N7">
        <f>Table4[[#This Row],[Total IHCFA]]-Table4[[#This Row],[BAF IHCFA]]</f>
        <v>-8.9394123825873137</v>
      </c>
      <c r="O7">
        <f>Table4[[#This Row],[Total EHCFA]]-Table4[[#This Row],[BAF EHCFA]]</f>
        <v>7.4586974487603825</v>
      </c>
    </row>
    <row r="8" spans="1:15" x14ac:dyDescent="0.25">
      <c r="A8" t="s">
        <v>82</v>
      </c>
      <c r="B8">
        <v>2</v>
      </c>
      <c r="C8" t="s">
        <v>9</v>
      </c>
      <c r="D8" t="s">
        <v>10</v>
      </c>
      <c r="E8" t="s">
        <v>71</v>
      </c>
      <c r="F8">
        <v>2</v>
      </c>
      <c r="G8">
        <v>230.7360642778344</v>
      </c>
      <c r="H8">
        <v>37.151691621013541</v>
      </c>
      <c r="I8">
        <v>41.023799350304927</v>
      </c>
      <c r="J8">
        <v>196.35373588481642</v>
      </c>
      <c r="K8">
        <v>32.03226131897484</v>
      </c>
      <c r="L8">
        <v>34.554238918619035</v>
      </c>
      <c r="M8">
        <f>Table4[[#This Row],[Total IHCTG]]-Table4[[#This Row],[BAF IHCTG]]</f>
        <v>34.382328393017985</v>
      </c>
      <c r="N8">
        <f>Table4[[#This Row],[Total IHCFA]]-Table4[[#This Row],[BAF IHCFA]]</f>
        <v>5.1194303020387011</v>
      </c>
      <c r="O8">
        <f>Table4[[#This Row],[Total EHCFA]]-Table4[[#This Row],[BAF EHCFA]]</f>
        <v>6.4695604316858919</v>
      </c>
    </row>
    <row r="9" spans="1:15" x14ac:dyDescent="0.25">
      <c r="A9" t="s">
        <v>83</v>
      </c>
      <c r="B9">
        <v>2</v>
      </c>
      <c r="C9" t="s">
        <v>13</v>
      </c>
      <c r="D9" t="s">
        <v>10</v>
      </c>
      <c r="E9" t="s">
        <v>71</v>
      </c>
      <c r="F9">
        <v>2</v>
      </c>
      <c r="G9">
        <v>1181.8371630261042</v>
      </c>
      <c r="H9">
        <v>64.230650742943439</v>
      </c>
      <c r="I9">
        <v>39.35471259246966</v>
      </c>
      <c r="J9">
        <v>682.38752975253624</v>
      </c>
      <c r="K9">
        <v>42.217644187698873</v>
      </c>
      <c r="L9">
        <v>32.531823980163296</v>
      </c>
      <c r="M9">
        <f>Table4[[#This Row],[Total IHCTG]]-Table4[[#This Row],[BAF IHCTG]]</f>
        <v>499.449633273568</v>
      </c>
      <c r="N9">
        <f>Table4[[#This Row],[Total IHCFA]]-Table4[[#This Row],[BAF IHCFA]]</f>
        <v>22.013006555244566</v>
      </c>
      <c r="O9">
        <f>Table4[[#This Row],[Total EHCFA]]-Table4[[#This Row],[BAF EHCFA]]</f>
        <v>6.8228886123063646</v>
      </c>
    </row>
    <row r="10" spans="1:15" x14ac:dyDescent="0.25">
      <c r="A10" t="s">
        <v>84</v>
      </c>
      <c r="B10">
        <v>2</v>
      </c>
      <c r="C10" t="s">
        <v>15</v>
      </c>
      <c r="D10" t="s">
        <v>10</v>
      </c>
      <c r="E10" t="s">
        <v>71</v>
      </c>
      <c r="F10">
        <v>2</v>
      </c>
      <c r="G10">
        <v>946.78343543596884</v>
      </c>
      <c r="H10">
        <v>32.613894106217408</v>
      </c>
      <c r="I10">
        <v>26.018873110486282</v>
      </c>
      <c r="J10">
        <v>1120.2796729962067</v>
      </c>
      <c r="K10">
        <v>46.672629509925279</v>
      </c>
      <c r="L10">
        <v>30.911871920818694</v>
      </c>
      <c r="M10">
        <f>Table4[[#This Row],[Total IHCTG]]-Table4[[#This Row],[BAF IHCTG]]</f>
        <v>-173.49623756023789</v>
      </c>
      <c r="N10">
        <f>Table4[[#This Row],[Total IHCFA]]-Table4[[#This Row],[BAF IHCFA]]</f>
        <v>-14.058735403707871</v>
      </c>
      <c r="O10">
        <f>Table4[[#This Row],[Total EHCFA]]-Table4[[#This Row],[BAF EHCFA]]</f>
        <v>-4.8929988103324114</v>
      </c>
    </row>
    <row r="11" spans="1:15" x14ac:dyDescent="0.25">
      <c r="A11" t="s">
        <v>20</v>
      </c>
      <c r="B11">
        <v>2</v>
      </c>
      <c r="C11" t="s">
        <v>9</v>
      </c>
      <c r="D11" t="s">
        <v>10</v>
      </c>
      <c r="E11" t="s">
        <v>11</v>
      </c>
      <c r="F11">
        <v>2</v>
      </c>
      <c r="G11">
        <v>282.19302898854266</v>
      </c>
      <c r="H11">
        <v>36.550681239837601</v>
      </c>
      <c r="I11">
        <v>36.023697802772212</v>
      </c>
      <c r="J11">
        <v>192.28212636543898</v>
      </c>
      <c r="K11">
        <v>33.392664414054792</v>
      </c>
      <c r="L11">
        <v>34.913210026813694</v>
      </c>
      <c r="M11">
        <f>Table4[[#This Row],[Total IHCTG]]-Table4[[#This Row],[BAF IHCTG]]</f>
        <v>89.910902623103681</v>
      </c>
      <c r="N11">
        <f>Table4[[#This Row],[Total IHCFA]]-Table4[[#This Row],[BAF IHCFA]]</f>
        <v>3.1580168257828092</v>
      </c>
      <c r="O11">
        <f>Table4[[#This Row],[Total EHCFA]]-Table4[[#This Row],[BAF EHCFA]]</f>
        <v>1.1104877759585179</v>
      </c>
    </row>
    <row r="12" spans="1:15" x14ac:dyDescent="0.25">
      <c r="A12" t="s">
        <v>21</v>
      </c>
      <c r="B12">
        <v>2</v>
      </c>
      <c r="C12" t="s">
        <v>13</v>
      </c>
      <c r="D12" t="s">
        <v>10</v>
      </c>
      <c r="E12" t="s">
        <v>11</v>
      </c>
      <c r="F12">
        <v>2</v>
      </c>
      <c r="G12">
        <v>1021.2887211710265</v>
      </c>
      <c r="H12">
        <v>45.162894376372229</v>
      </c>
      <c r="I12">
        <v>36.167449909173207</v>
      </c>
      <c r="J12">
        <v>1068.6496075423295</v>
      </c>
      <c r="K12">
        <v>59.087473477711526</v>
      </c>
      <c r="L12">
        <v>43.513766587905387</v>
      </c>
      <c r="M12">
        <f>Table4[[#This Row],[Total IHCTG]]-Table4[[#This Row],[BAF IHCTG]]</f>
        <v>-47.360886371302968</v>
      </c>
      <c r="N12">
        <f>Table4[[#This Row],[Total IHCFA]]-Table4[[#This Row],[BAF IHCFA]]</f>
        <v>-13.924579101339297</v>
      </c>
      <c r="O12">
        <f>Table4[[#This Row],[Total EHCFA]]-Table4[[#This Row],[BAF EHCFA]]</f>
        <v>-7.3463166787321796</v>
      </c>
    </row>
    <row r="13" spans="1:15" x14ac:dyDescent="0.25">
      <c r="A13" t="s">
        <v>22</v>
      </c>
      <c r="B13">
        <v>2</v>
      </c>
      <c r="C13" t="s">
        <v>15</v>
      </c>
      <c r="D13" t="s">
        <v>10</v>
      </c>
      <c r="E13" t="s">
        <v>11</v>
      </c>
      <c r="F13">
        <v>2</v>
      </c>
      <c r="G13">
        <v>1568.5530817600268</v>
      </c>
      <c r="H13">
        <v>62.585864314755071</v>
      </c>
      <c r="I13">
        <v>53.738104758224004</v>
      </c>
      <c r="J13">
        <v>1398.2958544875862</v>
      </c>
      <c r="K13">
        <v>58.23599423281005</v>
      </c>
      <c r="L13">
        <v>54.649923969427554</v>
      </c>
      <c r="M13">
        <f>Table4[[#This Row],[Total IHCTG]]-Table4[[#This Row],[BAF IHCTG]]</f>
        <v>170.25722727244056</v>
      </c>
      <c r="N13">
        <f>Table4[[#This Row],[Total IHCFA]]-Table4[[#This Row],[BAF IHCFA]]</f>
        <v>4.3498700819450207</v>
      </c>
      <c r="O13">
        <f>Table4[[#This Row],[Total EHCFA]]-Table4[[#This Row],[BAF EHCFA]]</f>
        <v>-0.91181921120355014</v>
      </c>
    </row>
    <row r="14" spans="1:15" x14ac:dyDescent="0.25">
      <c r="A14" t="s">
        <v>88</v>
      </c>
      <c r="B14">
        <v>3</v>
      </c>
      <c r="C14" t="s">
        <v>9</v>
      </c>
      <c r="D14" t="s">
        <v>10</v>
      </c>
      <c r="E14" t="s">
        <v>71</v>
      </c>
      <c r="F14">
        <v>2</v>
      </c>
    </row>
    <row r="15" spans="1:15" x14ac:dyDescent="0.25">
      <c r="A15" t="s">
        <v>89</v>
      </c>
      <c r="B15">
        <v>3</v>
      </c>
      <c r="C15" t="s">
        <v>13</v>
      </c>
      <c r="D15" t="s">
        <v>10</v>
      </c>
      <c r="E15" t="s">
        <v>71</v>
      </c>
      <c r="F15">
        <v>2</v>
      </c>
    </row>
    <row r="16" spans="1:15" x14ac:dyDescent="0.25">
      <c r="A16" t="s">
        <v>90</v>
      </c>
      <c r="B16">
        <v>3</v>
      </c>
      <c r="C16" t="s">
        <v>15</v>
      </c>
      <c r="D16" t="s">
        <v>10</v>
      </c>
      <c r="E16" t="s">
        <v>71</v>
      </c>
      <c r="F16">
        <v>2</v>
      </c>
    </row>
    <row r="17" spans="1:15" x14ac:dyDescent="0.25">
      <c r="A17" t="s">
        <v>26</v>
      </c>
      <c r="B17">
        <v>3</v>
      </c>
      <c r="C17" t="s">
        <v>9</v>
      </c>
      <c r="D17" t="s">
        <v>10</v>
      </c>
      <c r="E17" t="s">
        <v>11</v>
      </c>
      <c r="F17">
        <v>2</v>
      </c>
    </row>
    <row r="18" spans="1:15" x14ac:dyDescent="0.25">
      <c r="A18" t="s">
        <v>27</v>
      </c>
      <c r="B18">
        <v>3</v>
      </c>
      <c r="C18" t="s">
        <v>13</v>
      </c>
      <c r="D18" t="s">
        <v>10</v>
      </c>
      <c r="E18" t="s">
        <v>11</v>
      </c>
      <c r="F18">
        <v>2</v>
      </c>
    </row>
    <row r="19" spans="1:15" x14ac:dyDescent="0.25">
      <c r="A19" t="s">
        <v>28</v>
      </c>
      <c r="B19">
        <v>3</v>
      </c>
      <c r="C19" t="s">
        <v>15</v>
      </c>
      <c r="D19" t="s">
        <v>10</v>
      </c>
      <c r="E19" t="s">
        <v>11</v>
      </c>
      <c r="F19">
        <v>2</v>
      </c>
    </row>
    <row r="20" spans="1:15" x14ac:dyDescent="0.25">
      <c r="A20" t="s">
        <v>94</v>
      </c>
      <c r="B20">
        <v>4</v>
      </c>
      <c r="C20" t="s">
        <v>9</v>
      </c>
      <c r="D20" t="s">
        <v>10</v>
      </c>
      <c r="E20" t="s">
        <v>71</v>
      </c>
      <c r="F20">
        <v>2</v>
      </c>
    </row>
    <row r="21" spans="1:15" x14ac:dyDescent="0.25">
      <c r="A21" t="s">
        <v>95</v>
      </c>
      <c r="B21">
        <v>4</v>
      </c>
      <c r="C21" t="s">
        <v>13</v>
      </c>
      <c r="D21" t="s">
        <v>10</v>
      </c>
      <c r="E21" t="s">
        <v>71</v>
      </c>
      <c r="F21">
        <v>2</v>
      </c>
    </row>
    <row r="22" spans="1:15" x14ac:dyDescent="0.25">
      <c r="A22" t="s">
        <v>96</v>
      </c>
      <c r="B22">
        <v>4</v>
      </c>
      <c r="C22" t="s">
        <v>15</v>
      </c>
      <c r="D22" t="s">
        <v>10</v>
      </c>
      <c r="E22" t="s">
        <v>71</v>
      </c>
      <c r="F22">
        <v>2</v>
      </c>
    </row>
    <row r="23" spans="1:15" x14ac:dyDescent="0.25">
      <c r="A23" t="s">
        <v>32</v>
      </c>
      <c r="B23">
        <v>4</v>
      </c>
      <c r="C23" t="s">
        <v>9</v>
      </c>
      <c r="D23" t="s">
        <v>10</v>
      </c>
      <c r="E23" t="s">
        <v>11</v>
      </c>
      <c r="F23">
        <v>2</v>
      </c>
    </row>
    <row r="24" spans="1:15" x14ac:dyDescent="0.25">
      <c r="A24" t="s">
        <v>33</v>
      </c>
      <c r="B24">
        <v>4</v>
      </c>
      <c r="C24" t="s">
        <v>13</v>
      </c>
      <c r="D24" t="s">
        <v>10</v>
      </c>
      <c r="E24" t="s">
        <v>11</v>
      </c>
      <c r="F24">
        <v>2</v>
      </c>
    </row>
    <row r="25" spans="1:15" x14ac:dyDescent="0.25">
      <c r="A25" t="s">
        <v>34</v>
      </c>
      <c r="B25">
        <v>4</v>
      </c>
      <c r="C25" t="s">
        <v>15</v>
      </c>
      <c r="D25" t="s">
        <v>10</v>
      </c>
      <c r="E25" t="s">
        <v>11</v>
      </c>
      <c r="F25">
        <v>2</v>
      </c>
    </row>
    <row r="26" spans="1:15" x14ac:dyDescent="0.25">
      <c r="A26" t="s">
        <v>100</v>
      </c>
      <c r="B26">
        <v>5</v>
      </c>
      <c r="C26" t="s">
        <v>9</v>
      </c>
      <c r="D26" t="s">
        <v>10</v>
      </c>
      <c r="E26" t="s">
        <v>71</v>
      </c>
      <c r="F26">
        <v>2</v>
      </c>
      <c r="G26">
        <v>152.63824777503584</v>
      </c>
      <c r="H26">
        <v>24.751382233962783</v>
      </c>
      <c r="I26">
        <v>11.018249802700005</v>
      </c>
      <c r="J26">
        <v>117.06187941317323</v>
      </c>
      <c r="K26">
        <v>28.492913529219052</v>
      </c>
      <c r="L26">
        <v>36.849657513881439</v>
      </c>
      <c r="M26">
        <f>Table4[[#This Row],[Total IHCTG]]-Table4[[#This Row],[BAF IHCTG]]</f>
        <v>35.576368361862606</v>
      </c>
      <c r="N26">
        <f>Table4[[#This Row],[Total IHCFA]]-Table4[[#This Row],[BAF IHCFA]]</f>
        <v>-3.7415312952562694</v>
      </c>
      <c r="O26">
        <f>Table4[[#This Row],[Total EHCFA]]-Table4[[#This Row],[BAF EHCFA]]</f>
        <v>-25.831407711181434</v>
      </c>
    </row>
    <row r="27" spans="1:15" x14ac:dyDescent="0.25">
      <c r="A27" t="s">
        <v>101</v>
      </c>
      <c r="B27">
        <v>5</v>
      </c>
      <c r="C27" t="s">
        <v>13</v>
      </c>
      <c r="D27" t="s">
        <v>10</v>
      </c>
      <c r="E27" t="s">
        <v>71</v>
      </c>
      <c r="F27">
        <v>2</v>
      </c>
      <c r="G27">
        <v>821.11415544916179</v>
      </c>
      <c r="H27">
        <v>33.260767381892897</v>
      </c>
      <c r="I27">
        <v>33.597232884235858</v>
      </c>
      <c r="J27">
        <v>765.38914185226429</v>
      </c>
      <c r="K27">
        <v>32.35970508026648</v>
      </c>
      <c r="L27">
        <v>50.005902091176502</v>
      </c>
      <c r="M27">
        <f>Table4[[#This Row],[Total IHCTG]]-Table4[[#This Row],[BAF IHCTG]]</f>
        <v>55.725013596897497</v>
      </c>
      <c r="N27">
        <f>Table4[[#This Row],[Total IHCFA]]-Table4[[#This Row],[BAF IHCFA]]</f>
        <v>0.90106230162641765</v>
      </c>
      <c r="O27">
        <f>Table4[[#This Row],[Total EHCFA]]-Table4[[#This Row],[BAF EHCFA]]</f>
        <v>-16.408669206940644</v>
      </c>
    </row>
    <row r="28" spans="1:15" x14ac:dyDescent="0.25">
      <c r="A28" t="s">
        <v>102</v>
      </c>
      <c r="B28">
        <v>5</v>
      </c>
      <c r="C28" t="s">
        <v>15</v>
      </c>
      <c r="D28" t="s">
        <v>10</v>
      </c>
      <c r="E28" t="s">
        <v>71</v>
      </c>
      <c r="F28">
        <v>2</v>
      </c>
      <c r="G28">
        <v>1327.6409253857712</v>
      </c>
      <c r="H28">
        <v>57.929037128566513</v>
      </c>
      <c r="I28">
        <v>56.956218360524133</v>
      </c>
      <c r="J28">
        <v>1119.3377861226545</v>
      </c>
      <c r="K28">
        <v>54.754089628592283</v>
      </c>
      <c r="L28">
        <v>57.170491795279062</v>
      </c>
      <c r="M28">
        <f>Table4[[#This Row],[Total IHCTG]]-Table4[[#This Row],[BAF IHCTG]]</f>
        <v>208.30313926311669</v>
      </c>
      <c r="N28">
        <f>Table4[[#This Row],[Total IHCFA]]-Table4[[#This Row],[BAF IHCFA]]</f>
        <v>3.1749474999742304</v>
      </c>
      <c r="O28">
        <f>Table4[[#This Row],[Total EHCFA]]-Table4[[#This Row],[BAF EHCFA]]</f>
        <v>-0.21427343475492933</v>
      </c>
    </row>
    <row r="29" spans="1:15" x14ac:dyDescent="0.25">
      <c r="A29" t="s">
        <v>38</v>
      </c>
      <c r="B29">
        <v>5</v>
      </c>
      <c r="C29" t="s">
        <v>9</v>
      </c>
      <c r="D29" t="s">
        <v>10</v>
      </c>
      <c r="E29" t="s">
        <v>11</v>
      </c>
      <c r="F29">
        <v>2</v>
      </c>
      <c r="G29">
        <v>186.30749906127105</v>
      </c>
      <c r="H29">
        <v>26.342234982356572</v>
      </c>
      <c r="I29">
        <v>47.836271708377311</v>
      </c>
      <c r="J29">
        <v>142.2515824089829</v>
      </c>
      <c r="K29">
        <v>18.642947253741404</v>
      </c>
      <c r="L29">
        <v>50.85477636867634</v>
      </c>
      <c r="M29">
        <f>Table4[[#This Row],[Total IHCTG]]-Table4[[#This Row],[BAF IHCTG]]</f>
        <v>44.055916652288147</v>
      </c>
      <c r="N29">
        <f>Table4[[#This Row],[Total IHCFA]]-Table4[[#This Row],[BAF IHCFA]]</f>
        <v>7.6992877286151682</v>
      </c>
      <c r="O29">
        <f>Table4[[#This Row],[Total EHCFA]]-Table4[[#This Row],[BAF EHCFA]]</f>
        <v>-3.0185046602990298</v>
      </c>
    </row>
    <row r="30" spans="1:15" x14ac:dyDescent="0.25">
      <c r="A30" t="s">
        <v>39</v>
      </c>
      <c r="B30">
        <v>5</v>
      </c>
      <c r="C30" t="s">
        <v>13</v>
      </c>
      <c r="D30" t="s">
        <v>10</v>
      </c>
      <c r="E30" t="s">
        <v>11</v>
      </c>
      <c r="F30">
        <v>2</v>
      </c>
      <c r="G30">
        <v>762.42699470500224</v>
      </c>
      <c r="H30">
        <v>44.139647027541109</v>
      </c>
      <c r="I30">
        <v>38.597910517659784</v>
      </c>
      <c r="J30">
        <v>351.03114125988481</v>
      </c>
      <c r="K30">
        <v>14.528984006011601</v>
      </c>
      <c r="L30">
        <v>31.748811494538529</v>
      </c>
      <c r="M30">
        <f>Table4[[#This Row],[Total IHCTG]]-Table4[[#This Row],[BAF IHCTG]]</f>
        <v>411.39585344511744</v>
      </c>
      <c r="N30">
        <f>Table4[[#This Row],[Total IHCFA]]-Table4[[#This Row],[BAF IHCFA]]</f>
        <v>29.610663021529508</v>
      </c>
      <c r="O30">
        <f>Table4[[#This Row],[Total EHCFA]]-Table4[[#This Row],[BAF EHCFA]]</f>
        <v>6.849099023121255</v>
      </c>
    </row>
    <row r="31" spans="1:15" x14ac:dyDescent="0.25">
      <c r="A31" t="s">
        <v>40</v>
      </c>
      <c r="B31">
        <v>5</v>
      </c>
      <c r="C31" t="s">
        <v>15</v>
      </c>
      <c r="D31" t="s">
        <v>10</v>
      </c>
      <c r="E31" t="s">
        <v>11</v>
      </c>
      <c r="F31">
        <v>2</v>
      </c>
      <c r="G31">
        <v>1420.3935713429312</v>
      </c>
      <c r="H31">
        <v>62.773387729486053</v>
      </c>
      <c r="I31">
        <v>69.527696212852916</v>
      </c>
      <c r="J31">
        <v>430.01018849966835</v>
      </c>
      <c r="K31">
        <v>11.570506863891596</v>
      </c>
      <c r="L31">
        <v>21.997037592668359</v>
      </c>
      <c r="M31">
        <f>Table4[[#This Row],[Total IHCTG]]-Table4[[#This Row],[BAF IHCTG]]</f>
        <v>990.38338284326278</v>
      </c>
      <c r="N31">
        <f>Table4[[#This Row],[Total IHCFA]]-Table4[[#This Row],[BAF IHCFA]]</f>
        <v>51.202880865594459</v>
      </c>
      <c r="O31">
        <f>Table4[[#This Row],[Total EHCFA]]-Table4[[#This Row],[BAF EHCFA]]</f>
        <v>47.530658620184553</v>
      </c>
    </row>
    <row r="32" spans="1:15" x14ac:dyDescent="0.25">
      <c r="A32" t="s">
        <v>106</v>
      </c>
      <c r="B32">
        <v>6</v>
      </c>
      <c r="C32" t="s">
        <v>9</v>
      </c>
      <c r="D32" t="s">
        <v>10</v>
      </c>
      <c r="E32" t="s">
        <v>71</v>
      </c>
      <c r="F32">
        <v>6</v>
      </c>
    </row>
    <row r="33" spans="1:6" x14ac:dyDescent="0.25">
      <c r="A33" t="s">
        <v>107</v>
      </c>
      <c r="B33">
        <v>6</v>
      </c>
      <c r="C33" t="s">
        <v>13</v>
      </c>
      <c r="D33" t="s">
        <v>10</v>
      </c>
      <c r="E33" t="s">
        <v>71</v>
      </c>
      <c r="F33">
        <v>6</v>
      </c>
    </row>
    <row r="34" spans="1:6" x14ac:dyDescent="0.25">
      <c r="A34" t="s">
        <v>108</v>
      </c>
      <c r="B34">
        <v>6</v>
      </c>
      <c r="C34" t="s">
        <v>15</v>
      </c>
      <c r="D34" t="s">
        <v>10</v>
      </c>
      <c r="E34" t="s">
        <v>71</v>
      </c>
      <c r="F34">
        <v>6</v>
      </c>
    </row>
    <row r="35" spans="1:6" x14ac:dyDescent="0.25">
      <c r="A35" t="s">
        <v>44</v>
      </c>
      <c r="B35">
        <v>6</v>
      </c>
      <c r="C35" t="s">
        <v>9</v>
      </c>
      <c r="D35" t="s">
        <v>10</v>
      </c>
      <c r="E35" t="s">
        <v>11</v>
      </c>
      <c r="F35">
        <v>6</v>
      </c>
    </row>
    <row r="36" spans="1:6" x14ac:dyDescent="0.25">
      <c r="A36" t="s">
        <v>45</v>
      </c>
      <c r="B36">
        <v>6</v>
      </c>
      <c r="C36" t="s">
        <v>13</v>
      </c>
      <c r="D36" t="s">
        <v>10</v>
      </c>
      <c r="E36" t="s">
        <v>11</v>
      </c>
      <c r="F36">
        <v>6</v>
      </c>
    </row>
    <row r="37" spans="1:6" x14ac:dyDescent="0.25">
      <c r="A37" t="s">
        <v>46</v>
      </c>
      <c r="B37">
        <v>6</v>
      </c>
      <c r="C37" t="s">
        <v>15</v>
      </c>
      <c r="D37" t="s">
        <v>10</v>
      </c>
      <c r="E37" t="s">
        <v>11</v>
      </c>
      <c r="F37">
        <v>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Unlabelled data</vt:lpstr>
      <vt:lpstr>Labelled data</vt:lpstr>
      <vt:lpstr>Labelled BAF-Basal</vt:lpstr>
      <vt:lpstr>Unlabelled BAF-Basal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2024-07-20T17:18:25Z</dcterms:modified>
</cp:coreProperties>
</file>