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863" documentId="13_ncr:1_{94779E9C-2E3D-4E3A-B9AD-064335246722}" xr6:coauthVersionLast="47" xr6:coauthVersionMax="47" xr10:uidLastSave="{357E229E-9584-4875-AE33-29EAA699F699}"/>
  <bookViews>
    <workbookView xWindow="-120" yWindow="-120" windowWidth="29040" windowHeight="15840" activeTab="1" xr2:uid="{00000000-000D-0000-FFFF-FFFF00000000}"/>
  </bookViews>
  <sheets>
    <sheet name="TG" sheetId="1" r:id="rId1"/>
    <sheet name="FA" sheetId="2" r:id="rId2"/>
    <sheet name="Labelled" sheetId="3" r:id="rId3"/>
    <sheet name="Unlabel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2" l="1"/>
  <c r="J65" i="2"/>
  <c r="J63" i="2"/>
  <c r="J58" i="2"/>
  <c r="J59" i="2"/>
  <c r="J57" i="2"/>
  <c r="J28" i="2"/>
  <c r="J29" i="2"/>
  <c r="J27" i="2"/>
  <c r="J21" i="2"/>
  <c r="J22" i="2"/>
  <c r="J23" i="2"/>
  <c r="J16" i="2"/>
  <c r="J17" i="2"/>
  <c r="J15" i="2"/>
  <c r="J10" i="2"/>
  <c r="J11" i="2"/>
  <c r="J9" i="2"/>
  <c r="K3" i="1"/>
  <c r="I3" i="1"/>
  <c r="L10" i="3"/>
  <c r="L26" i="3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S54" i="1" s="1"/>
  <c r="R55" i="1"/>
  <c r="R56" i="1"/>
  <c r="R57" i="1"/>
  <c r="R58" i="1"/>
  <c r="R59" i="1"/>
  <c r="R60" i="1"/>
  <c r="R61" i="1"/>
  <c r="S61" i="1" s="1"/>
  <c r="R62" i="1"/>
  <c r="S62" i="1" s="1"/>
  <c r="R63" i="1"/>
  <c r="R64" i="1"/>
  <c r="R65" i="1"/>
  <c r="R6" i="1"/>
  <c r="J63" i="1"/>
  <c r="J64" i="1"/>
  <c r="J65" i="1"/>
  <c r="J58" i="1"/>
  <c r="J59" i="1"/>
  <c r="J57" i="1"/>
  <c r="J28" i="1"/>
  <c r="J29" i="1"/>
  <c r="J27" i="1"/>
  <c r="J22" i="1"/>
  <c r="J23" i="1"/>
  <c r="J21" i="1"/>
  <c r="J16" i="1"/>
  <c r="J17" i="1"/>
  <c r="J15" i="1"/>
  <c r="J10" i="1"/>
  <c r="J11" i="1"/>
  <c r="J9" i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60" i="4"/>
  <c r="L51" i="4"/>
  <c r="L52" i="4"/>
  <c r="L53" i="4"/>
  <c r="L54" i="4"/>
  <c r="L55" i="4"/>
  <c r="L56" i="4"/>
  <c r="L57" i="4"/>
  <c r="L58" i="4"/>
  <c r="L59" i="4"/>
  <c r="L61" i="4"/>
  <c r="K51" i="4"/>
  <c r="K52" i="4"/>
  <c r="K53" i="4"/>
  <c r="K54" i="4"/>
  <c r="K55" i="4"/>
  <c r="K56" i="4"/>
  <c r="K57" i="4"/>
  <c r="K58" i="4"/>
  <c r="K59" i="4"/>
  <c r="K60" i="4"/>
  <c r="K6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4"/>
  <c r="N17" i="3"/>
  <c r="N21" i="3"/>
  <c r="N25" i="3"/>
  <c r="M26" i="3"/>
  <c r="L27" i="3"/>
  <c r="N27" i="3" s="1"/>
  <c r="M27" i="3"/>
  <c r="L28" i="3"/>
  <c r="M28" i="3"/>
  <c r="L29" i="3"/>
  <c r="M29" i="3"/>
  <c r="L30" i="3"/>
  <c r="M30" i="3"/>
  <c r="N30" i="3" s="1"/>
  <c r="L31" i="3"/>
  <c r="N31" i="3" s="1"/>
  <c r="M31" i="3"/>
  <c r="K50" i="4"/>
  <c r="L50" i="4"/>
  <c r="N14" i="3"/>
  <c r="N15" i="3"/>
  <c r="N16" i="3"/>
  <c r="N18" i="3"/>
  <c r="N19" i="3"/>
  <c r="N20" i="3"/>
  <c r="N22" i="3"/>
  <c r="N23" i="3"/>
  <c r="N24" i="3"/>
  <c r="N32" i="3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R58" i="2"/>
  <c r="R59" i="2"/>
  <c r="R60" i="2"/>
  <c r="S60" i="2" s="1"/>
  <c r="R61" i="2"/>
  <c r="S61" i="2" s="1"/>
  <c r="R62" i="2"/>
  <c r="R63" i="2"/>
  <c r="R64" i="2"/>
  <c r="R65" i="2"/>
  <c r="S50" i="1"/>
  <c r="S51" i="1"/>
  <c r="S52" i="1"/>
  <c r="S53" i="1"/>
  <c r="S55" i="1"/>
  <c r="S56" i="1"/>
  <c r="S60" i="1"/>
  <c r="I54" i="1"/>
  <c r="K54" i="1"/>
  <c r="I55" i="1"/>
  <c r="K55" i="1" s="1"/>
  <c r="I56" i="1"/>
  <c r="K56" i="1"/>
  <c r="I57" i="1"/>
  <c r="K57" i="1"/>
  <c r="L57" i="1" s="1"/>
  <c r="S57" i="1" s="1"/>
  <c r="I58" i="1"/>
  <c r="K58" i="1"/>
  <c r="L58" i="1" s="1"/>
  <c r="I59" i="1"/>
  <c r="K59" i="1" s="1"/>
  <c r="L59" i="1" s="1"/>
  <c r="I60" i="1"/>
  <c r="K60" i="1"/>
  <c r="I61" i="1"/>
  <c r="K61" i="1" s="1"/>
  <c r="I62" i="1"/>
  <c r="K62" i="1"/>
  <c r="I63" i="1"/>
  <c r="K63" i="1" s="1"/>
  <c r="L63" i="1" s="1"/>
  <c r="I64" i="1"/>
  <c r="K64" i="1" s="1"/>
  <c r="I65" i="1"/>
  <c r="K65" i="1"/>
  <c r="L65" i="1" s="1"/>
  <c r="S65" i="1" s="1"/>
  <c r="I63" i="2"/>
  <c r="K63" i="2" s="1"/>
  <c r="I64" i="2"/>
  <c r="K64" i="2" s="1"/>
  <c r="I65" i="2"/>
  <c r="K65" i="2" s="1"/>
  <c r="K60" i="2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L59" i="2" s="1"/>
  <c r="I60" i="2"/>
  <c r="I61" i="2"/>
  <c r="K61" i="2" s="1"/>
  <c r="I62" i="2"/>
  <c r="K62" i="2" s="1"/>
  <c r="L65" i="2" l="1"/>
  <c r="S65" i="2" s="1"/>
  <c r="L58" i="2"/>
  <c r="L57" i="2"/>
  <c r="S57" i="2" s="1"/>
  <c r="L63" i="2"/>
  <c r="L64" i="2"/>
  <c r="S64" i="2" s="1"/>
  <c r="N29" i="3"/>
  <c r="N26" i="3"/>
  <c r="N28" i="3"/>
  <c r="L64" i="1"/>
  <c r="S58" i="2"/>
  <c r="S63" i="2"/>
  <c r="S62" i="2"/>
  <c r="S59" i="2"/>
  <c r="S63" i="1"/>
  <c r="S64" i="1"/>
  <c r="S59" i="1"/>
  <c r="S58" i="1"/>
  <c r="M3" i="3"/>
  <c r="M4" i="3"/>
  <c r="M5" i="3"/>
  <c r="M6" i="3"/>
  <c r="M7" i="3"/>
  <c r="M8" i="3"/>
  <c r="M9" i="3"/>
  <c r="M10" i="3"/>
  <c r="M11" i="3"/>
  <c r="M12" i="3"/>
  <c r="M13" i="3"/>
  <c r="L3" i="3"/>
  <c r="L4" i="3"/>
  <c r="L5" i="3"/>
  <c r="L6" i="3"/>
  <c r="L7" i="3"/>
  <c r="L8" i="3"/>
  <c r="L9" i="3"/>
  <c r="L11" i="3"/>
  <c r="L12" i="3"/>
  <c r="L13" i="3"/>
  <c r="L2" i="3"/>
  <c r="I28" i="1"/>
  <c r="K28" i="1"/>
  <c r="I26" i="1"/>
  <c r="K26" i="1"/>
  <c r="I27" i="1"/>
  <c r="K27" i="1" s="1"/>
  <c r="I29" i="1"/>
  <c r="K29" i="1" s="1"/>
  <c r="I26" i="2"/>
  <c r="K26" i="2" s="1"/>
  <c r="I27" i="2"/>
  <c r="K27" i="2" s="1"/>
  <c r="I28" i="2"/>
  <c r="K28" i="2"/>
  <c r="I29" i="2"/>
  <c r="K29" i="2" s="1"/>
  <c r="N13" i="3" l="1"/>
  <c r="I24" i="1" l="1"/>
  <c r="K24" i="1" s="1"/>
  <c r="I25" i="1"/>
  <c r="K25" i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/>
  <c r="L3" i="4"/>
  <c r="L4" i="4"/>
  <c r="L2" i="4"/>
  <c r="M2" i="3"/>
  <c r="L28" i="2" l="1"/>
  <c r="L27" i="2"/>
  <c r="L29" i="2"/>
  <c r="L27" i="1"/>
  <c r="L29" i="1"/>
  <c r="L28" i="1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" i="3" l="1"/>
  <c r="N6" i="3"/>
  <c r="N7" i="3"/>
  <c r="N8" i="3"/>
  <c r="N9" i="3"/>
  <c r="N10" i="3"/>
  <c r="N11" i="3"/>
  <c r="N12" i="3"/>
  <c r="I10" i="2"/>
  <c r="I13" i="2"/>
  <c r="N4" i="3" l="1"/>
  <c r="N2" i="3"/>
  <c r="N3" i="3"/>
  <c r="R36" i="2" l="1"/>
  <c r="R37" i="2"/>
  <c r="R38" i="2"/>
  <c r="R39" i="2"/>
  <c r="R40" i="2"/>
  <c r="R41" i="2"/>
  <c r="R42" i="2"/>
  <c r="R43" i="2"/>
  <c r="R44" i="2"/>
  <c r="R45" i="2"/>
  <c r="R26" i="2"/>
  <c r="R27" i="2"/>
  <c r="R28" i="2"/>
  <c r="R29" i="2"/>
  <c r="R30" i="2"/>
  <c r="R31" i="2"/>
  <c r="R32" i="2"/>
  <c r="R33" i="2"/>
  <c r="R34" i="2"/>
  <c r="R35" i="2"/>
  <c r="R16" i="2"/>
  <c r="R17" i="2"/>
  <c r="R18" i="2"/>
  <c r="R19" i="2"/>
  <c r="R20" i="2"/>
  <c r="R21" i="2"/>
  <c r="R22" i="2"/>
  <c r="R23" i="2"/>
  <c r="R24" i="2"/>
  <c r="R25" i="2"/>
  <c r="R14" i="2"/>
  <c r="I16" i="2"/>
  <c r="K16" i="2" s="1"/>
  <c r="L16" i="2" s="1"/>
  <c r="I17" i="2"/>
  <c r="K17" i="2" s="1"/>
  <c r="I18" i="2"/>
  <c r="K18" i="2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L21" i="1" s="1"/>
  <c r="I22" i="1"/>
  <c r="K22" i="1" s="1"/>
  <c r="L22" i="1" s="1"/>
  <c r="I23" i="1"/>
  <c r="K23" i="1" s="1"/>
  <c r="R7" i="2"/>
  <c r="R8" i="2"/>
  <c r="R9" i="2"/>
  <c r="R10" i="2"/>
  <c r="R11" i="2"/>
  <c r="R12" i="2"/>
  <c r="R13" i="2"/>
  <c r="R15" i="2"/>
  <c r="R6" i="2"/>
  <c r="I15" i="2"/>
  <c r="K15" i="2" s="1"/>
  <c r="I14" i="2"/>
  <c r="K14" i="2" s="1"/>
  <c r="K13" i="2"/>
  <c r="I12" i="2"/>
  <c r="K12" i="2" s="1"/>
  <c r="I11" i="2"/>
  <c r="K11" i="2" s="1"/>
  <c r="L11" i="2" s="1"/>
  <c r="K10" i="2"/>
  <c r="I9" i="2"/>
  <c r="K9" i="2" s="1"/>
  <c r="I8" i="2"/>
  <c r="K8" i="2" s="1"/>
  <c r="I7" i="2"/>
  <c r="K7" i="2" s="1"/>
  <c r="I6" i="2"/>
  <c r="K6" i="2" s="1"/>
  <c r="I7" i="1"/>
  <c r="K7" i="1" s="1"/>
  <c r="I8" i="1"/>
  <c r="K8" i="1" s="1"/>
  <c r="I9" i="1"/>
  <c r="K9" i="1" s="1"/>
  <c r="L9" i="1" s="1"/>
  <c r="S9" i="1" s="1"/>
  <c r="I10" i="1"/>
  <c r="K10" i="1" s="1"/>
  <c r="L10" i="1" s="1"/>
  <c r="I11" i="1"/>
  <c r="K11" i="1" s="1"/>
  <c r="I12" i="1"/>
  <c r="K12" i="1" s="1"/>
  <c r="I13" i="1"/>
  <c r="K13" i="1" s="1"/>
  <c r="I14" i="1"/>
  <c r="K14" i="1" s="1"/>
  <c r="I15" i="1"/>
  <c r="K15" i="1" s="1"/>
  <c r="L15" i="1" s="1"/>
  <c r="I6" i="1"/>
  <c r="K6" i="1" s="1"/>
  <c r="L15" i="2" l="1"/>
  <c r="L22" i="2"/>
  <c r="L23" i="2"/>
  <c r="L21" i="2"/>
  <c r="L9" i="2"/>
  <c r="L10" i="2"/>
  <c r="S10" i="2" s="1"/>
  <c r="L17" i="1"/>
  <c r="L16" i="1"/>
  <c r="L11" i="1"/>
  <c r="L23" i="1"/>
  <c r="S23" i="1" s="1"/>
  <c r="L17" i="2"/>
  <c r="S14" i="2"/>
  <c r="S18" i="2"/>
  <c r="S16" i="2"/>
  <c r="S15" i="2"/>
  <c r="S13" i="2"/>
  <c r="S21" i="1"/>
  <c r="S19" i="1"/>
  <c r="S44" i="2"/>
  <c r="S32" i="2"/>
  <c r="S39" i="2"/>
  <c r="S30" i="2"/>
  <c r="S43" i="2"/>
  <c r="S29" i="2"/>
  <c r="S19" i="2"/>
  <c r="S40" i="2"/>
  <c r="S24" i="2"/>
  <c r="S37" i="2"/>
  <c r="S41" i="2"/>
  <c r="S38" i="2"/>
  <c r="S42" i="2"/>
  <c r="S17" i="2"/>
  <c r="S33" i="2"/>
  <c r="S34" i="2"/>
  <c r="S36" i="2"/>
  <c r="S31" i="2"/>
  <c r="S26" i="2"/>
  <c r="S21" i="2"/>
  <c r="S20" i="2"/>
  <c r="S28" i="2"/>
  <c r="S35" i="2"/>
  <c r="S45" i="2"/>
  <c r="S14" i="1"/>
  <c r="S10" i="1"/>
  <c r="S6" i="1"/>
  <c r="S8" i="1"/>
  <c r="S46" i="1"/>
  <c r="S35" i="1"/>
  <c r="S38" i="1"/>
  <c r="S43" i="1"/>
  <c r="S37" i="1"/>
  <c r="S42" i="1"/>
  <c r="S20" i="1"/>
  <c r="S47" i="1"/>
  <c r="S49" i="1"/>
  <c r="S39" i="1"/>
  <c r="S48" i="1"/>
  <c r="S40" i="1"/>
  <c r="S45" i="1"/>
  <c r="S44" i="1"/>
  <c r="S13" i="1"/>
  <c r="S16" i="1"/>
  <c r="S41" i="1"/>
  <c r="S36" i="1"/>
  <c r="S27" i="1"/>
  <c r="S28" i="1"/>
  <c r="S26" i="1"/>
  <c r="S30" i="1"/>
  <c r="S33" i="1"/>
  <c r="S29" i="1"/>
  <c r="S31" i="1"/>
  <c r="S32" i="1"/>
  <c r="S34" i="1"/>
  <c r="S27" i="2"/>
  <c r="S23" i="2"/>
  <c r="S25" i="2"/>
  <c r="S22" i="2"/>
  <c r="S24" i="1"/>
  <c r="S18" i="1"/>
  <c r="S22" i="1"/>
  <c r="S25" i="1"/>
  <c r="S17" i="1"/>
  <c r="S9" i="2"/>
  <c r="S6" i="2"/>
  <c r="S11" i="2"/>
  <c r="S7" i="2"/>
  <c r="S8" i="2"/>
  <c r="S12" i="2"/>
  <c r="S15" i="1"/>
  <c r="S11" i="1"/>
  <c r="S7" i="1"/>
  <c r="S12" i="1"/>
</calcChain>
</file>

<file path=xl/sharedStrings.xml><?xml version="1.0" encoding="utf-8"?>
<sst xmlns="http://schemas.openxmlformats.org/spreadsheetml/2006/main" count="1128" uniqueCount="214">
  <si>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</si>
  <si>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</si>
  <si>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</si>
  <si>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</si>
  <si>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</si>
  <si>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</si>
  <si>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</si>
  <si>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</si>
  <si>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</si>
  <si>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</si>
  <si>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</si>
  <si>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</si>
  <si>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</si>
  <si>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FA_01</t>
  </si>
  <si>
    <t>FA_02</t>
  </si>
  <si>
    <t>FA_03</t>
  </si>
  <si>
    <t>FA_04</t>
  </si>
  <si>
    <t>FA_05</t>
  </si>
  <si>
    <t>FA_06</t>
  </si>
  <si>
    <t>FA_07</t>
  </si>
  <si>
    <t>FA_08</t>
  </si>
  <si>
    <t>FA_09</t>
  </si>
  <si>
    <t>FA_10</t>
  </si>
  <si>
    <t>17:0</t>
  </si>
  <si>
    <t>FA_11</t>
  </si>
  <si>
    <t>FA_12</t>
  </si>
  <si>
    <t>FA_13</t>
  </si>
  <si>
    <t>TRL</t>
  </si>
  <si>
    <t>BAF</t>
  </si>
  <si>
    <t>-</t>
  </si>
  <si>
    <t>+</t>
  </si>
  <si>
    <t>Intracellular 16:0 (umol/L)</t>
  </si>
  <si>
    <t>Intracellular 16:0 from TG (umol/L)</t>
  </si>
  <si>
    <t>Intracellular 13C 16:0 from TG(nmol/L)</t>
  </si>
  <si>
    <t>TRL number</t>
  </si>
  <si>
    <t>S</t>
  </si>
  <si>
    <t>T</t>
  </si>
  <si>
    <t>TG_01</t>
  </si>
  <si>
    <t>TG_02</t>
  </si>
  <si>
    <t>TG_03</t>
  </si>
  <si>
    <t>TG_04</t>
  </si>
  <si>
    <t>TG_05</t>
  </si>
  <si>
    <t>TG_06</t>
  </si>
  <si>
    <t>TG_07</t>
  </si>
  <si>
    <t>TG_08</t>
  </si>
  <si>
    <t>TG_09</t>
  </si>
  <si>
    <t>TG_10</t>
  </si>
  <si>
    <t>TG_11</t>
  </si>
  <si>
    <t>TG_12</t>
  </si>
  <si>
    <t>TG_13</t>
  </si>
  <si>
    <t>SAMPLE_ID</t>
  </si>
  <si>
    <t>Sample Type</t>
  </si>
  <si>
    <t>Media</t>
  </si>
  <si>
    <t>Time (hours)</t>
  </si>
  <si>
    <t>Cell</t>
  </si>
  <si>
    <t>Control</t>
  </si>
  <si>
    <t>OPLA</t>
  </si>
  <si>
    <t>POLA</t>
  </si>
  <si>
    <t>TRL_04</t>
  </si>
  <si>
    <t>TRL_05</t>
  </si>
  <si>
    <t>TRL_06</t>
  </si>
  <si>
    <t>TRL_10</t>
  </si>
  <si>
    <t>TRL_11</t>
  </si>
  <si>
    <t>TRL_12</t>
  </si>
  <si>
    <t>TRL_16</t>
  </si>
  <si>
    <t>TRL_17</t>
  </si>
  <si>
    <t>TRL_18</t>
  </si>
  <si>
    <t>TRL_22</t>
  </si>
  <si>
    <t>TRL_23</t>
  </si>
  <si>
    <t>TRL_24</t>
  </si>
  <si>
    <t>TRL_28</t>
  </si>
  <si>
    <t>TRL_29</t>
  </si>
  <si>
    <t>TRL_30</t>
  </si>
  <si>
    <t>TRL_34</t>
  </si>
  <si>
    <t>TRL_35</t>
  </si>
  <si>
    <t>TRL_36</t>
  </si>
  <si>
    <t>TRL_40</t>
  </si>
  <si>
    <t>TRL_41</t>
  </si>
  <si>
    <t>TRL_42</t>
  </si>
  <si>
    <t>TRL_46</t>
  </si>
  <si>
    <t>TRL_47</t>
  </si>
  <si>
    <t>TRL_48</t>
  </si>
  <si>
    <t>TRL_52</t>
  </si>
  <si>
    <t>TRL_53</t>
  </si>
  <si>
    <t>TRL_54</t>
  </si>
  <si>
    <t>TRL_58</t>
  </si>
  <si>
    <t>TRL_59</t>
  </si>
  <si>
    <t>TRL_60</t>
  </si>
  <si>
    <t>TRL_64</t>
  </si>
  <si>
    <t>TRL_65</t>
  </si>
  <si>
    <t>TRL_66</t>
  </si>
  <si>
    <t>TRL_70</t>
  </si>
  <si>
    <t>TRL_71</t>
  </si>
  <si>
    <t>TRL_72</t>
  </si>
  <si>
    <t>TRL_76</t>
  </si>
  <si>
    <t>TRL_77</t>
  </si>
  <si>
    <t>TRL_78</t>
  </si>
  <si>
    <t>TRL_82</t>
  </si>
  <si>
    <t>TRL_83</t>
  </si>
  <si>
    <t>TRL_84</t>
  </si>
  <si>
    <t>TRL_88</t>
  </si>
  <si>
    <t>TRL_89</t>
  </si>
  <si>
    <t>TRL_90</t>
  </si>
  <si>
    <t>TRL_94</t>
  </si>
  <si>
    <t>TRL_95</t>
  </si>
  <si>
    <t>TRL_96</t>
  </si>
  <si>
    <t>Protein (mg/mL)</t>
  </si>
  <si>
    <t>Intracellular 13C 16:0 (nmol/L)</t>
  </si>
  <si>
    <t>Uncorrected intracellular 13C 16:0 (nmol/L)</t>
  </si>
  <si>
    <t>Intracellular 13C 16:0 (nmol/g of protein)</t>
  </si>
  <si>
    <t>Lipolysis ratio</t>
  </si>
  <si>
    <t>TRL_01</t>
  </si>
  <si>
    <t>TRL_02</t>
  </si>
  <si>
    <t>TRL_03</t>
  </si>
  <si>
    <t>TRL_07</t>
  </si>
  <si>
    <t>TRL_08</t>
  </si>
  <si>
    <t>TRL_09</t>
  </si>
  <si>
    <t>TRL_13</t>
  </si>
  <si>
    <t>TRL_14</t>
  </si>
  <si>
    <t>TRL_15</t>
  </si>
  <si>
    <t>TRL_19</t>
  </si>
  <si>
    <t>TRL_20</t>
  </si>
  <si>
    <t>TRL_21</t>
  </si>
  <si>
    <t>TRL_25</t>
  </si>
  <si>
    <t>TRL_26</t>
  </si>
  <si>
    <t>TRL_27</t>
  </si>
  <si>
    <t>TRL_31</t>
  </si>
  <si>
    <t>TRL_32</t>
  </si>
  <si>
    <t>TRL_33</t>
  </si>
  <si>
    <t>TRL_37</t>
  </si>
  <si>
    <t>TRL_38</t>
  </si>
  <si>
    <t>TRL_39</t>
  </si>
  <si>
    <t>TRL_43</t>
  </si>
  <si>
    <t>TRL_44</t>
  </si>
  <si>
    <t>TRL_45</t>
  </si>
  <si>
    <t>TRL_49</t>
  </si>
  <si>
    <t>TRL_50</t>
  </si>
  <si>
    <t>TRL_51</t>
  </si>
  <si>
    <t>TRL_55</t>
  </si>
  <si>
    <t>TRL_56</t>
  </si>
  <si>
    <t>TRL_57</t>
  </si>
  <si>
    <t>TRL_61</t>
  </si>
  <si>
    <t>TRL_62</t>
  </si>
  <si>
    <t>TRL_63</t>
  </si>
  <si>
    <t>TRL_67</t>
  </si>
  <si>
    <t>TRL_68</t>
  </si>
  <si>
    <t>TRL_69</t>
  </si>
  <si>
    <t>TRL_73</t>
  </si>
  <si>
    <t>TRL_74</t>
  </si>
  <si>
    <t>TRL_75</t>
  </si>
  <si>
    <t>TRL_79</t>
  </si>
  <si>
    <t>TRL_80</t>
  </si>
  <si>
    <t>TRL_81</t>
  </si>
  <si>
    <t>TRL_85</t>
  </si>
  <si>
    <t>TRL_86</t>
  </si>
  <si>
    <t>TRL_87</t>
  </si>
  <si>
    <t>TRL_91</t>
  </si>
  <si>
    <t>TRL_92</t>
  </si>
  <si>
    <t>TRL_93</t>
  </si>
  <si>
    <t>FA_14</t>
  </si>
  <si>
    <t>FA_15</t>
  </si>
  <si>
    <t>FA_16</t>
  </si>
  <si>
    <t>FA_17</t>
  </si>
  <si>
    <t>FA_18</t>
  </si>
  <si>
    <t>FA_19</t>
  </si>
  <si>
    <t>FA_20</t>
  </si>
  <si>
    <t>TG_14</t>
  </si>
  <si>
    <t>TG_15</t>
  </si>
  <si>
    <t>TG_16</t>
  </si>
  <si>
    <t>TG_17</t>
  </si>
  <si>
    <t>TG_18</t>
  </si>
  <si>
    <t>TG_19</t>
  </si>
  <si>
    <t>TG_20</t>
  </si>
  <si>
    <t>Uncorrected intracellular 16:0 from TG(umol/L)</t>
  </si>
  <si>
    <t>Uncorrected intracellular 16:0 (umol/L)</t>
  </si>
  <si>
    <t>Intracellular 16:0 from TG(umol/g of protein)</t>
  </si>
  <si>
    <t>Intracellular 16:0 (umol/g of protein)</t>
  </si>
  <si>
    <t>FA_21</t>
  </si>
  <si>
    <t>FA_22</t>
  </si>
  <si>
    <t>FA_23</t>
  </si>
  <si>
    <t>FA_24</t>
  </si>
  <si>
    <t>FA_49</t>
  </si>
  <si>
    <t>FA_50</t>
  </si>
  <si>
    <t>FA_51</t>
  </si>
  <si>
    <t>FA_53</t>
  </si>
  <si>
    <t>FA_54</t>
  </si>
  <si>
    <t>TG_21</t>
  </si>
  <si>
    <t>TG_22</t>
  </si>
  <si>
    <t>TG_23</t>
  </si>
  <si>
    <t>TG_24</t>
  </si>
  <si>
    <t>TG_49</t>
  </si>
  <si>
    <t>TG_50</t>
  </si>
  <si>
    <t>TG_51</t>
  </si>
  <si>
    <t>TG_52</t>
  </si>
  <si>
    <t>TG_53</t>
  </si>
  <si>
    <t>TG_54</t>
  </si>
  <si>
    <t>TG_55</t>
  </si>
  <si>
    <t>TG_56</t>
  </si>
  <si>
    <t>TG_57</t>
  </si>
  <si>
    <t>TG_58</t>
  </si>
  <si>
    <t>FA_52</t>
  </si>
  <si>
    <t>FA_55</t>
  </si>
  <si>
    <t>FA_56</t>
  </si>
  <si>
    <t>FA_57</t>
  </si>
  <si>
    <t>FA_58</t>
  </si>
  <si>
    <t>FA_59</t>
  </si>
  <si>
    <t>FA_60</t>
  </si>
  <si>
    <t>TG_59</t>
  </si>
  <si>
    <t>TG_60</t>
  </si>
  <si>
    <t>TTR-Background</t>
  </si>
  <si>
    <t>TG 16:0 TTR</t>
  </si>
  <si>
    <t>Uncorrected intracellular TG 13C 16:0 (nmol/L)</t>
  </si>
  <si>
    <t>Intracellular TG 13C 16:0 (nmol/g of protein)</t>
  </si>
  <si>
    <t>TTR-background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</si>
</sst>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8B7F5-C567-45AA-AA9A-3E8890A5232D}" name="Table1" displayName="Table1" ref="A1:N49" totalsRowShown="0">
  <autoFilter ref="A1:N49" xr:uid="{42C8B7F5-C567-45AA-AA9A-3E8890A5232D}"/>
  <sortState xmlns:xlrd2="http://schemas.microsoft.com/office/spreadsheetml/2017/richdata2" ref="A2:N49">
    <sortCondition descending="1" ref="F1:F49"/>
  </sortState>
  <tableColumns count="14">
    <tableColumn id="1" xr3:uid="{FB9AD91E-B274-4F78-B93E-E4FC01F5906A}" name="SAMPLE_ID"/>
    <tableColumn id="11" xr3:uid="{D2FF2C08-18B8-4A92-9CB6-ADC15C316AEB}" name="Round"/>
    <tableColumn id="2" xr3:uid="{0F34B3BB-F897-41EE-9ACB-D6A01F846333}" name="Sample Type"/>
    <tableColumn id="3" xr3:uid="{0C9D0C14-CAA9-4904-9E01-3CEA6781770A}" name="Media"/>
    <tableColumn id="4" xr3:uid="{A9EBD56B-2F88-4ABF-A92D-FC72BF228430}" name="BAF"/>
    <tableColumn id="5" xr3:uid="{E5371C94-581D-41A0-BCAE-96C9F276ADE6}" name="TRL"/>
    <tableColumn id="6" xr3:uid="{3F8E5551-F7D3-4DFE-A714-E936EC0CE0F0}" name="Time (hours)"/>
    <tableColumn id="7" xr3:uid="{30C17254-8D00-4AB4-B480-07C283640A57}" name="Protein (mg/mL)"/>
    <tableColumn id="14" xr3:uid="{0B9BFFAD-F7BF-4B67-9C9B-7667C3EC7897}" name="TG 16:0 TTR"/>
    <tableColumn id="9" xr3:uid="{E0DE2800-3AD9-4FE4-ACCE-80C185C474CE}" name="Uncorrected intracellular TG 13C 16:0 (nmol/L)"/>
    <tableColumn id="10" xr3:uid="{30808097-CD2E-468E-B6B5-911BCFC6A12D}" name="Uncorrected intracellular 13C 16:0 (nmol/L)"/>
    <tableColumn id="12" xr3:uid="{EC731FEC-C13E-40C6-B53D-435B7748D450}" name="Intracellular TG 13C 16:0 (nmol/g of protein)"/>
    <tableColumn id="13" xr3:uid="{AF3E17E8-54D9-4097-9854-5B2C72957095}" name="Intracellular 13C 16:0 (nmol/g of protein)"/>
    <tableColumn id="8" xr3:uid="{71DE8C6D-B5F0-49C7-8CC5-DD5CE9B727F0}" name="Lipolysis ratio">
      <calculatedColumnFormula>Table1[[#This Row],[Intracellular 13C 16:0 (nmol/g of protein)]]/Table1[[#This Row],[Intracellular TG 13C 16:0 (nmol/g of protein)]]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L97" totalsRowShown="0">
  <autoFilter ref="A1:L97" xr:uid="{6919E82C-D622-44D0-A555-69C68A81EDB1}"/>
  <sortState xmlns:xlrd2="http://schemas.microsoft.com/office/spreadsheetml/2017/richdata2" ref="A2:L97">
    <sortCondition ref="A1:A97"/>
  </sortState>
  <tableColumns count="12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9" xr3:uid="{47A00856-24AE-4497-A91D-6A51473F5D16}" name="Uncorrected intracellular 16:0 from TG(umol/L)"/>
    <tableColumn id="10" xr3:uid="{1527501A-92BD-46D7-BF56-183616455DDF}" name="Uncorrected intracellular 16:0 (umol/L)"/>
    <tableColumn id="11" xr3:uid="{E714C9AE-1E86-4821-9BAE-C3397E86ABC4}" name="Intracellular 16:0 from TG(umol/g of protein)"/>
    <tableColumn id="12" xr3:uid="{E19DBD95-0827-4F2F-A1C5-5FF3A34BBFFE}" name="Intracellular 16:0 (u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K3" sqref="K3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3" width="13.140625" style="1" customWidth="1"/>
    <col min="14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32.5703125" style="4" customWidth="1"/>
    <col min="19" max="19" width="34.5703125" style="4" customWidth="1"/>
  </cols>
  <sheetData>
    <row r="1" spans="1:19" x14ac:dyDescent="0.25">
      <c r="C1" s="3" t="s">
        <v>11</v>
      </c>
      <c r="D1" s="3">
        <v>25.07</v>
      </c>
    </row>
    <row r="2" spans="1:19" x14ac:dyDescent="0.25">
      <c r="C2" s="3" t="s">
        <v>12</v>
      </c>
      <c r="D2" s="3">
        <v>0.25</v>
      </c>
    </row>
    <row r="3" spans="1:19" x14ac:dyDescent="0.25">
      <c r="I3" s="2">
        <f>AVERAGE(I6:I8,I12:I14,I18:I20,I24:I26,I54:I56,I60:I62)</f>
        <v>1.1571866563526389E-2</v>
      </c>
      <c r="K3" s="2">
        <f>AVERAGE(K6:K8,K12:K14,K18:K20,K24:K26,K54:K56,K60:K62)</f>
        <v>1.1439489833372503</v>
      </c>
    </row>
    <row r="4" spans="1:19" x14ac:dyDescent="0.25">
      <c r="D4" s="6" t="s">
        <v>8</v>
      </c>
      <c r="E4" s="6"/>
      <c r="F4" s="6"/>
      <c r="G4" s="6"/>
      <c r="H4" s="6"/>
      <c r="I4" s="6"/>
      <c r="J4" s="6"/>
      <c r="K4" s="6"/>
      <c r="L4" s="6"/>
      <c r="M4" s="7" t="s">
        <v>9</v>
      </c>
      <c r="N4" s="7"/>
      <c r="O4" s="7"/>
      <c r="P4" s="7"/>
      <c r="Q4" s="7"/>
    </row>
    <row r="5" spans="1:19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209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32</v>
      </c>
      <c r="S5" s="4" t="s">
        <v>33</v>
      </c>
    </row>
    <row r="6" spans="1:19" x14ac:dyDescent="0.25">
      <c r="A6" s="2">
        <v>1</v>
      </c>
      <c r="B6" s="2">
        <v>1</v>
      </c>
      <c r="C6" s="2" t="s">
        <v>35</v>
      </c>
      <c r="D6" s="2">
        <v>5</v>
      </c>
      <c r="E6" s="2" t="s">
        <v>37</v>
      </c>
      <c r="F6" s="2">
        <v>803.2</v>
      </c>
      <c r="G6" s="2">
        <v>-28.984000000000002</v>
      </c>
      <c r="H6" s="2">
        <v>10.233000000000001</v>
      </c>
      <c r="I6" s="2">
        <f>(((G6/1000)+1)*0.0112372)*(17/16)</f>
        <v>1.15934698074E-2</v>
      </c>
      <c r="K6" s="2">
        <f>(I6/(1+I6))*100</f>
        <v>1.1460601667987549</v>
      </c>
      <c r="M6" s="1">
        <v>5</v>
      </c>
      <c r="N6" s="1" t="s">
        <v>37</v>
      </c>
      <c r="O6" s="1">
        <v>650.79999999999995</v>
      </c>
      <c r="P6" s="1">
        <v>-33.869999999999997</v>
      </c>
      <c r="Q6" s="1">
        <v>14.363</v>
      </c>
      <c r="R6" s="4">
        <f>((H6/Q6)*$D$1)/256.4*(1/$D$2*1000)/3</f>
        <v>92.882279100953099</v>
      </c>
      <c r="S6" s="4">
        <f>R6*(L6/100)*1000</f>
        <v>0</v>
      </c>
    </row>
    <row r="7" spans="1:19" x14ac:dyDescent="0.25">
      <c r="A7" s="2">
        <v>2</v>
      </c>
      <c r="B7" s="2">
        <v>1</v>
      </c>
      <c r="C7" s="2" t="s">
        <v>35</v>
      </c>
      <c r="D7" s="2">
        <v>6</v>
      </c>
      <c r="E7" s="2" t="s">
        <v>38</v>
      </c>
      <c r="F7" s="2">
        <v>811.5</v>
      </c>
      <c r="G7" s="2">
        <v>-30.655999999999999</v>
      </c>
      <c r="H7" s="2">
        <v>37.768999999999998</v>
      </c>
      <c r="I7" s="2">
        <f t="shared" ref="I7:I15" si="0">(((G7/1000)+1)*0.0112372)*(17/16)</f>
        <v>1.15735069216E-2</v>
      </c>
      <c r="K7" s="2">
        <f t="shared" ref="K7:K23" si="1">(I7/(1+I7))*100</f>
        <v>1.1441093348539999</v>
      </c>
      <c r="M7" s="1">
        <v>6</v>
      </c>
      <c r="N7" s="1" t="s">
        <v>38</v>
      </c>
      <c r="O7" s="1">
        <v>651.5</v>
      </c>
      <c r="P7" s="1">
        <v>-34.183999999999997</v>
      </c>
      <c r="Q7" s="1">
        <v>14.942</v>
      </c>
      <c r="R7" s="4">
        <f t="shared" ref="R7:R65" si="2">((H7/Q7)*$D$1)/256.4*(1/$D$2*1000)/3</f>
        <v>329.53519425745577</v>
      </c>
      <c r="S7" s="4">
        <f t="shared" ref="S7:S35" si="3">R7*(L7/100)*1000</f>
        <v>0</v>
      </c>
    </row>
    <row r="8" spans="1:19" x14ac:dyDescent="0.25">
      <c r="A8" s="2">
        <v>3</v>
      </c>
      <c r="B8" s="2">
        <v>1</v>
      </c>
      <c r="C8" s="2" t="s">
        <v>35</v>
      </c>
      <c r="D8" s="2">
        <v>7</v>
      </c>
      <c r="E8" s="2" t="s">
        <v>39</v>
      </c>
      <c r="F8" s="2">
        <v>814.9</v>
      </c>
      <c r="G8" s="2">
        <v>-30.558</v>
      </c>
      <c r="H8" s="2">
        <v>52.107999999999997</v>
      </c>
      <c r="I8" s="2">
        <f t="shared" si="0"/>
        <v>1.157467699505E-2</v>
      </c>
      <c r="K8" s="2">
        <f t="shared" si="1"/>
        <v>1.1442236799989249</v>
      </c>
      <c r="M8" s="1">
        <v>7</v>
      </c>
      <c r="N8" s="1" t="s">
        <v>39</v>
      </c>
      <c r="O8" s="1">
        <v>651.20000000000005</v>
      </c>
      <c r="P8" s="1">
        <v>-33.991</v>
      </c>
      <c r="Q8" s="1">
        <v>13.532999999999999</v>
      </c>
      <c r="R8" s="4">
        <f t="shared" si="2"/>
        <v>501.97879577046677</v>
      </c>
      <c r="S8" s="4">
        <f t="shared" si="3"/>
        <v>0</v>
      </c>
    </row>
    <row r="9" spans="1:19" x14ac:dyDescent="0.25">
      <c r="A9" s="2">
        <v>4</v>
      </c>
      <c r="B9" s="2">
        <v>1</v>
      </c>
      <c r="C9" s="2" t="s">
        <v>36</v>
      </c>
      <c r="D9" s="2">
        <v>5</v>
      </c>
      <c r="E9" s="2" t="s">
        <v>40</v>
      </c>
      <c r="F9" s="2">
        <v>801.9</v>
      </c>
      <c r="G9" s="2">
        <v>79.198999999999998</v>
      </c>
      <c r="H9" s="2">
        <v>9.4909999999999997</v>
      </c>
      <c r="I9" s="2">
        <f t="shared" si="0"/>
        <v>1.2885123440475E-2</v>
      </c>
      <c r="J9" s="2">
        <f>I9-AVERAGE($I$6:$I$8)</f>
        <v>1.3045721991250016E-3</v>
      </c>
      <c r="K9" s="2">
        <f t="shared" si="1"/>
        <v>1.272120909102505</v>
      </c>
      <c r="L9" s="2">
        <f>K9-AVERAGE($K$6:$K$8)</f>
        <v>0.12732318188527847</v>
      </c>
      <c r="M9" s="1">
        <v>5</v>
      </c>
      <c r="N9" s="1" t="s">
        <v>40</v>
      </c>
      <c r="O9" s="1">
        <v>649.79999999999995</v>
      </c>
      <c r="P9" s="1">
        <v>-34.408999999999999</v>
      </c>
      <c r="Q9" s="1">
        <v>11.538</v>
      </c>
      <c r="R9" s="4">
        <f t="shared" si="2"/>
        <v>107.23992176882432</v>
      </c>
      <c r="S9" s="4">
        <f>R9*(L9/100)*1000</f>
        <v>136.54128064735053</v>
      </c>
    </row>
    <row r="10" spans="1:19" x14ac:dyDescent="0.25">
      <c r="A10" s="2">
        <v>5</v>
      </c>
      <c r="B10" s="2">
        <v>1</v>
      </c>
      <c r="C10" s="2" t="s">
        <v>36</v>
      </c>
      <c r="D10" s="2">
        <v>6</v>
      </c>
      <c r="E10" s="2" t="s">
        <v>41</v>
      </c>
      <c r="F10" s="2">
        <v>811.3</v>
      </c>
      <c r="G10" s="2">
        <v>-10.781000000000001</v>
      </c>
      <c r="H10" s="2">
        <v>42.67</v>
      </c>
      <c r="I10" s="2">
        <f t="shared" si="0"/>
        <v>1.1810804980974999E-2</v>
      </c>
      <c r="J10" s="2">
        <f t="shared" ref="J10:J11" si="4">I10-AVERAGE($I$6:$I$8)</f>
        <v>2.3025373962499984E-4</v>
      </c>
      <c r="K10" s="2">
        <f t="shared" si="1"/>
        <v>1.1672938184522623</v>
      </c>
      <c r="L10" s="2">
        <f t="shared" ref="L10:L11" si="5">K10-AVERAGE($K$6:$K$8)</f>
        <v>2.249609123503582E-2</v>
      </c>
      <c r="M10" s="1">
        <v>6</v>
      </c>
      <c r="N10" s="1" t="s">
        <v>41</v>
      </c>
      <c r="O10" s="1">
        <v>650.6</v>
      </c>
      <c r="P10" s="1">
        <v>-34.505000000000003</v>
      </c>
      <c r="Q10" s="1">
        <v>14.579000000000001</v>
      </c>
      <c r="R10" s="4">
        <f t="shared" si="2"/>
        <v>381.56625242991754</v>
      </c>
      <c r="S10" s="4">
        <f t="shared" si="3"/>
        <v>85.837492268741343</v>
      </c>
    </row>
    <row r="11" spans="1:19" x14ac:dyDescent="0.25">
      <c r="A11" s="2">
        <v>6</v>
      </c>
      <c r="B11" s="2">
        <v>1</v>
      </c>
      <c r="C11" s="2" t="s">
        <v>36</v>
      </c>
      <c r="D11" s="2">
        <v>7</v>
      </c>
      <c r="E11" s="2" t="s">
        <v>42</v>
      </c>
      <c r="F11" s="2">
        <v>814.9</v>
      </c>
      <c r="G11" s="2">
        <v>-17.076000000000001</v>
      </c>
      <c r="H11" s="2">
        <v>61.587000000000003</v>
      </c>
      <c r="I11" s="2">
        <f t="shared" si="0"/>
        <v>1.17356456711E-2</v>
      </c>
      <c r="J11" s="2">
        <f t="shared" si="4"/>
        <v>1.5509442975000093E-4</v>
      </c>
      <c r="K11" s="2">
        <f t="shared" si="1"/>
        <v>1.1599517839776776</v>
      </c>
      <c r="L11" s="2">
        <f t="shared" si="5"/>
        <v>1.5154056760451118E-2</v>
      </c>
      <c r="M11" s="1">
        <v>7</v>
      </c>
      <c r="N11" s="1" t="s">
        <v>42</v>
      </c>
      <c r="O11" s="1">
        <v>650.6</v>
      </c>
      <c r="P11" s="1">
        <v>-34.279000000000003</v>
      </c>
      <c r="Q11" s="1">
        <v>14.452</v>
      </c>
      <c r="R11" s="4">
        <f t="shared" si="2"/>
        <v>555.56662260954886</v>
      </c>
      <c r="S11" s="4">
        <f t="shared" si="3"/>
        <v>84.190881332372271</v>
      </c>
    </row>
    <row r="12" spans="1:19" x14ac:dyDescent="0.25">
      <c r="A12" s="2">
        <v>7</v>
      </c>
      <c r="B12" s="2">
        <v>1</v>
      </c>
      <c r="C12" s="2" t="s">
        <v>35</v>
      </c>
      <c r="D12" s="2">
        <v>8</v>
      </c>
      <c r="E12" s="2" t="s">
        <v>43</v>
      </c>
      <c r="F12" s="2">
        <v>801.3</v>
      </c>
      <c r="G12" s="2">
        <v>-28.257000000000001</v>
      </c>
      <c r="H12" s="2">
        <v>8.25</v>
      </c>
      <c r="I12" s="2">
        <f t="shared" si="0"/>
        <v>1.1602149842074999E-2</v>
      </c>
      <c r="K12" s="2">
        <f t="shared" si="1"/>
        <v>1.1469083813123817</v>
      </c>
      <c r="M12" s="1">
        <v>8</v>
      </c>
      <c r="N12" s="1" t="s">
        <v>43</v>
      </c>
      <c r="O12" s="1">
        <v>650</v>
      </c>
      <c r="P12" s="1">
        <v>-34.401000000000003</v>
      </c>
      <c r="Q12" s="1">
        <v>12.85</v>
      </c>
      <c r="R12" s="4">
        <f t="shared" si="2"/>
        <v>83.700079520690565</v>
      </c>
      <c r="S12" s="4">
        <f t="shared" si="3"/>
        <v>0</v>
      </c>
    </row>
    <row r="13" spans="1:19" x14ac:dyDescent="0.25">
      <c r="A13" s="2">
        <v>8</v>
      </c>
      <c r="B13" s="2">
        <v>1</v>
      </c>
      <c r="C13" s="2" t="s">
        <v>35</v>
      </c>
      <c r="D13" s="2">
        <v>9</v>
      </c>
      <c r="E13" s="2" t="s">
        <v>44</v>
      </c>
      <c r="F13" s="2">
        <v>810.9</v>
      </c>
      <c r="G13" s="2">
        <v>-31.073</v>
      </c>
      <c r="H13" s="2">
        <v>39.640999999999998</v>
      </c>
      <c r="I13" s="2">
        <f t="shared" si="0"/>
        <v>1.1568528139674999E-2</v>
      </c>
      <c r="K13" s="2">
        <f t="shared" si="1"/>
        <v>1.1436227816369593</v>
      </c>
      <c r="M13" s="1">
        <v>9</v>
      </c>
      <c r="N13" s="1" t="s">
        <v>44</v>
      </c>
      <c r="O13" s="1">
        <v>650.6</v>
      </c>
      <c r="P13" s="1">
        <v>-34.630000000000003</v>
      </c>
      <c r="Q13" s="1">
        <v>14.836</v>
      </c>
      <c r="R13" s="4">
        <f t="shared" si="2"/>
        <v>348.33958227566092</v>
      </c>
      <c r="S13" s="4">
        <f t="shared" si="3"/>
        <v>0</v>
      </c>
    </row>
    <row r="14" spans="1:19" x14ac:dyDescent="0.25">
      <c r="A14" s="2">
        <v>9</v>
      </c>
      <c r="B14" s="2">
        <v>1</v>
      </c>
      <c r="C14" s="2" t="s">
        <v>35</v>
      </c>
      <c r="D14" s="2">
        <v>10</v>
      </c>
      <c r="E14" s="2" t="s">
        <v>45</v>
      </c>
      <c r="F14" s="2">
        <v>815.5</v>
      </c>
      <c r="G14" s="2">
        <v>-31.198</v>
      </c>
      <c r="H14" s="2">
        <v>64.787000000000006</v>
      </c>
      <c r="I14" s="2">
        <f t="shared" si="0"/>
        <v>1.156703569905E-2</v>
      </c>
      <c r="K14" s="2">
        <f t="shared" si="1"/>
        <v>1.1434769314182449</v>
      </c>
      <c r="M14" s="1">
        <v>10</v>
      </c>
      <c r="N14" s="1" t="s">
        <v>45</v>
      </c>
      <c r="O14" s="1">
        <v>650.4</v>
      </c>
      <c r="P14" s="1">
        <v>-34.555</v>
      </c>
      <c r="Q14" s="1">
        <v>14.003</v>
      </c>
      <c r="R14" s="4">
        <f t="shared" si="2"/>
        <v>603.17291417644003</v>
      </c>
      <c r="S14" s="4">
        <f t="shared" si="3"/>
        <v>0</v>
      </c>
    </row>
    <row r="15" spans="1:19" x14ac:dyDescent="0.25">
      <c r="A15" s="2">
        <v>10</v>
      </c>
      <c r="B15" s="2">
        <v>1</v>
      </c>
      <c r="C15" s="2" t="s">
        <v>36</v>
      </c>
      <c r="D15" s="2">
        <v>11</v>
      </c>
      <c r="E15" s="2" t="s">
        <v>46</v>
      </c>
      <c r="F15" s="2">
        <v>802.1</v>
      </c>
      <c r="G15" s="2">
        <v>41.613</v>
      </c>
      <c r="H15" s="2">
        <v>10.146000000000001</v>
      </c>
      <c r="I15" s="2">
        <f t="shared" si="0"/>
        <v>1.2436364453824997E-2</v>
      </c>
      <c r="J15" s="2">
        <f>I15-AVERAGE($I$12:$I$14)</f>
        <v>8.5712656022499806E-4</v>
      </c>
      <c r="K15" s="2">
        <f t="shared" si="1"/>
        <v>1.2283601113571214</v>
      </c>
      <c r="L15" s="2">
        <f>K15-AVERAGE($K$12:$K$14)</f>
        <v>8.3690746567926189E-2</v>
      </c>
      <c r="M15" s="1">
        <v>11</v>
      </c>
      <c r="N15" s="1" t="s">
        <v>46</v>
      </c>
      <c r="O15" s="1">
        <v>649.79999999999995</v>
      </c>
      <c r="P15" s="1">
        <v>-34.277999999999999</v>
      </c>
      <c r="Q15" s="1">
        <v>12.532999999999999</v>
      </c>
      <c r="R15" s="4">
        <f t="shared" si="2"/>
        <v>105.53946006878816</v>
      </c>
      <c r="S15" s="4">
        <f t="shared" si="3"/>
        <v>88.326762055327166</v>
      </c>
    </row>
    <row r="16" spans="1:19" x14ac:dyDescent="0.25">
      <c r="A16" s="2">
        <v>11</v>
      </c>
      <c r="B16" s="2">
        <v>1</v>
      </c>
      <c r="C16" s="2" t="s">
        <v>36</v>
      </c>
      <c r="D16" s="2">
        <v>12</v>
      </c>
      <c r="E16" s="2" t="s">
        <v>47</v>
      </c>
      <c r="F16" s="2">
        <v>811.5</v>
      </c>
      <c r="G16" s="2">
        <v>-17.599</v>
      </c>
      <c r="H16" s="2">
        <v>44.933999999999997</v>
      </c>
      <c r="I16" s="2">
        <f t="shared" ref="I16:I23" si="6">(((G16/1000)+1)*0.0112372)*(17/16)</f>
        <v>1.1729401299524999E-2</v>
      </c>
      <c r="J16" s="2">
        <f t="shared" ref="J16:J17" si="7">I16-AVERAGE($I$12:$I$14)</f>
        <v>1.5016340592500024E-4</v>
      </c>
      <c r="K16" s="2">
        <f t="shared" si="1"/>
        <v>1.1593417453776733</v>
      </c>
      <c r="L16" s="2">
        <f t="shared" ref="L16:L17" si="8">K16-AVERAGE($K$12:$K$14)</f>
        <v>1.4672380588478084E-2</v>
      </c>
      <c r="M16" s="1">
        <v>12</v>
      </c>
      <c r="N16" s="1" t="s">
        <v>47</v>
      </c>
      <c r="O16" s="1">
        <v>650.20000000000005</v>
      </c>
      <c r="P16" s="1">
        <v>-34.558999999999997</v>
      </c>
      <c r="Q16" s="1">
        <v>13.978999999999999</v>
      </c>
      <c r="R16" s="4">
        <f t="shared" si="2"/>
        <v>419.05789372715191</v>
      </c>
      <c r="S16" s="4">
        <f t="shared" si="3"/>
        <v>61.485769053707749</v>
      </c>
    </row>
    <row r="17" spans="1:19" x14ac:dyDescent="0.25">
      <c r="A17" s="2">
        <v>12</v>
      </c>
      <c r="B17" s="2">
        <v>1</v>
      </c>
      <c r="C17" s="2" t="s">
        <v>36</v>
      </c>
      <c r="D17" s="2">
        <v>13</v>
      </c>
      <c r="E17" s="2" t="s">
        <v>48</v>
      </c>
      <c r="F17" s="2">
        <v>814.9</v>
      </c>
      <c r="G17" s="2">
        <v>-22.44</v>
      </c>
      <c r="H17" s="2">
        <v>61.856999999999999</v>
      </c>
      <c r="I17" s="2">
        <f t="shared" si="6"/>
        <v>1.1671602058999999E-2</v>
      </c>
      <c r="J17" s="2">
        <f t="shared" si="7"/>
        <v>9.2364165400000281E-5</v>
      </c>
      <c r="K17" s="2">
        <f t="shared" si="1"/>
        <v>1.1536947399971913</v>
      </c>
      <c r="L17" s="2">
        <f t="shared" si="8"/>
        <v>9.025375207996067E-3</v>
      </c>
      <c r="M17" s="1">
        <v>13</v>
      </c>
      <c r="N17" s="1" t="s">
        <v>48</v>
      </c>
      <c r="O17" s="1">
        <v>650.4</v>
      </c>
      <c r="P17" s="1">
        <v>-34.643000000000001</v>
      </c>
      <c r="Q17" s="1">
        <v>13.718999999999999</v>
      </c>
      <c r="R17" s="4">
        <f t="shared" si="2"/>
        <v>587.81605932944956</v>
      </c>
      <c r="S17" s="4">
        <f t="shared" si="3"/>
        <v>53.052604887339584</v>
      </c>
    </row>
    <row r="18" spans="1:19" x14ac:dyDescent="0.25">
      <c r="A18" s="2">
        <v>13</v>
      </c>
      <c r="B18" s="2">
        <v>2</v>
      </c>
      <c r="C18" s="2" t="s">
        <v>35</v>
      </c>
      <c r="D18" s="2">
        <v>14</v>
      </c>
      <c r="E18" s="2" t="s">
        <v>49</v>
      </c>
      <c r="F18" s="2">
        <v>801.9</v>
      </c>
      <c r="G18" s="2">
        <v>-28.698</v>
      </c>
      <c r="H18" s="2">
        <v>9.6</v>
      </c>
      <c r="I18" s="2">
        <f t="shared" si="6"/>
        <v>1.1596884511549999E-2</v>
      </c>
      <c r="K18" s="2">
        <f t="shared" si="1"/>
        <v>1.14639385402512</v>
      </c>
      <c r="M18" s="1">
        <v>14</v>
      </c>
      <c r="N18" s="1" t="s">
        <v>49</v>
      </c>
      <c r="O18" s="1">
        <v>650.20000000000005</v>
      </c>
      <c r="P18" s="1">
        <v>-34.671999999999997</v>
      </c>
      <c r="Q18" s="1">
        <v>14.028</v>
      </c>
      <c r="R18" s="4">
        <f t="shared" si="2"/>
        <v>89.217597788599321</v>
      </c>
      <c r="S18" s="4">
        <f t="shared" si="3"/>
        <v>0</v>
      </c>
    </row>
    <row r="19" spans="1:19" x14ac:dyDescent="0.25">
      <c r="A19" s="2">
        <v>14</v>
      </c>
      <c r="B19" s="2">
        <v>2</v>
      </c>
      <c r="C19" s="2" t="s">
        <v>35</v>
      </c>
      <c r="D19" s="2">
        <v>26</v>
      </c>
      <c r="E19" s="2" t="s">
        <v>166</v>
      </c>
      <c r="F19" s="2">
        <v>808.8</v>
      </c>
      <c r="G19" s="2">
        <v>-31.343</v>
      </c>
      <c r="H19" s="2">
        <v>39.700000000000003</v>
      </c>
      <c r="I19" s="2">
        <f t="shared" si="6"/>
        <v>1.1565304467924999E-2</v>
      </c>
      <c r="K19" s="2">
        <f t="shared" si="1"/>
        <v>1.143307744625371</v>
      </c>
      <c r="M19" s="1">
        <v>26</v>
      </c>
      <c r="N19" s="1" t="s">
        <v>166</v>
      </c>
      <c r="O19" s="1">
        <v>648.70000000000005</v>
      </c>
      <c r="P19" s="1">
        <v>-35.536000000000001</v>
      </c>
      <c r="Q19" s="1">
        <v>12.146000000000001</v>
      </c>
      <c r="R19" s="4">
        <f t="shared" si="2"/>
        <v>426.12035454578069</v>
      </c>
      <c r="S19" s="4">
        <f t="shared" si="3"/>
        <v>0</v>
      </c>
    </row>
    <row r="20" spans="1:19" x14ac:dyDescent="0.25">
      <c r="A20" s="2">
        <v>15</v>
      </c>
      <c r="B20" s="2">
        <v>2</v>
      </c>
      <c r="C20" s="2" t="s">
        <v>35</v>
      </c>
      <c r="D20" s="2">
        <v>27</v>
      </c>
      <c r="E20" s="2" t="s">
        <v>167</v>
      </c>
      <c r="F20" s="2">
        <v>813.2</v>
      </c>
      <c r="G20" s="2">
        <v>-31.611000000000001</v>
      </c>
      <c r="H20" s="2">
        <v>60.066000000000003</v>
      </c>
      <c r="I20" s="2">
        <f t="shared" si="6"/>
        <v>1.1562104675224999E-2</v>
      </c>
      <c r="K20" s="2">
        <f t="shared" si="1"/>
        <v>1.1429950392355952</v>
      </c>
      <c r="M20" s="1">
        <v>27</v>
      </c>
      <c r="N20" s="1" t="s">
        <v>167</v>
      </c>
      <c r="O20" s="1">
        <v>649.6</v>
      </c>
      <c r="P20" s="1">
        <v>-37.680999999999997</v>
      </c>
      <c r="Q20" s="1">
        <v>14.441000000000001</v>
      </c>
      <c r="R20" s="4">
        <f t="shared" si="2"/>
        <v>542.25865620733828</v>
      </c>
      <c r="S20" s="4">
        <f t="shared" si="3"/>
        <v>0</v>
      </c>
    </row>
    <row r="21" spans="1:19" x14ac:dyDescent="0.25">
      <c r="A21" s="2">
        <v>16</v>
      </c>
      <c r="B21" s="2">
        <v>2</v>
      </c>
      <c r="C21" s="2" t="s">
        <v>36</v>
      </c>
      <c r="D21" s="2">
        <v>28</v>
      </c>
      <c r="E21" s="2" t="s">
        <v>168</v>
      </c>
      <c r="F21" s="2">
        <v>800.1</v>
      </c>
      <c r="G21" s="2">
        <v>20.748999999999999</v>
      </c>
      <c r="H21" s="2">
        <v>9.0969999999999995</v>
      </c>
      <c r="I21" s="2">
        <f t="shared" si="6"/>
        <v>1.2187258204224997E-2</v>
      </c>
      <c r="J21" s="2">
        <f>I21-AVERAGE($I$18:$I$20)</f>
        <v>6.1249365265833057E-4</v>
      </c>
      <c r="K21" s="2">
        <f t="shared" si="1"/>
        <v>1.2040517310845285</v>
      </c>
      <c r="L21" s="2">
        <f>K21-AVERAGE($K$18:$K$20)</f>
        <v>5.9819518455832998E-2</v>
      </c>
      <c r="M21" s="1">
        <v>28</v>
      </c>
      <c r="N21" s="1" t="s">
        <v>168</v>
      </c>
      <c r="O21" s="1">
        <v>648.5</v>
      </c>
      <c r="P21" s="1">
        <v>-38.847999999999999</v>
      </c>
      <c r="Q21" s="1">
        <v>10.993</v>
      </c>
      <c r="R21" s="4">
        <f t="shared" si="2"/>
        <v>107.88399406439278</v>
      </c>
      <c r="S21" s="4">
        <f t="shared" si="3"/>
        <v>64.535685740239231</v>
      </c>
    </row>
    <row r="22" spans="1:19" x14ac:dyDescent="0.25">
      <c r="A22" s="2">
        <v>17</v>
      </c>
      <c r="B22" s="2">
        <v>2</v>
      </c>
      <c r="C22" s="2" t="s">
        <v>36</v>
      </c>
      <c r="D22" s="2">
        <v>29</v>
      </c>
      <c r="E22" s="2" t="s">
        <v>169</v>
      </c>
      <c r="F22" s="2">
        <v>809.9</v>
      </c>
      <c r="G22" s="2">
        <v>-15.635</v>
      </c>
      <c r="H22" s="2">
        <v>45.396000000000001</v>
      </c>
      <c r="I22" s="2">
        <f t="shared" si="6"/>
        <v>1.1752850526624999E-2</v>
      </c>
      <c r="J22" s="2">
        <f t="shared" ref="J22:J23" si="9">I22-AVERAGE($I$18:$I$20)</f>
        <v>1.7808597505833239E-4</v>
      </c>
      <c r="K22" s="2">
        <f t="shared" si="1"/>
        <v>1.1616325588316903</v>
      </c>
      <c r="L22" s="2">
        <f t="shared" ref="L22:L23" si="10">K22-AVERAGE($K$18:$K$20)</f>
        <v>1.7400346202994799E-2</v>
      </c>
      <c r="M22" s="1">
        <v>29</v>
      </c>
      <c r="N22" s="1" t="s">
        <v>169</v>
      </c>
      <c r="O22" s="1">
        <v>649.20000000000005</v>
      </c>
      <c r="P22" s="1">
        <v>-36.798000000000002</v>
      </c>
      <c r="Q22" s="1">
        <v>12.683999999999999</v>
      </c>
      <c r="R22" s="4">
        <f t="shared" si="2"/>
        <v>466.59104964009356</v>
      </c>
      <c r="S22" s="4">
        <f t="shared" si="3"/>
        <v>81.188457989563588</v>
      </c>
    </row>
    <row r="23" spans="1:19" x14ac:dyDescent="0.25">
      <c r="A23" s="2">
        <v>18</v>
      </c>
      <c r="B23" s="2">
        <v>2</v>
      </c>
      <c r="C23" s="2" t="s">
        <v>36</v>
      </c>
      <c r="D23" s="2">
        <v>30</v>
      </c>
      <c r="E23" s="2" t="s">
        <v>170</v>
      </c>
      <c r="F23" s="2">
        <v>811.8</v>
      </c>
      <c r="G23" s="2">
        <v>-22.731999999999999</v>
      </c>
      <c r="H23" s="2">
        <v>53.390999999999998</v>
      </c>
      <c r="I23" s="2">
        <f t="shared" si="6"/>
        <v>1.16681157177E-2</v>
      </c>
      <c r="J23" s="2">
        <f t="shared" si="9"/>
        <v>9.3351166133332983E-5</v>
      </c>
      <c r="K23" s="2">
        <f t="shared" si="1"/>
        <v>1.1533541026369478</v>
      </c>
      <c r="L23" s="2">
        <f t="shared" si="10"/>
        <v>9.1218900082523646E-3</v>
      </c>
      <c r="M23" s="1">
        <v>30</v>
      </c>
      <c r="N23" s="1" t="s">
        <v>170</v>
      </c>
      <c r="O23" s="1">
        <v>648.70000000000005</v>
      </c>
      <c r="P23" s="1">
        <v>-37.933</v>
      </c>
      <c r="Q23" s="1">
        <v>12.161</v>
      </c>
      <c r="R23" s="4">
        <f t="shared" si="2"/>
        <v>572.36598517472487</v>
      </c>
      <c r="S23" s="4">
        <f t="shared" si="3"/>
        <v>52.210595612288436</v>
      </c>
    </row>
    <row r="24" spans="1:19" x14ac:dyDescent="0.25">
      <c r="A24" s="2">
        <v>19</v>
      </c>
      <c r="B24" s="2">
        <v>2</v>
      </c>
      <c r="C24" s="2" t="s">
        <v>35</v>
      </c>
      <c r="D24" s="2">
        <v>31</v>
      </c>
      <c r="E24" s="2" t="s">
        <v>171</v>
      </c>
      <c r="F24" s="2">
        <v>799.4</v>
      </c>
      <c r="G24" s="2">
        <v>-34.478000000000002</v>
      </c>
      <c r="H24" s="2">
        <v>7.3280000000000003</v>
      </c>
      <c r="I24" s="2">
        <f t="shared" ref="I24:I25" si="11">(((G24/1000)+1)*0.0112372)*(17/16)</f>
        <v>1.1527874057049999E-2</v>
      </c>
      <c r="K24" s="2">
        <f t="shared" ref="K24:K25" si="12">(I24/(1+I24))*100</f>
        <v>1.139649667864697</v>
      </c>
      <c r="M24" s="1">
        <v>31</v>
      </c>
      <c r="N24" s="1" t="s">
        <v>171</v>
      </c>
      <c r="O24" s="1">
        <v>648.29999999999995</v>
      </c>
      <c r="P24" s="1">
        <v>-38.973999999999997</v>
      </c>
      <c r="Q24" s="1">
        <v>10.157999999999999</v>
      </c>
      <c r="R24" s="4">
        <f t="shared" si="2"/>
        <v>94.048592815931613</v>
      </c>
      <c r="S24" s="4">
        <f t="shared" si="3"/>
        <v>0</v>
      </c>
    </row>
    <row r="25" spans="1:19" x14ac:dyDescent="0.25">
      <c r="A25" s="2">
        <v>20</v>
      </c>
      <c r="B25" s="2">
        <v>2</v>
      </c>
      <c r="C25" s="2" t="s">
        <v>35</v>
      </c>
      <c r="D25" s="2">
        <v>32</v>
      </c>
      <c r="E25" s="2" t="s">
        <v>172</v>
      </c>
      <c r="F25" s="2">
        <v>808.2</v>
      </c>
      <c r="G25" s="2">
        <v>-31.901</v>
      </c>
      <c r="H25" s="2">
        <v>39.347999999999999</v>
      </c>
      <c r="I25" s="2">
        <f t="shared" si="11"/>
        <v>1.1558642212975E-2</v>
      </c>
      <c r="K25" s="2">
        <f t="shared" si="12"/>
        <v>1.1426566617718072</v>
      </c>
      <c r="M25" s="1">
        <v>32</v>
      </c>
      <c r="N25" s="1" t="s">
        <v>172</v>
      </c>
      <c r="O25" s="1">
        <v>649.20000000000005</v>
      </c>
      <c r="P25" s="1">
        <v>-37.043999999999997</v>
      </c>
      <c r="Q25" s="1">
        <v>13.023</v>
      </c>
      <c r="R25" s="4">
        <f t="shared" si="2"/>
        <v>393.90062679217596</v>
      </c>
      <c r="S25" s="4">
        <f t="shared" si="3"/>
        <v>0</v>
      </c>
    </row>
    <row r="26" spans="1:19" x14ac:dyDescent="0.25">
      <c r="A26" s="2">
        <v>21</v>
      </c>
      <c r="B26" s="2">
        <v>2</v>
      </c>
      <c r="C26" s="2" t="s">
        <v>35</v>
      </c>
      <c r="D26" s="2">
        <v>16</v>
      </c>
      <c r="E26" s="2" t="s">
        <v>186</v>
      </c>
      <c r="F26" s="2">
        <v>806.3</v>
      </c>
      <c r="G26" s="2">
        <v>-32.165999999999997</v>
      </c>
      <c r="H26" s="2">
        <v>41.39</v>
      </c>
      <c r="I26" s="2">
        <f t="shared" ref="I26:I29" si="13">(((G26/1000)+1)*0.0112372)*(17/16)</f>
        <v>1.155547823885E-2</v>
      </c>
      <c r="K26" s="2">
        <f t="shared" ref="K26:K29" si="14">(I26/(1+I26))*100</f>
        <v>1.1423474527535011</v>
      </c>
      <c r="M26" s="1">
        <v>16</v>
      </c>
      <c r="N26" s="1" t="s">
        <v>186</v>
      </c>
      <c r="O26" s="1">
        <v>646</v>
      </c>
      <c r="P26" s="1">
        <v>-37.29</v>
      </c>
      <c r="Q26" s="1">
        <v>8.2159999999999993</v>
      </c>
      <c r="R26" s="4">
        <f t="shared" si="2"/>
        <v>656.76506807107739</v>
      </c>
      <c r="S26" s="4">
        <f t="shared" si="3"/>
        <v>0</v>
      </c>
    </row>
    <row r="27" spans="1:19" x14ac:dyDescent="0.25">
      <c r="A27" s="2">
        <v>22</v>
      </c>
      <c r="B27" s="2">
        <v>2</v>
      </c>
      <c r="C27" s="2" t="s">
        <v>36</v>
      </c>
      <c r="D27" s="2">
        <v>17</v>
      </c>
      <c r="E27" s="2" t="s">
        <v>187</v>
      </c>
      <c r="F27" s="2">
        <v>795.9</v>
      </c>
      <c r="G27" s="2">
        <v>16.536000000000001</v>
      </c>
      <c r="H27" s="2">
        <v>5.5019999999999998</v>
      </c>
      <c r="I27" s="2">
        <f t="shared" si="13"/>
        <v>1.21369569854E-2</v>
      </c>
      <c r="J27" s="2">
        <f>I27-AVERAGE($I$24:$I$26)</f>
        <v>5.8962548244166982E-4</v>
      </c>
      <c r="K27" s="2">
        <f t="shared" si="14"/>
        <v>1.1991417665005859</v>
      </c>
      <c r="L27" s="2">
        <f>K27-AVERAGE($K$24:$K$26)</f>
        <v>5.7590505703917438E-2</v>
      </c>
      <c r="M27" s="1">
        <v>17</v>
      </c>
      <c r="N27" s="1" t="s">
        <v>187</v>
      </c>
      <c r="O27" s="1">
        <v>645.6</v>
      </c>
      <c r="P27" s="1">
        <v>-36.514000000000003</v>
      </c>
      <c r="Q27" s="1">
        <v>7.8609999999999998</v>
      </c>
      <c r="R27" s="4">
        <f t="shared" si="2"/>
        <v>91.246841325122304</v>
      </c>
      <c r="S27" s="4">
        <f t="shared" si="3"/>
        <v>52.54951735798906</v>
      </c>
    </row>
    <row r="28" spans="1:19" x14ac:dyDescent="0.25">
      <c r="A28" s="2">
        <v>23</v>
      </c>
      <c r="B28" s="2">
        <v>2</v>
      </c>
      <c r="C28" s="2" t="s">
        <v>36</v>
      </c>
      <c r="D28" s="2">
        <v>18</v>
      </c>
      <c r="E28" s="2" t="s">
        <v>188</v>
      </c>
      <c r="F28" s="2">
        <v>803.2</v>
      </c>
      <c r="G28" s="2">
        <v>-23.95</v>
      </c>
      <c r="H28" s="2">
        <v>27.408000000000001</v>
      </c>
      <c r="I28" s="2">
        <f>(((G28/1000)+1)*0.0112372)*(17/16)</f>
        <v>1.1653573376249999E-2</v>
      </c>
      <c r="J28" s="2">
        <f t="shared" ref="J28:J29" si="15">I28-AVERAGE($I$24:$I$26)</f>
        <v>1.0624187329166812E-4</v>
      </c>
      <c r="K28" s="2">
        <f>(I28/(1+I28))*100</f>
        <v>1.151933199559396</v>
      </c>
      <c r="L28" s="2">
        <f t="shared" ref="L28:L29" si="16">K28-AVERAGE($K$24:$K$26)</f>
        <v>1.0381938762727527E-2</v>
      </c>
      <c r="M28" s="1">
        <v>18</v>
      </c>
      <c r="N28" s="1" t="s">
        <v>188</v>
      </c>
      <c r="O28" s="1">
        <v>645.79999999999995</v>
      </c>
      <c r="P28" s="1">
        <v>-36.119</v>
      </c>
      <c r="Q28" s="1">
        <v>8.3640000000000008</v>
      </c>
      <c r="R28" s="4">
        <f t="shared" si="2"/>
        <v>427.20701080553994</v>
      </c>
      <c r="S28" s="4">
        <f t="shared" si="3"/>
        <v>44.352370251909932</v>
      </c>
    </row>
    <row r="29" spans="1:19" x14ac:dyDescent="0.25">
      <c r="A29" s="2">
        <v>24</v>
      </c>
      <c r="B29" s="2">
        <v>2</v>
      </c>
      <c r="C29" s="2" t="s">
        <v>36</v>
      </c>
      <c r="D29" s="2">
        <v>19</v>
      </c>
      <c r="E29" s="2" t="s">
        <v>189</v>
      </c>
      <c r="F29" s="2">
        <v>803.4</v>
      </c>
      <c r="G29" s="2">
        <v>-26.437000000000001</v>
      </c>
      <c r="H29" s="2">
        <v>29.834</v>
      </c>
      <c r="I29" s="2">
        <f t="shared" si="13"/>
        <v>1.1623879777574998E-2</v>
      </c>
      <c r="J29" s="2">
        <f t="shared" si="15"/>
        <v>7.6548274616667147E-5</v>
      </c>
      <c r="K29" s="2">
        <f t="shared" si="14"/>
        <v>1.1490317705954838</v>
      </c>
      <c r="L29" s="2">
        <f t="shared" si="16"/>
        <v>7.4805097988153157E-3</v>
      </c>
      <c r="M29" s="1">
        <v>19</v>
      </c>
      <c r="N29" s="1" t="s">
        <v>189</v>
      </c>
      <c r="O29" s="1">
        <v>645.20000000000005</v>
      </c>
      <c r="P29" s="1">
        <v>-35.622999999999998</v>
      </c>
      <c r="Q29" s="1">
        <v>6.9580000000000002</v>
      </c>
      <c r="R29" s="4">
        <f t="shared" si="2"/>
        <v>558.98751845446054</v>
      </c>
      <c r="S29" s="4">
        <f t="shared" si="3"/>
        <v>41.815116092140492</v>
      </c>
    </row>
    <row r="30" spans="1:19" x14ac:dyDescent="0.25">
      <c r="A30" s="2">
        <v>26</v>
      </c>
      <c r="B30" s="2">
        <v>3</v>
      </c>
      <c r="C30" s="2" t="s">
        <v>35</v>
      </c>
      <c r="R30" s="4" t="e">
        <f t="shared" si="2"/>
        <v>#DIV/0!</v>
      </c>
      <c r="S30" s="4" t="e">
        <f t="shared" si="3"/>
        <v>#DIV/0!</v>
      </c>
    </row>
    <row r="31" spans="1:19" x14ac:dyDescent="0.25">
      <c r="A31" s="2">
        <v>27</v>
      </c>
      <c r="B31" s="2">
        <v>3</v>
      </c>
      <c r="C31" s="2" t="s">
        <v>35</v>
      </c>
      <c r="R31" s="4" t="e">
        <f t="shared" si="2"/>
        <v>#DIV/0!</v>
      </c>
      <c r="S31" s="4" t="e">
        <f t="shared" si="3"/>
        <v>#DIV/0!</v>
      </c>
    </row>
    <row r="32" spans="1:19" x14ac:dyDescent="0.25">
      <c r="A32" s="2">
        <v>28</v>
      </c>
      <c r="B32" s="2">
        <v>3</v>
      </c>
      <c r="C32" s="2" t="s">
        <v>35</v>
      </c>
      <c r="R32" s="4" t="e">
        <f t="shared" si="2"/>
        <v>#DIV/0!</v>
      </c>
      <c r="S32" s="4" t="e">
        <f t="shared" si="3"/>
        <v>#DIV/0!</v>
      </c>
    </row>
    <row r="33" spans="1:19" x14ac:dyDescent="0.25">
      <c r="A33" s="2">
        <v>29</v>
      </c>
      <c r="B33" s="2">
        <v>3</v>
      </c>
      <c r="C33" s="2" t="s">
        <v>36</v>
      </c>
      <c r="R33" s="4" t="e">
        <f t="shared" si="2"/>
        <v>#DIV/0!</v>
      </c>
      <c r="S33" s="4" t="e">
        <f t="shared" si="3"/>
        <v>#DIV/0!</v>
      </c>
    </row>
    <row r="34" spans="1:19" x14ac:dyDescent="0.25">
      <c r="A34" s="2">
        <v>30</v>
      </c>
      <c r="B34" s="2">
        <v>3</v>
      </c>
      <c r="C34" s="2" t="s">
        <v>36</v>
      </c>
      <c r="R34" s="4" t="e">
        <f t="shared" si="2"/>
        <v>#DIV/0!</v>
      </c>
      <c r="S34" s="4" t="e">
        <f t="shared" si="3"/>
        <v>#DIV/0!</v>
      </c>
    </row>
    <row r="35" spans="1:19" x14ac:dyDescent="0.25">
      <c r="A35" s="2">
        <v>31</v>
      </c>
      <c r="B35" s="2">
        <v>3</v>
      </c>
      <c r="C35" s="2" t="s">
        <v>36</v>
      </c>
      <c r="R35" s="4" t="e">
        <f t="shared" si="2"/>
        <v>#DIV/0!</v>
      </c>
      <c r="S35" s="4" t="e">
        <f t="shared" si="3"/>
        <v>#DIV/0!</v>
      </c>
    </row>
    <row r="36" spans="1:19" x14ac:dyDescent="0.25">
      <c r="A36" s="2">
        <v>32</v>
      </c>
      <c r="B36" s="2">
        <v>3</v>
      </c>
      <c r="C36" s="2" t="s">
        <v>35</v>
      </c>
      <c r="R36" s="4" t="e">
        <f t="shared" si="2"/>
        <v>#DIV/0!</v>
      </c>
      <c r="S36" s="4" t="e">
        <f t="shared" ref="S36:S49" si="17">R36*(L36/100)*1000</f>
        <v>#DIV/0!</v>
      </c>
    </row>
    <row r="37" spans="1:19" x14ac:dyDescent="0.25">
      <c r="A37" s="2">
        <v>33</v>
      </c>
      <c r="B37" s="2">
        <v>3</v>
      </c>
      <c r="C37" s="2" t="s">
        <v>35</v>
      </c>
      <c r="R37" s="4" t="e">
        <f t="shared" si="2"/>
        <v>#DIV/0!</v>
      </c>
      <c r="S37" s="4" t="e">
        <f t="shared" si="17"/>
        <v>#DIV/0!</v>
      </c>
    </row>
    <row r="38" spans="1:19" x14ac:dyDescent="0.25">
      <c r="A38" s="2">
        <v>34</v>
      </c>
      <c r="B38" s="2">
        <v>3</v>
      </c>
      <c r="C38" s="2" t="s">
        <v>35</v>
      </c>
      <c r="R38" s="4" t="e">
        <f t="shared" si="2"/>
        <v>#DIV/0!</v>
      </c>
      <c r="S38" s="4" t="e">
        <f t="shared" si="17"/>
        <v>#DIV/0!</v>
      </c>
    </row>
    <row r="39" spans="1:19" x14ac:dyDescent="0.25">
      <c r="A39" s="2">
        <v>35</v>
      </c>
      <c r="B39" s="2">
        <v>3</v>
      </c>
      <c r="C39" s="2" t="s">
        <v>36</v>
      </c>
      <c r="R39" s="4" t="e">
        <f t="shared" si="2"/>
        <v>#DIV/0!</v>
      </c>
      <c r="S39" s="4" t="e">
        <f t="shared" si="17"/>
        <v>#DIV/0!</v>
      </c>
    </row>
    <row r="40" spans="1:19" x14ac:dyDescent="0.25">
      <c r="A40" s="2">
        <v>36</v>
      </c>
      <c r="B40" s="2">
        <v>3</v>
      </c>
      <c r="C40" s="2" t="s">
        <v>36</v>
      </c>
      <c r="R40" s="4" t="e">
        <f t="shared" si="2"/>
        <v>#DIV/0!</v>
      </c>
      <c r="S40" s="4" t="e">
        <f t="shared" si="17"/>
        <v>#DIV/0!</v>
      </c>
    </row>
    <row r="41" spans="1:19" x14ac:dyDescent="0.25">
      <c r="A41" s="2">
        <v>25</v>
      </c>
      <c r="B41" s="2">
        <v>3</v>
      </c>
      <c r="C41" s="2" t="s">
        <v>36</v>
      </c>
      <c r="R41" s="4" t="e">
        <f t="shared" si="2"/>
        <v>#DIV/0!</v>
      </c>
      <c r="S41" s="4" t="e">
        <f t="shared" si="17"/>
        <v>#DIV/0!</v>
      </c>
    </row>
    <row r="42" spans="1:19" x14ac:dyDescent="0.25">
      <c r="A42" s="2">
        <v>37</v>
      </c>
      <c r="B42" s="2">
        <v>4</v>
      </c>
      <c r="C42" s="2" t="s">
        <v>35</v>
      </c>
      <c r="R42" s="4" t="e">
        <f t="shared" si="2"/>
        <v>#DIV/0!</v>
      </c>
      <c r="S42" s="4" t="e">
        <f t="shared" si="17"/>
        <v>#DIV/0!</v>
      </c>
    </row>
    <row r="43" spans="1:19" x14ac:dyDescent="0.25">
      <c r="A43" s="2">
        <v>38</v>
      </c>
      <c r="B43" s="2">
        <v>4</v>
      </c>
      <c r="C43" s="2" t="s">
        <v>35</v>
      </c>
      <c r="R43" s="4" t="e">
        <f t="shared" si="2"/>
        <v>#DIV/0!</v>
      </c>
      <c r="S43" s="4" t="e">
        <f t="shared" si="17"/>
        <v>#DIV/0!</v>
      </c>
    </row>
    <row r="44" spans="1:19" x14ac:dyDescent="0.25">
      <c r="A44" s="2">
        <v>39</v>
      </c>
      <c r="B44" s="2">
        <v>4</v>
      </c>
      <c r="C44" s="2" t="s">
        <v>35</v>
      </c>
      <c r="R44" s="4" t="e">
        <f t="shared" si="2"/>
        <v>#DIV/0!</v>
      </c>
      <c r="S44" s="4" t="e">
        <f t="shared" si="17"/>
        <v>#DIV/0!</v>
      </c>
    </row>
    <row r="45" spans="1:19" x14ac:dyDescent="0.25">
      <c r="A45" s="2">
        <v>40</v>
      </c>
      <c r="B45" s="2">
        <v>4</v>
      </c>
      <c r="C45" s="2" t="s">
        <v>36</v>
      </c>
      <c r="R45" s="4" t="e">
        <f t="shared" si="2"/>
        <v>#DIV/0!</v>
      </c>
      <c r="S45" s="4" t="e">
        <f t="shared" si="17"/>
        <v>#DIV/0!</v>
      </c>
    </row>
    <row r="46" spans="1:19" x14ac:dyDescent="0.25">
      <c r="A46" s="2">
        <v>41</v>
      </c>
      <c r="B46" s="2">
        <v>4</v>
      </c>
      <c r="C46" s="2" t="s">
        <v>36</v>
      </c>
      <c r="R46" s="4" t="e">
        <f t="shared" si="2"/>
        <v>#DIV/0!</v>
      </c>
      <c r="S46" s="4" t="e">
        <f t="shared" si="17"/>
        <v>#DIV/0!</v>
      </c>
    </row>
    <row r="47" spans="1:19" x14ac:dyDescent="0.25">
      <c r="A47" s="2">
        <v>42</v>
      </c>
      <c r="B47" s="2">
        <v>4</v>
      </c>
      <c r="C47" s="2" t="s">
        <v>36</v>
      </c>
      <c r="R47" s="4" t="e">
        <f t="shared" si="2"/>
        <v>#DIV/0!</v>
      </c>
      <c r="S47" s="4" t="e">
        <f t="shared" si="17"/>
        <v>#DIV/0!</v>
      </c>
    </row>
    <row r="48" spans="1:19" x14ac:dyDescent="0.25">
      <c r="A48" s="2">
        <v>43</v>
      </c>
      <c r="B48" s="2">
        <v>4</v>
      </c>
      <c r="C48" s="2" t="s">
        <v>35</v>
      </c>
      <c r="R48" s="4" t="e">
        <f t="shared" si="2"/>
        <v>#DIV/0!</v>
      </c>
      <c r="S48" s="4" t="e">
        <f t="shared" si="17"/>
        <v>#DIV/0!</v>
      </c>
    </row>
    <row r="49" spans="1:19" x14ac:dyDescent="0.25">
      <c r="A49" s="2">
        <v>44</v>
      </c>
      <c r="B49" s="2">
        <v>4</v>
      </c>
      <c r="C49" s="2" t="s">
        <v>35</v>
      </c>
      <c r="R49" s="4" t="e">
        <f t="shared" si="2"/>
        <v>#DIV/0!</v>
      </c>
      <c r="S49" s="4" t="e">
        <f t="shared" si="17"/>
        <v>#DIV/0!</v>
      </c>
    </row>
    <row r="50" spans="1:19" x14ac:dyDescent="0.25">
      <c r="A50" s="2">
        <v>45</v>
      </c>
      <c r="B50" s="2">
        <v>4</v>
      </c>
      <c r="C50" s="2" t="s">
        <v>35</v>
      </c>
      <c r="R50" s="4" t="e">
        <f t="shared" si="2"/>
        <v>#DIV/0!</v>
      </c>
      <c r="S50" s="4" t="e">
        <f t="shared" ref="S50:S65" si="18">R50*(L50/100)*1000</f>
        <v>#DIV/0!</v>
      </c>
    </row>
    <row r="51" spans="1:19" x14ac:dyDescent="0.25">
      <c r="A51" s="2">
        <v>46</v>
      </c>
      <c r="B51" s="2">
        <v>4</v>
      </c>
      <c r="C51" s="2" t="s">
        <v>36</v>
      </c>
      <c r="R51" s="4" t="e">
        <f t="shared" si="2"/>
        <v>#DIV/0!</v>
      </c>
      <c r="S51" s="4" t="e">
        <f t="shared" si="18"/>
        <v>#DIV/0!</v>
      </c>
    </row>
    <row r="52" spans="1:19" x14ac:dyDescent="0.25">
      <c r="A52" s="2">
        <v>47</v>
      </c>
      <c r="B52" s="2">
        <v>4</v>
      </c>
      <c r="C52" s="2" t="s">
        <v>36</v>
      </c>
      <c r="R52" s="4" t="e">
        <f t="shared" si="2"/>
        <v>#DIV/0!</v>
      </c>
      <c r="S52" s="4" t="e">
        <f t="shared" si="18"/>
        <v>#DIV/0!</v>
      </c>
    </row>
    <row r="53" spans="1:19" x14ac:dyDescent="0.25">
      <c r="A53" s="2">
        <v>48</v>
      </c>
      <c r="B53" s="2">
        <v>4</v>
      </c>
      <c r="C53" s="2" t="s">
        <v>36</v>
      </c>
      <c r="R53" s="4" t="e">
        <f t="shared" si="2"/>
        <v>#DIV/0!</v>
      </c>
      <c r="S53" s="4" t="e">
        <f t="shared" si="18"/>
        <v>#DIV/0!</v>
      </c>
    </row>
    <row r="54" spans="1:19" x14ac:dyDescent="0.25">
      <c r="A54" s="2">
        <v>49</v>
      </c>
      <c r="B54" s="2">
        <v>5</v>
      </c>
      <c r="C54" s="2" t="s">
        <v>35</v>
      </c>
      <c r="D54" s="2">
        <v>20</v>
      </c>
      <c r="E54" s="2" t="s">
        <v>190</v>
      </c>
      <c r="F54" s="2">
        <v>795.2</v>
      </c>
      <c r="G54" s="2">
        <v>-27.707999999999998</v>
      </c>
      <c r="H54" s="2">
        <v>5.0739999999999998</v>
      </c>
      <c r="I54" s="2">
        <f t="shared" ref="I54:I65" si="19">(((G54/1000)+1)*0.0112372)*(17/16)</f>
        <v>1.1608704641299998E-2</v>
      </c>
      <c r="K54" s="2">
        <f t="shared" ref="K54:K65" si="20">(I54/(1+I54))*100</f>
        <v>1.1475489077979273</v>
      </c>
      <c r="M54" s="1">
        <v>20</v>
      </c>
      <c r="N54" s="1" t="s">
        <v>190</v>
      </c>
      <c r="O54" s="1">
        <v>645.20000000000005</v>
      </c>
      <c r="P54" s="1">
        <v>-35.953000000000003</v>
      </c>
      <c r="Q54" s="1">
        <v>7.25</v>
      </c>
      <c r="R54" s="4">
        <f t="shared" si="2"/>
        <v>91.240468377355796</v>
      </c>
      <c r="S54" s="4">
        <f t="shared" si="18"/>
        <v>0</v>
      </c>
    </row>
    <row r="55" spans="1:19" x14ac:dyDescent="0.25">
      <c r="A55" s="2">
        <v>50</v>
      </c>
      <c r="B55" s="2">
        <v>5</v>
      </c>
      <c r="C55" s="2" t="s">
        <v>35</v>
      </c>
      <c r="D55" s="2">
        <v>21</v>
      </c>
      <c r="E55" s="2" t="s">
        <v>191</v>
      </c>
      <c r="F55" s="2">
        <v>801.5</v>
      </c>
      <c r="G55" s="2">
        <v>-33.128</v>
      </c>
      <c r="H55" s="2">
        <v>21.853000000000002</v>
      </c>
      <c r="I55" s="2">
        <f t="shared" si="19"/>
        <v>1.1543992415799998E-2</v>
      </c>
      <c r="K55" s="2">
        <f t="shared" si="20"/>
        <v>1.1412249494191828</v>
      </c>
      <c r="M55" s="1">
        <v>21</v>
      </c>
      <c r="N55" s="1" t="s">
        <v>191</v>
      </c>
      <c r="O55" s="1">
        <v>645.6</v>
      </c>
      <c r="P55" s="1">
        <v>-35.847000000000001</v>
      </c>
      <c r="Q55" s="1">
        <v>7.8529999999999998</v>
      </c>
      <c r="R55" s="4">
        <f t="shared" si="2"/>
        <v>362.7859990243237</v>
      </c>
      <c r="S55" s="4">
        <f t="shared" si="18"/>
        <v>0</v>
      </c>
    </row>
    <row r="56" spans="1:19" x14ac:dyDescent="0.25">
      <c r="A56" s="2">
        <v>51</v>
      </c>
      <c r="B56" s="2">
        <v>5</v>
      </c>
      <c r="C56" s="2" t="s">
        <v>35</v>
      </c>
      <c r="D56" s="2">
        <v>5</v>
      </c>
      <c r="E56" s="2" t="s">
        <v>192</v>
      </c>
      <c r="F56" s="2">
        <v>808</v>
      </c>
      <c r="G56" s="2">
        <v>-31.198</v>
      </c>
      <c r="H56" s="2">
        <v>51.368000000000002</v>
      </c>
      <c r="I56" s="2">
        <f t="shared" si="19"/>
        <v>1.156703569905E-2</v>
      </c>
      <c r="K56" s="2">
        <f t="shared" si="20"/>
        <v>1.1434769314182449</v>
      </c>
      <c r="M56" s="1">
        <v>5</v>
      </c>
      <c r="N56" s="1" t="s">
        <v>192</v>
      </c>
      <c r="O56" s="1">
        <v>646.4</v>
      </c>
      <c r="P56" s="1">
        <v>-33.64</v>
      </c>
      <c r="Q56" s="1">
        <v>13.465</v>
      </c>
      <c r="R56" s="4">
        <f t="shared" si="2"/>
        <v>497.34911431362571</v>
      </c>
      <c r="S56" s="4">
        <f t="shared" si="18"/>
        <v>0</v>
      </c>
    </row>
    <row r="57" spans="1:19" x14ac:dyDescent="0.25">
      <c r="A57" s="2">
        <v>52</v>
      </c>
      <c r="B57" s="2">
        <v>5</v>
      </c>
      <c r="C57" s="2" t="s">
        <v>36</v>
      </c>
      <c r="D57" s="2">
        <v>6</v>
      </c>
      <c r="E57" s="2" t="s">
        <v>193</v>
      </c>
      <c r="F57" s="2">
        <v>795.2</v>
      </c>
      <c r="G57" s="2">
        <v>82.278999999999996</v>
      </c>
      <c r="H57" s="2">
        <v>7.7530000000000001</v>
      </c>
      <c r="I57" s="2">
        <f t="shared" si="19"/>
        <v>1.2921897177474998E-2</v>
      </c>
      <c r="J57" s="2">
        <f>I57-AVERAGE($I$54:$I$56)</f>
        <v>1.3486529254249976E-3</v>
      </c>
      <c r="K57" s="2">
        <f t="shared" si="20"/>
        <v>1.2757051864987909</v>
      </c>
      <c r="L57" s="2">
        <f>K57-AVERAGE($K$54:$K$56)</f>
        <v>0.13162159028700593</v>
      </c>
      <c r="M57" s="1">
        <v>6</v>
      </c>
      <c r="N57" s="1" t="s">
        <v>193</v>
      </c>
      <c r="O57" s="1">
        <v>645.20000000000005</v>
      </c>
      <c r="P57" s="1">
        <v>-33.523000000000003</v>
      </c>
      <c r="Q57" s="1">
        <v>10.273999999999999</v>
      </c>
      <c r="R57" s="4">
        <f t="shared" si="2"/>
        <v>98.37964980541993</v>
      </c>
      <c r="S57" s="4">
        <f t="shared" si="18"/>
        <v>129.48885959268105</v>
      </c>
    </row>
    <row r="58" spans="1:19" x14ac:dyDescent="0.25">
      <c r="A58" s="2">
        <v>53</v>
      </c>
      <c r="B58" s="2">
        <v>5</v>
      </c>
      <c r="C58" s="2" t="s">
        <v>36</v>
      </c>
      <c r="D58" s="2">
        <v>7</v>
      </c>
      <c r="E58" s="2" t="s">
        <v>194</v>
      </c>
      <c r="F58" s="2">
        <v>805.3</v>
      </c>
      <c r="G58" s="2">
        <v>-5.819</v>
      </c>
      <c r="H58" s="2">
        <v>36.927999999999997</v>
      </c>
      <c r="I58" s="2">
        <f t="shared" si="19"/>
        <v>1.1870048904025E-2</v>
      </c>
      <c r="J58" s="2">
        <f t="shared" ref="J58:J59" si="21">I58-AVERAGE($I$54:$I$56)</f>
        <v>2.968046519749995E-4</v>
      </c>
      <c r="K58" s="2">
        <f t="shared" si="20"/>
        <v>1.1730803690534835</v>
      </c>
      <c r="L58" s="2">
        <f t="shared" ref="L58:L59" si="22">K58-AVERAGE($K$54:$K$56)</f>
        <v>2.8996772841698437E-2</v>
      </c>
      <c r="M58" s="1">
        <v>7</v>
      </c>
      <c r="N58" s="1" t="s">
        <v>194</v>
      </c>
      <c r="O58" s="1">
        <v>646.4</v>
      </c>
      <c r="P58" s="1">
        <v>-34.487000000000002</v>
      </c>
      <c r="Q58" s="1">
        <v>10.067</v>
      </c>
      <c r="R58" s="4">
        <f t="shared" si="2"/>
        <v>478.22333991998795</v>
      </c>
      <c r="S58" s="4">
        <f t="shared" si="18"/>
        <v>138.66933555258225</v>
      </c>
    </row>
    <row r="59" spans="1:19" x14ac:dyDescent="0.25">
      <c r="A59" s="2">
        <v>54</v>
      </c>
      <c r="B59" s="2">
        <v>5</v>
      </c>
      <c r="C59" s="2" t="s">
        <v>36</v>
      </c>
      <c r="D59" s="2">
        <v>8</v>
      </c>
      <c r="E59" s="2" t="s">
        <v>195</v>
      </c>
      <c r="F59" s="2">
        <v>808.2</v>
      </c>
      <c r="G59" s="2">
        <v>-15.295</v>
      </c>
      <c r="H59" s="2">
        <v>54.302999999999997</v>
      </c>
      <c r="I59" s="2">
        <f t="shared" si="19"/>
        <v>1.1756909965125E-2</v>
      </c>
      <c r="J59" s="2">
        <f t="shared" si="21"/>
        <v>1.8366571307499961E-4</v>
      </c>
      <c r="K59" s="2">
        <f t="shared" si="20"/>
        <v>1.1620291247163568</v>
      </c>
      <c r="L59" s="2">
        <f t="shared" si="22"/>
        <v>1.7945528504571762E-2</v>
      </c>
      <c r="M59" s="1">
        <v>8</v>
      </c>
      <c r="N59" s="1" t="s">
        <v>195</v>
      </c>
      <c r="O59" s="1">
        <v>646.6</v>
      </c>
      <c r="P59" s="1">
        <v>-36.683999999999997</v>
      </c>
      <c r="Q59" s="1">
        <v>11.787000000000001</v>
      </c>
      <c r="R59" s="4">
        <f t="shared" si="2"/>
        <v>600.61419102220941</v>
      </c>
      <c r="S59" s="4">
        <f t="shared" si="18"/>
        <v>107.78339085239369</v>
      </c>
    </row>
    <row r="60" spans="1:19" x14ac:dyDescent="0.25">
      <c r="A60" s="2">
        <v>55</v>
      </c>
      <c r="B60" s="2">
        <v>5</v>
      </c>
      <c r="C60" s="2" t="s">
        <v>35</v>
      </c>
      <c r="D60" s="2">
        <v>10</v>
      </c>
      <c r="E60" s="2" t="s">
        <v>196</v>
      </c>
      <c r="F60" s="2">
        <v>793.4</v>
      </c>
      <c r="G60" s="2">
        <v>-27.343</v>
      </c>
      <c r="H60" s="2">
        <v>5.1059999999999999</v>
      </c>
      <c r="I60" s="2">
        <f t="shared" si="19"/>
        <v>1.1613062567924999E-2</v>
      </c>
      <c r="K60" s="2">
        <f t="shared" si="20"/>
        <v>1.1479747541462018</v>
      </c>
      <c r="M60" s="1">
        <v>10</v>
      </c>
      <c r="N60" s="1" t="s">
        <v>196</v>
      </c>
      <c r="O60" s="1">
        <v>645</v>
      </c>
      <c r="P60" s="1">
        <v>-34.273000000000003</v>
      </c>
      <c r="Q60" s="1">
        <v>11.37</v>
      </c>
      <c r="R60" s="4">
        <f t="shared" si="2"/>
        <v>58.545752911910682</v>
      </c>
      <c r="S60" s="4">
        <f t="shared" si="18"/>
        <v>0</v>
      </c>
    </row>
    <row r="61" spans="1:19" x14ac:dyDescent="0.25">
      <c r="A61" s="2">
        <v>56</v>
      </c>
      <c r="B61" s="2">
        <v>5</v>
      </c>
      <c r="C61" s="2" t="s">
        <v>35</v>
      </c>
      <c r="D61" s="2">
        <v>11</v>
      </c>
      <c r="E61" s="2" t="s">
        <v>197</v>
      </c>
      <c r="F61" s="2">
        <v>804.6</v>
      </c>
      <c r="G61" s="2">
        <v>-31.795999999999999</v>
      </c>
      <c r="H61" s="2">
        <v>34.661000000000001</v>
      </c>
      <c r="I61" s="2">
        <f t="shared" si="19"/>
        <v>1.15598958631E-2</v>
      </c>
      <c r="K61" s="2">
        <f t="shared" si="20"/>
        <v>1.1427791780175975</v>
      </c>
      <c r="M61" s="1">
        <v>11</v>
      </c>
      <c r="N61" s="1" t="s">
        <v>197</v>
      </c>
      <c r="O61" s="1">
        <v>646.4</v>
      </c>
      <c r="P61" s="1">
        <v>-33.292000000000002</v>
      </c>
      <c r="Q61" s="1">
        <v>11.994</v>
      </c>
      <c r="R61" s="4">
        <f t="shared" si="2"/>
        <v>376.74898725146949</v>
      </c>
      <c r="S61" s="4">
        <f t="shared" si="18"/>
        <v>0</v>
      </c>
    </row>
    <row r="62" spans="1:19" x14ac:dyDescent="0.25">
      <c r="A62" s="2">
        <v>57</v>
      </c>
      <c r="B62" s="2">
        <v>5</v>
      </c>
      <c r="C62" s="2" t="s">
        <v>35</v>
      </c>
      <c r="D62" s="2">
        <v>12</v>
      </c>
      <c r="E62" s="2" t="s">
        <v>198</v>
      </c>
      <c r="F62" s="2">
        <v>806.7</v>
      </c>
      <c r="G62" s="2">
        <v>-32.185000000000002</v>
      </c>
      <c r="H62" s="2">
        <v>44.567</v>
      </c>
      <c r="I62" s="2">
        <f t="shared" si="19"/>
        <v>1.1555251387874999E-2</v>
      </c>
      <c r="K62" s="2">
        <f t="shared" si="20"/>
        <v>1.1423252829759871</v>
      </c>
      <c r="M62" s="1">
        <v>12</v>
      </c>
      <c r="N62" s="1" t="s">
        <v>198</v>
      </c>
      <c r="O62" s="1">
        <v>646.20000000000005</v>
      </c>
      <c r="P62" s="1">
        <v>-33.540999999999997</v>
      </c>
      <c r="Q62" s="1">
        <v>10.058999999999999</v>
      </c>
      <c r="R62" s="4">
        <f t="shared" si="2"/>
        <v>577.60858878534486</v>
      </c>
      <c r="S62" s="4">
        <f t="shared" si="18"/>
        <v>0</v>
      </c>
    </row>
    <row r="63" spans="1:19" x14ac:dyDescent="0.25">
      <c r="A63" s="2">
        <v>58</v>
      </c>
      <c r="B63" s="2">
        <v>5</v>
      </c>
      <c r="C63" s="2" t="s">
        <v>36</v>
      </c>
      <c r="D63" s="2">
        <v>13</v>
      </c>
      <c r="E63" s="2" t="s">
        <v>199</v>
      </c>
      <c r="F63" s="2">
        <v>794.8</v>
      </c>
      <c r="G63" s="2">
        <v>68.275999999999996</v>
      </c>
      <c r="H63" s="2">
        <v>5.851</v>
      </c>
      <c r="I63" s="2">
        <f t="shared" si="19"/>
        <v>1.2754708008899999E-2</v>
      </c>
      <c r="J63" s="2">
        <f>I63-AVERAGE($I$60:$I$62)</f>
        <v>1.1786380692666663E-3</v>
      </c>
      <c r="K63" s="2">
        <f t="shared" si="20"/>
        <v>1.259407426895705</v>
      </c>
      <c r="L63" s="2">
        <f>K63-AVERAGE($K$60:$K$62)</f>
        <v>0.11504768851577629</v>
      </c>
      <c r="M63" s="1">
        <v>13</v>
      </c>
      <c r="N63" s="1" t="s">
        <v>199</v>
      </c>
      <c r="O63" s="1">
        <v>646</v>
      </c>
      <c r="P63" s="1">
        <v>-34.671999999999997</v>
      </c>
      <c r="Q63" s="1">
        <v>10.077999999999999</v>
      </c>
      <c r="R63" s="4">
        <f t="shared" si="2"/>
        <v>75.688656043959568</v>
      </c>
      <c r="S63" s="4">
        <f t="shared" si="18"/>
        <v>87.078049247231888</v>
      </c>
    </row>
    <row r="64" spans="1:19" x14ac:dyDescent="0.25">
      <c r="A64" s="2">
        <v>59</v>
      </c>
      <c r="B64" s="2">
        <v>5</v>
      </c>
      <c r="C64" s="2" t="s">
        <v>36</v>
      </c>
      <c r="D64" s="2">
        <v>6</v>
      </c>
      <c r="E64" s="2" t="s">
        <v>207</v>
      </c>
      <c r="F64" s="2">
        <v>804.2</v>
      </c>
      <c r="G64" s="2">
        <v>-14.821999999999999</v>
      </c>
      <c r="H64" s="2">
        <v>27.759</v>
      </c>
      <c r="I64" s="2">
        <f t="shared" si="19"/>
        <v>1.176255736045E-2</v>
      </c>
      <c r="J64" s="2">
        <f>I64-AVERAGE($I$60:$I$62)</f>
        <v>1.8648742081666704E-4</v>
      </c>
      <c r="K64" s="2">
        <f t="shared" si="20"/>
        <v>1.1625808125512078</v>
      </c>
      <c r="L64" s="2">
        <f t="shared" ref="L64:L65" si="23">K64-AVERAGE($K$60:$K$62)</f>
        <v>1.8221074171279161E-2</v>
      </c>
      <c r="M64" s="1">
        <v>6</v>
      </c>
      <c r="N64" s="1" t="s">
        <v>207</v>
      </c>
      <c r="O64" s="1">
        <v>647.1</v>
      </c>
      <c r="P64" s="1">
        <v>-40.023000000000003</v>
      </c>
      <c r="Q64" s="1">
        <v>9.8010000000000002</v>
      </c>
      <c r="R64" s="4">
        <f t="shared" si="2"/>
        <v>369.23977479454248</v>
      </c>
      <c r="S64" s="4">
        <f t="shared" si="18"/>
        <v>67.279453235177726</v>
      </c>
    </row>
    <row r="65" spans="1:19" x14ac:dyDescent="0.25">
      <c r="A65" s="2">
        <v>60</v>
      </c>
      <c r="B65" s="2">
        <v>5</v>
      </c>
      <c r="C65" s="2" t="s">
        <v>36</v>
      </c>
      <c r="D65" s="2">
        <v>7</v>
      </c>
      <c r="E65" s="2" t="s">
        <v>208</v>
      </c>
      <c r="F65" s="2">
        <v>806.5</v>
      </c>
      <c r="G65" s="2">
        <v>-20.547999999999998</v>
      </c>
      <c r="H65" s="2">
        <v>38.817999999999998</v>
      </c>
      <c r="I65" s="2">
        <f t="shared" si="19"/>
        <v>1.16941916403E-2</v>
      </c>
      <c r="J65" s="2">
        <f>I65-AVERAGE($I$60:$I$62)</f>
        <v>1.1812170066666759E-4</v>
      </c>
      <c r="K65" s="2">
        <f t="shared" si="20"/>
        <v>1.1559018265529175</v>
      </c>
      <c r="L65" s="2">
        <f t="shared" si="23"/>
        <v>1.1542088172988851E-2</v>
      </c>
      <c r="M65" s="1">
        <v>7</v>
      </c>
      <c r="N65" s="1" t="s">
        <v>208</v>
      </c>
      <c r="O65" s="1">
        <v>647.29999999999995</v>
      </c>
      <c r="P65" s="1">
        <v>-38.566000000000003</v>
      </c>
      <c r="Q65" s="1">
        <v>10.185</v>
      </c>
      <c r="R65" s="4">
        <f t="shared" si="2"/>
        <v>496.87502983673591</v>
      </c>
      <c r="S65" s="4">
        <f t="shared" si="18"/>
        <v>57.349754053320716</v>
      </c>
    </row>
    <row r="66" spans="1:19" x14ac:dyDescent="0.25">
      <c r="A66" s="2">
        <v>61</v>
      </c>
      <c r="B66" s="2">
        <v>6</v>
      </c>
      <c r="C66" s="2" t="s">
        <v>35</v>
      </c>
    </row>
    <row r="67" spans="1:19" x14ac:dyDescent="0.25">
      <c r="A67" s="2">
        <v>62</v>
      </c>
      <c r="B67" s="2">
        <v>6</v>
      </c>
      <c r="C67" s="2" t="s">
        <v>35</v>
      </c>
    </row>
    <row r="68" spans="1:19" x14ac:dyDescent="0.25">
      <c r="A68" s="2">
        <v>63</v>
      </c>
      <c r="B68" s="2">
        <v>6</v>
      </c>
      <c r="C68" s="2" t="s">
        <v>35</v>
      </c>
    </row>
    <row r="69" spans="1:19" x14ac:dyDescent="0.25">
      <c r="A69" s="2">
        <v>64</v>
      </c>
      <c r="B69" s="2">
        <v>6</v>
      </c>
      <c r="C69" s="2" t="s">
        <v>36</v>
      </c>
    </row>
    <row r="70" spans="1:19" x14ac:dyDescent="0.25">
      <c r="A70" s="2">
        <v>65</v>
      </c>
      <c r="B70" s="2">
        <v>6</v>
      </c>
      <c r="C70" s="2" t="s">
        <v>36</v>
      </c>
    </row>
    <row r="71" spans="1:19" x14ac:dyDescent="0.25">
      <c r="A71" s="2">
        <v>66</v>
      </c>
      <c r="B71" s="2">
        <v>6</v>
      </c>
      <c r="C71" s="2" t="s">
        <v>36</v>
      </c>
    </row>
    <row r="72" spans="1:19" x14ac:dyDescent="0.25">
      <c r="A72" s="2">
        <v>67</v>
      </c>
      <c r="B72" s="2">
        <v>6</v>
      </c>
      <c r="C72" s="2" t="s">
        <v>35</v>
      </c>
    </row>
    <row r="73" spans="1:19" x14ac:dyDescent="0.25">
      <c r="A73" s="2">
        <v>68</v>
      </c>
      <c r="B73" s="2">
        <v>6</v>
      </c>
      <c r="C73" s="2" t="s">
        <v>35</v>
      </c>
    </row>
    <row r="74" spans="1:19" x14ac:dyDescent="0.25">
      <c r="A74" s="2">
        <v>69</v>
      </c>
      <c r="B74" s="2">
        <v>6</v>
      </c>
      <c r="C74" s="2" t="s">
        <v>35</v>
      </c>
    </row>
    <row r="75" spans="1:19" x14ac:dyDescent="0.25">
      <c r="A75" s="2">
        <v>70</v>
      </c>
      <c r="B75" s="2">
        <v>6</v>
      </c>
      <c r="C75" s="2" t="s">
        <v>36</v>
      </c>
    </row>
    <row r="76" spans="1:19" x14ac:dyDescent="0.25">
      <c r="A76" s="2">
        <v>71</v>
      </c>
      <c r="B76" s="2">
        <v>6</v>
      </c>
      <c r="C76" s="2" t="s">
        <v>36</v>
      </c>
    </row>
    <row r="77" spans="1:19" x14ac:dyDescent="0.25">
      <c r="A77" s="2">
        <v>72</v>
      </c>
      <c r="B77" s="2">
        <v>6</v>
      </c>
      <c r="C77" s="2" t="s">
        <v>36</v>
      </c>
    </row>
    <row r="78" spans="1:19" x14ac:dyDescent="0.25">
      <c r="A78" s="2">
        <v>73</v>
      </c>
      <c r="B78" s="2">
        <v>7</v>
      </c>
      <c r="C78" s="2" t="s">
        <v>35</v>
      </c>
    </row>
    <row r="79" spans="1:19" x14ac:dyDescent="0.25">
      <c r="A79" s="2">
        <v>74</v>
      </c>
      <c r="B79" s="2">
        <v>7</v>
      </c>
      <c r="C79" s="2" t="s">
        <v>35</v>
      </c>
    </row>
    <row r="80" spans="1:19" x14ac:dyDescent="0.25">
      <c r="A80" s="2">
        <v>75</v>
      </c>
      <c r="B80" s="2">
        <v>7</v>
      </c>
      <c r="C80" s="2" t="s">
        <v>35</v>
      </c>
    </row>
    <row r="81" spans="1:3" x14ac:dyDescent="0.25">
      <c r="A81" s="2">
        <v>76</v>
      </c>
      <c r="B81" s="2">
        <v>7</v>
      </c>
      <c r="C81" s="2" t="s">
        <v>36</v>
      </c>
    </row>
    <row r="82" spans="1:3" x14ac:dyDescent="0.25">
      <c r="A82" s="2">
        <v>77</v>
      </c>
      <c r="B82" s="2">
        <v>7</v>
      </c>
      <c r="C82" s="2" t="s">
        <v>36</v>
      </c>
    </row>
    <row r="83" spans="1:3" x14ac:dyDescent="0.25">
      <c r="A83" s="2">
        <v>78</v>
      </c>
      <c r="B83" s="2">
        <v>7</v>
      </c>
      <c r="C83" s="2" t="s">
        <v>36</v>
      </c>
    </row>
    <row r="84" spans="1:3" x14ac:dyDescent="0.25">
      <c r="A84" s="2">
        <v>79</v>
      </c>
      <c r="B84" s="2">
        <v>7</v>
      </c>
      <c r="C84" s="2" t="s">
        <v>35</v>
      </c>
    </row>
    <row r="85" spans="1:3" x14ac:dyDescent="0.25">
      <c r="A85" s="2">
        <v>80</v>
      </c>
      <c r="B85" s="2">
        <v>7</v>
      </c>
      <c r="C85" s="2" t="s">
        <v>35</v>
      </c>
    </row>
    <row r="86" spans="1:3" x14ac:dyDescent="0.25">
      <c r="A86" s="2">
        <v>81</v>
      </c>
      <c r="B86" s="2">
        <v>7</v>
      </c>
      <c r="C86" s="2" t="s">
        <v>35</v>
      </c>
    </row>
    <row r="87" spans="1:3" x14ac:dyDescent="0.25">
      <c r="A87" s="2">
        <v>82</v>
      </c>
      <c r="B87" s="2">
        <v>7</v>
      </c>
      <c r="C87" s="2" t="s">
        <v>36</v>
      </c>
    </row>
    <row r="88" spans="1:3" x14ac:dyDescent="0.25">
      <c r="A88" s="2">
        <v>83</v>
      </c>
      <c r="B88" s="2">
        <v>7</v>
      </c>
      <c r="C88" s="2" t="s">
        <v>36</v>
      </c>
    </row>
    <row r="89" spans="1:3" x14ac:dyDescent="0.25">
      <c r="A89" s="2">
        <v>84</v>
      </c>
      <c r="B89" s="2">
        <v>7</v>
      </c>
      <c r="C89" s="2" t="s">
        <v>36</v>
      </c>
    </row>
    <row r="90" spans="1:3" x14ac:dyDescent="0.25">
      <c r="A90" s="2">
        <v>85</v>
      </c>
      <c r="B90" s="2">
        <v>8</v>
      </c>
      <c r="C90" s="2" t="s">
        <v>35</v>
      </c>
    </row>
    <row r="91" spans="1:3" x14ac:dyDescent="0.25">
      <c r="A91" s="2">
        <v>86</v>
      </c>
      <c r="B91" s="2">
        <v>8</v>
      </c>
      <c r="C91" s="2" t="s">
        <v>35</v>
      </c>
    </row>
    <row r="92" spans="1:3" x14ac:dyDescent="0.25">
      <c r="A92" s="2">
        <v>87</v>
      </c>
      <c r="B92" s="2">
        <v>8</v>
      </c>
      <c r="C92" s="2" t="s">
        <v>35</v>
      </c>
    </row>
    <row r="93" spans="1:3" x14ac:dyDescent="0.25">
      <c r="A93" s="2">
        <v>88</v>
      </c>
      <c r="B93" s="2">
        <v>8</v>
      </c>
      <c r="C93" s="2" t="s">
        <v>36</v>
      </c>
    </row>
    <row r="94" spans="1:3" x14ac:dyDescent="0.25">
      <c r="A94" s="2">
        <v>89</v>
      </c>
      <c r="B94" s="2">
        <v>8</v>
      </c>
      <c r="C94" s="2" t="s">
        <v>36</v>
      </c>
    </row>
    <row r="95" spans="1:3" x14ac:dyDescent="0.25">
      <c r="A95" s="2">
        <v>90</v>
      </c>
      <c r="B95" s="2">
        <v>8</v>
      </c>
      <c r="C95" s="2" t="s">
        <v>36</v>
      </c>
    </row>
    <row r="96" spans="1:3" x14ac:dyDescent="0.25">
      <c r="A96" s="2">
        <v>91</v>
      </c>
      <c r="B96" s="2">
        <v>8</v>
      </c>
      <c r="C96" s="2" t="s">
        <v>35</v>
      </c>
    </row>
    <row r="97" spans="1:3" x14ac:dyDescent="0.25">
      <c r="A97" s="2">
        <v>92</v>
      </c>
      <c r="B97" s="2">
        <v>8</v>
      </c>
      <c r="C97" s="2" t="s">
        <v>35</v>
      </c>
    </row>
    <row r="98" spans="1:3" x14ac:dyDescent="0.25">
      <c r="A98" s="2">
        <v>93</v>
      </c>
      <c r="B98" s="2">
        <v>8</v>
      </c>
      <c r="C98" s="2" t="s">
        <v>35</v>
      </c>
    </row>
    <row r="99" spans="1:3" x14ac:dyDescent="0.25">
      <c r="A99" s="2">
        <v>94</v>
      </c>
      <c r="B99" s="2">
        <v>8</v>
      </c>
      <c r="C99" s="2" t="s">
        <v>36</v>
      </c>
    </row>
    <row r="100" spans="1:3" x14ac:dyDescent="0.25">
      <c r="A100" s="2">
        <v>95</v>
      </c>
      <c r="B100" s="2">
        <v>8</v>
      </c>
      <c r="C100" s="2" t="s">
        <v>36</v>
      </c>
    </row>
    <row r="101" spans="1:3" x14ac:dyDescent="0.25">
      <c r="A101" s="2">
        <v>96</v>
      </c>
      <c r="B101" s="2">
        <v>8</v>
      </c>
      <c r="C101" s="2" t="s">
        <v>36</v>
      </c>
    </row>
  </sheetData>
  <mergeCells count="2">
    <mergeCell ref="D4:L4"/>
    <mergeCell ref="M4:Q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S101"/>
  <sheetViews>
    <sheetView tabSelected="1" topLeftCell="C37" workbookViewId="0">
      <selection activeCell="J63" activeCellId="5" sqref="J9:J11 J15:J17 J21:J23 J27:J29 J57:J59 J63:J65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26" style="4" customWidth="1"/>
    <col min="19" max="19" width="24" style="4" customWidth="1"/>
  </cols>
  <sheetData>
    <row r="1" spans="1:19" x14ac:dyDescent="0.25">
      <c r="C1" s="3" t="s">
        <v>11</v>
      </c>
      <c r="D1" s="3">
        <v>23.945</v>
      </c>
    </row>
    <row r="2" spans="1:19" x14ac:dyDescent="0.25">
      <c r="C2" s="3" t="s">
        <v>12</v>
      </c>
      <c r="D2" s="3">
        <v>0.25</v>
      </c>
    </row>
    <row r="4" spans="1:19" x14ac:dyDescent="0.25">
      <c r="D4" s="6" t="s">
        <v>8</v>
      </c>
      <c r="E4" s="6"/>
      <c r="F4" s="6"/>
      <c r="G4" s="6"/>
      <c r="H4" s="6"/>
      <c r="I4" s="6"/>
      <c r="J4" s="6"/>
      <c r="K4" s="6"/>
      <c r="L4" s="6"/>
      <c r="M4" s="7" t="s">
        <v>23</v>
      </c>
      <c r="N4" s="7"/>
      <c r="O4" s="7"/>
      <c r="P4" s="7"/>
      <c r="Q4" s="7"/>
    </row>
    <row r="5" spans="1:19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213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31</v>
      </c>
      <c r="S5" s="4" t="s">
        <v>107</v>
      </c>
    </row>
    <row r="6" spans="1:19" x14ac:dyDescent="0.25">
      <c r="A6" s="2">
        <v>1</v>
      </c>
      <c r="B6" s="2">
        <v>1</v>
      </c>
      <c r="C6" s="2" t="s">
        <v>35</v>
      </c>
      <c r="D6" s="2">
        <v>18</v>
      </c>
      <c r="E6" s="2" t="s">
        <v>13</v>
      </c>
      <c r="F6" s="2">
        <v>799.4</v>
      </c>
      <c r="G6" s="2">
        <v>-33.088000000000001</v>
      </c>
      <c r="H6" s="2">
        <v>2.431</v>
      </c>
      <c r="I6" s="2">
        <f>(((G6/1000)+1)*0.0112372)*(17/16)</f>
        <v>1.1544469996799998E-2</v>
      </c>
      <c r="K6" s="2">
        <f>(I6/(1+I6))*100</f>
        <v>1.1412716236624298</v>
      </c>
      <c r="M6" s="1">
        <v>18</v>
      </c>
      <c r="N6" s="1" t="s">
        <v>13</v>
      </c>
      <c r="O6" s="1">
        <v>1029.5</v>
      </c>
      <c r="P6" s="1">
        <v>-32.158999999999999</v>
      </c>
      <c r="Q6" s="1">
        <v>27.991</v>
      </c>
      <c r="R6" s="4">
        <f>((H6/Q6)*$D$1)/256.4*(1/$D$2*1000)</f>
        <v>32.44317554489183</v>
      </c>
      <c r="S6" s="4">
        <f>R6*(L6/100)*1000</f>
        <v>0</v>
      </c>
    </row>
    <row r="7" spans="1:19" x14ac:dyDescent="0.25">
      <c r="A7" s="2">
        <v>2</v>
      </c>
      <c r="B7" s="2">
        <v>1</v>
      </c>
      <c r="C7" s="2" t="s">
        <v>35</v>
      </c>
      <c r="D7" s="2">
        <v>19</v>
      </c>
      <c r="E7" s="2" t="s">
        <v>14</v>
      </c>
      <c r="F7" s="2">
        <v>799.2</v>
      </c>
      <c r="G7" s="2">
        <v>-30.417000000000002</v>
      </c>
      <c r="H7" s="2">
        <v>3.472</v>
      </c>
      <c r="I7" s="2">
        <f t="shared" ref="I7:I15" si="0">(((G7/1000)+1)*0.0112372)*(17/16)</f>
        <v>1.1576360468075E-2</v>
      </c>
      <c r="K7" s="2">
        <f t="shared" ref="K7:K17" si="1">(I7/(1+I7))*100</f>
        <v>1.1443881965290692</v>
      </c>
      <c r="M7" s="1">
        <v>19</v>
      </c>
      <c r="N7" s="1" t="s">
        <v>14</v>
      </c>
      <c r="O7" s="1">
        <v>1028.3</v>
      </c>
      <c r="P7" s="1">
        <v>-32.131999999999998</v>
      </c>
      <c r="Q7" s="1">
        <v>23.530999999999999</v>
      </c>
      <c r="R7" s="4">
        <f t="shared" ref="R7:R15" si="2">((H7/Q7)*$D$1)/256.4*(1/$D$2*1000)</f>
        <v>55.118341914416874</v>
      </c>
      <c r="S7" s="4">
        <f t="shared" ref="S7:S35" si="3">R7*(L7/100)*1000</f>
        <v>0</v>
      </c>
    </row>
    <row r="8" spans="1:19" x14ac:dyDescent="0.25">
      <c r="A8" s="2">
        <v>3</v>
      </c>
      <c r="B8" s="2">
        <v>1</v>
      </c>
      <c r="C8" s="2" t="s">
        <v>35</v>
      </c>
      <c r="D8" s="2">
        <v>20</v>
      </c>
      <c r="E8" s="2" t="s">
        <v>15</v>
      </c>
      <c r="F8" s="2">
        <v>799.4</v>
      </c>
      <c r="G8" s="2">
        <v>-29.52</v>
      </c>
      <c r="H8" s="2">
        <v>5.077</v>
      </c>
      <c r="I8" s="2">
        <f t="shared" si="0"/>
        <v>1.1587070221999998E-2</v>
      </c>
      <c r="K8" s="2">
        <f t="shared" si="1"/>
        <v>1.1454347888666798</v>
      </c>
      <c r="M8" s="1">
        <v>20</v>
      </c>
      <c r="N8" s="1" t="s">
        <v>15</v>
      </c>
      <c r="O8" s="1">
        <v>1028.7</v>
      </c>
      <c r="P8" s="1">
        <v>-31.306999999999999</v>
      </c>
      <c r="Q8" s="1">
        <v>24.344000000000001</v>
      </c>
      <c r="R8" s="4">
        <f t="shared" si="2"/>
        <v>77.906202593815223</v>
      </c>
      <c r="S8" s="4">
        <f t="shared" si="3"/>
        <v>0</v>
      </c>
    </row>
    <row r="9" spans="1:19" x14ac:dyDescent="0.25">
      <c r="A9" s="2">
        <v>4</v>
      </c>
      <c r="B9" s="2">
        <v>1</v>
      </c>
      <c r="C9" s="2" t="s">
        <v>36</v>
      </c>
      <c r="D9" s="2">
        <v>21</v>
      </c>
      <c r="E9" s="2" t="s">
        <v>16</v>
      </c>
      <c r="F9" s="2">
        <v>798.4</v>
      </c>
      <c r="G9" s="2">
        <v>-2.8210000000000002</v>
      </c>
      <c r="H9" s="2">
        <v>3.218</v>
      </c>
      <c r="I9" s="2">
        <f t="shared" si="0"/>
        <v>1.1905843599975E-2</v>
      </c>
      <c r="J9" s="2">
        <f>I9-AVERAGE($I$6:$I$8)</f>
        <v>3.3654337101666869E-4</v>
      </c>
      <c r="K9" s="2">
        <f t="shared" si="1"/>
        <v>1.1765762274500313</v>
      </c>
      <c r="L9" s="2">
        <f>K9-AVERAGE($K$6:$K$8)</f>
        <v>3.2878024430638364E-2</v>
      </c>
      <c r="M9" s="1">
        <v>21</v>
      </c>
      <c r="N9" s="1" t="s">
        <v>16</v>
      </c>
      <c r="O9" s="1">
        <v>1026.5999999999999</v>
      </c>
      <c r="P9" s="1">
        <v>-31.524000000000001</v>
      </c>
      <c r="Q9" s="1">
        <v>20.856000000000002</v>
      </c>
      <c r="R9" s="4">
        <f t="shared" si="2"/>
        <v>57.638388964787595</v>
      </c>
      <c r="S9" s="4">
        <f t="shared" si="3"/>
        <v>18.950363605269231</v>
      </c>
    </row>
    <row r="10" spans="1:19" x14ac:dyDescent="0.25">
      <c r="A10" s="2">
        <v>5</v>
      </c>
      <c r="B10" s="2">
        <v>1</v>
      </c>
      <c r="C10" s="2" t="s">
        <v>36</v>
      </c>
      <c r="D10" s="2">
        <v>22</v>
      </c>
      <c r="E10" s="2" t="s">
        <v>17</v>
      </c>
      <c r="F10" s="2">
        <v>798.6</v>
      </c>
      <c r="G10" s="2">
        <v>-21.321999999999999</v>
      </c>
      <c r="H10" s="2">
        <v>4.1879999999999997</v>
      </c>
      <c r="I10" s="2">
        <f>(((G10/1000)+1)*0.0112372)*(17/16)</f>
        <v>1.168495044795E-2</v>
      </c>
      <c r="J10" s="2">
        <f t="shared" ref="J10:J29" si="4">I10-AVERAGE($I$6:$I$8)</f>
        <v>1.1565021899166868E-4</v>
      </c>
      <c r="K10" s="2">
        <f t="shared" si="1"/>
        <v>1.1549989394204374</v>
      </c>
      <c r="L10" s="2">
        <f t="shared" ref="L10" si="5">K10-AVERAGE($K$6:$K$8)</f>
        <v>1.1300736401044453E-2</v>
      </c>
      <c r="M10" s="1">
        <v>22</v>
      </c>
      <c r="N10" s="1" t="s">
        <v>17</v>
      </c>
      <c r="O10" s="1">
        <v>1028.5</v>
      </c>
      <c r="P10" s="1">
        <v>-32.261000000000003</v>
      </c>
      <c r="Q10" s="1">
        <v>25.63</v>
      </c>
      <c r="R10" s="4">
        <f t="shared" si="2"/>
        <v>61.040049717478361</v>
      </c>
      <c r="S10" s="4">
        <f t="shared" si="3"/>
        <v>6.8979751176387092</v>
      </c>
    </row>
    <row r="11" spans="1:19" x14ac:dyDescent="0.25">
      <c r="A11" s="2">
        <v>6</v>
      </c>
      <c r="B11" s="2">
        <v>1</v>
      </c>
      <c r="C11" s="2" t="s">
        <v>36</v>
      </c>
      <c r="D11" s="2">
        <v>23</v>
      </c>
      <c r="E11" s="2" t="s">
        <v>18</v>
      </c>
      <c r="F11" s="2">
        <v>798.6</v>
      </c>
      <c r="G11" s="2">
        <v>-22.625</v>
      </c>
      <c r="H11" s="2">
        <v>4.7750000000000004</v>
      </c>
      <c r="I11" s="2">
        <f t="shared" si="0"/>
        <v>1.1669393246874998E-2</v>
      </c>
      <c r="J11" s="2">
        <f t="shared" si="4"/>
        <v>1.0009301791666717E-4</v>
      </c>
      <c r="K11" s="2">
        <f t="shared" si="1"/>
        <v>1.1534789255038129</v>
      </c>
      <c r="L11" s="2">
        <f>K11-AVERAGE($K$6:$K$8)</f>
        <v>9.7807224844199681E-3</v>
      </c>
      <c r="M11" s="1">
        <v>23</v>
      </c>
      <c r="N11" s="1" t="s">
        <v>18</v>
      </c>
      <c r="O11" s="1">
        <v>1028.0999999999999</v>
      </c>
      <c r="P11" s="1">
        <v>-32.186</v>
      </c>
      <c r="Q11" s="1">
        <v>24.039000000000001</v>
      </c>
      <c r="R11" s="4">
        <f t="shared" si="2"/>
        <v>74.201688896209305</v>
      </c>
      <c r="S11" s="4">
        <f t="shared" si="3"/>
        <v>7.2574612696908982</v>
      </c>
    </row>
    <row r="12" spans="1:19" x14ac:dyDescent="0.25">
      <c r="A12" s="2">
        <v>7</v>
      </c>
      <c r="B12" s="2">
        <v>1</v>
      </c>
      <c r="C12" s="2" t="s">
        <v>35</v>
      </c>
      <c r="D12" s="2">
        <v>24</v>
      </c>
      <c r="E12" s="2" t="s">
        <v>19</v>
      </c>
      <c r="F12" s="2">
        <v>797.8</v>
      </c>
      <c r="G12" s="2">
        <v>-29.175000000000001</v>
      </c>
      <c r="H12" s="2">
        <v>3.1160000000000001</v>
      </c>
      <c r="I12" s="2">
        <f t="shared" si="0"/>
        <v>1.1591189358125E-2</v>
      </c>
      <c r="K12" s="2">
        <f t="shared" si="1"/>
        <v>1.1458373184803876</v>
      </c>
      <c r="M12" s="1">
        <v>24</v>
      </c>
      <c r="N12" s="1" t="s">
        <v>19</v>
      </c>
      <c r="O12" s="1">
        <v>1027</v>
      </c>
      <c r="P12" s="1">
        <v>-32.356000000000002</v>
      </c>
      <c r="Q12" s="1">
        <v>22.559000000000001</v>
      </c>
      <c r="R12" s="4">
        <f t="shared" si="2"/>
        <v>51.598183968140681</v>
      </c>
      <c r="S12" s="4">
        <f t="shared" si="3"/>
        <v>0</v>
      </c>
    </row>
    <row r="13" spans="1:19" x14ac:dyDescent="0.25">
      <c r="A13" s="2">
        <v>8</v>
      </c>
      <c r="B13" s="2">
        <v>1</v>
      </c>
      <c r="C13" s="2" t="s">
        <v>35</v>
      </c>
      <c r="D13" s="2">
        <v>25</v>
      </c>
      <c r="E13" s="2" t="s">
        <v>20</v>
      </c>
      <c r="F13" s="2">
        <v>799.6</v>
      </c>
      <c r="G13" s="2">
        <v>-29.777999999999999</v>
      </c>
      <c r="H13" s="2">
        <v>5.8129999999999997</v>
      </c>
      <c r="I13" s="2">
        <f>(((G13/1000)+1)*0.0112372)*(17/16)</f>
        <v>1.1583989824549999E-2</v>
      </c>
      <c r="K13" s="2">
        <f t="shared" si="1"/>
        <v>1.1451337645783755</v>
      </c>
      <c r="M13" s="1">
        <v>25</v>
      </c>
      <c r="N13" s="1" t="s">
        <v>20</v>
      </c>
      <c r="O13" s="1">
        <v>1031.2</v>
      </c>
      <c r="P13" s="1">
        <v>-32.075000000000003</v>
      </c>
      <c r="Q13" s="1">
        <v>34.323999999999998</v>
      </c>
      <c r="R13" s="4">
        <f t="shared" si="2"/>
        <v>63.26437785398609</v>
      </c>
      <c r="S13" s="4">
        <f t="shared" si="3"/>
        <v>0</v>
      </c>
    </row>
    <row r="14" spans="1:19" x14ac:dyDescent="0.25">
      <c r="A14" s="2">
        <v>9</v>
      </c>
      <c r="B14" s="2">
        <v>1</v>
      </c>
      <c r="C14" s="2" t="s">
        <v>35</v>
      </c>
      <c r="D14" s="2">
        <v>27</v>
      </c>
      <c r="E14" s="2" t="s">
        <v>21</v>
      </c>
      <c r="F14" s="2">
        <v>801.3</v>
      </c>
      <c r="G14" s="2">
        <v>-29.88</v>
      </c>
      <c r="H14" s="2">
        <v>6.5709999999999997</v>
      </c>
      <c r="I14" s="2">
        <f t="shared" si="0"/>
        <v>1.1582771992999999E-2</v>
      </c>
      <c r="K14" s="2">
        <f t="shared" si="1"/>
        <v>1.1450147544703491</v>
      </c>
      <c r="M14" s="1">
        <v>27</v>
      </c>
      <c r="N14" s="1" t="s">
        <v>21</v>
      </c>
      <c r="O14" s="1">
        <v>1030</v>
      </c>
      <c r="P14" s="1">
        <v>-30.731000000000002</v>
      </c>
      <c r="Q14" s="1">
        <v>27.571999999999999</v>
      </c>
      <c r="R14" s="4">
        <f>((H14/Q14)*$D$1)/256.4*(1/$D$2*1000)</f>
        <v>89.026645426762954</v>
      </c>
      <c r="S14" s="4">
        <f t="shared" si="3"/>
        <v>0</v>
      </c>
    </row>
    <row r="15" spans="1:19" x14ac:dyDescent="0.25">
      <c r="A15" s="2">
        <v>10</v>
      </c>
      <c r="B15" s="2">
        <v>1</v>
      </c>
      <c r="C15" s="2" t="s">
        <v>36</v>
      </c>
      <c r="D15" s="2">
        <v>28</v>
      </c>
      <c r="E15" s="2" t="s">
        <v>22</v>
      </c>
      <c r="F15" s="2">
        <v>800.1</v>
      </c>
      <c r="G15" s="2">
        <v>-13.25</v>
      </c>
      <c r="H15" s="2">
        <v>3.9820000000000002</v>
      </c>
      <c r="I15" s="2">
        <f t="shared" si="0"/>
        <v>1.178132629375E-2</v>
      </c>
      <c r="J15" s="2">
        <f>I15-AVERAGE($I$12:$I$14)</f>
        <v>1.9534256852500077E-4</v>
      </c>
      <c r="K15" s="2">
        <f t="shared" si="1"/>
        <v>1.1644142847453121</v>
      </c>
      <c r="L15" s="2">
        <f>K15-AVERAGE($K$12:$K$14)</f>
        <v>1.9085672235607865E-2</v>
      </c>
      <c r="M15" s="1">
        <v>28</v>
      </c>
      <c r="N15" s="1" t="s">
        <v>22</v>
      </c>
      <c r="O15" s="1">
        <v>1031.4000000000001</v>
      </c>
      <c r="P15" s="1">
        <v>-30.835000000000001</v>
      </c>
      <c r="Q15" s="1">
        <v>30.117000000000001</v>
      </c>
      <c r="R15" s="4">
        <f t="shared" si="2"/>
        <v>49.390833886169482</v>
      </c>
      <c r="S15" s="4">
        <f t="shared" si="3"/>
        <v>9.4265726699478503</v>
      </c>
    </row>
    <row r="16" spans="1:19" x14ac:dyDescent="0.25">
      <c r="A16" s="2">
        <v>11</v>
      </c>
      <c r="B16" s="2">
        <v>1</v>
      </c>
      <c r="C16" s="2" t="s">
        <v>36</v>
      </c>
      <c r="D16" s="2">
        <v>29</v>
      </c>
      <c r="E16" s="2" t="s">
        <v>24</v>
      </c>
      <c r="F16" s="2">
        <v>801.1</v>
      </c>
      <c r="G16" s="2">
        <v>-23.358000000000001</v>
      </c>
      <c r="H16" s="2">
        <v>6.6040000000000001</v>
      </c>
      <c r="I16" s="2">
        <f t="shared" ref="I16:I18" si="6">(((G16/1000)+1)*0.0112372)*(17/16)</f>
        <v>1.166064157505E-2</v>
      </c>
      <c r="J16" s="2">
        <f t="shared" ref="J16:J17" si="7">I16-AVERAGE($I$12:$I$14)</f>
        <v>7.4657849825000844E-5</v>
      </c>
      <c r="K16" s="2">
        <f t="shared" si="1"/>
        <v>1.1526238242199083</v>
      </c>
      <c r="L16" s="2">
        <f>K16-AVERAGE($K$12:$K$14)</f>
        <v>7.2952117102040859E-3</v>
      </c>
      <c r="M16" s="1">
        <v>29</v>
      </c>
      <c r="N16" s="1" t="s">
        <v>24</v>
      </c>
      <c r="O16" s="1">
        <v>1031.4000000000001</v>
      </c>
      <c r="P16" s="1">
        <v>-31.614000000000001</v>
      </c>
      <c r="Q16" s="1">
        <v>28.98</v>
      </c>
      <c r="R16" s="4">
        <f t="shared" ref="R16:R25" si="8">((H16/Q16)*$D$1)/256.4*(1/$D$2*1000)</f>
        <v>85.126640676393109</v>
      </c>
      <c r="S16" s="4">
        <f t="shared" si="3"/>
        <v>6.2101686591275849</v>
      </c>
    </row>
    <row r="17" spans="1:19" x14ac:dyDescent="0.25">
      <c r="A17" s="2">
        <v>12</v>
      </c>
      <c r="B17" s="2">
        <v>1</v>
      </c>
      <c r="C17" s="2" t="s">
        <v>36</v>
      </c>
      <c r="D17" s="2">
        <v>30</v>
      </c>
      <c r="E17" s="2" t="s">
        <v>25</v>
      </c>
      <c r="F17" s="2">
        <v>802.1</v>
      </c>
      <c r="G17" s="2">
        <v>-25.209</v>
      </c>
      <c r="H17" s="2">
        <v>8.0739999999999998</v>
      </c>
      <c r="I17" s="2">
        <f t="shared" si="6"/>
        <v>1.1638541514274998E-2</v>
      </c>
      <c r="J17" s="2">
        <f t="shared" si="7"/>
        <v>5.2557789049998901E-5</v>
      </c>
      <c r="K17" s="2">
        <f t="shared" si="1"/>
        <v>1.150464423474199</v>
      </c>
      <c r="L17" s="2">
        <f t="shared" ref="L17" si="9">K17-AVERAGE($K$12:$K$14)</f>
        <v>5.1358109644947803E-3</v>
      </c>
      <c r="M17" s="1">
        <v>30</v>
      </c>
      <c r="N17" s="1" t="s">
        <v>25</v>
      </c>
      <c r="O17" s="1">
        <v>1033.3</v>
      </c>
      <c r="P17" s="1">
        <v>-31.626999999999999</v>
      </c>
      <c r="Q17" s="1">
        <v>33.340000000000003</v>
      </c>
      <c r="R17" s="4">
        <f t="shared" si="8"/>
        <v>90.464869584585429</v>
      </c>
      <c r="S17" s="4">
        <f t="shared" si="3"/>
        <v>4.6461046911410415</v>
      </c>
    </row>
    <row r="18" spans="1:19" x14ac:dyDescent="0.25">
      <c r="A18" s="2">
        <v>13</v>
      </c>
      <c r="B18" s="2">
        <v>2</v>
      </c>
      <c r="C18" s="2" t="s">
        <v>35</v>
      </c>
      <c r="D18" s="2">
        <v>31</v>
      </c>
      <c r="E18" s="2" t="s">
        <v>26</v>
      </c>
      <c r="F18" s="2">
        <v>799.8</v>
      </c>
      <c r="G18" s="2">
        <v>-28.975000000000001</v>
      </c>
      <c r="H18" s="2">
        <v>3.5880000000000001</v>
      </c>
      <c r="I18" s="2">
        <f t="shared" si="6"/>
        <v>1.1593577263125E-2</v>
      </c>
      <c r="K18" s="2">
        <f>(I18/(1+I18))*100</f>
        <v>1.1460706674800685</v>
      </c>
      <c r="M18" s="1">
        <v>31</v>
      </c>
      <c r="N18" s="1" t="s">
        <v>26</v>
      </c>
      <c r="O18" s="1">
        <v>1032.7</v>
      </c>
      <c r="P18" s="1">
        <v>-31.488</v>
      </c>
      <c r="Q18" s="1">
        <v>31.100999999999999</v>
      </c>
      <c r="R18" s="4">
        <f t="shared" si="8"/>
        <v>43.095794633367284</v>
      </c>
      <c r="S18" s="4">
        <f t="shared" si="3"/>
        <v>0</v>
      </c>
    </row>
    <row r="19" spans="1:19" x14ac:dyDescent="0.25">
      <c r="A19" s="2">
        <v>14</v>
      </c>
      <c r="B19" s="2">
        <v>2</v>
      </c>
      <c r="C19" s="2" t="s">
        <v>35</v>
      </c>
      <c r="D19" s="2">
        <v>9</v>
      </c>
      <c r="E19" s="2" t="s">
        <v>159</v>
      </c>
      <c r="F19" s="2">
        <v>798</v>
      </c>
      <c r="G19" s="2">
        <v>-32.664999999999999</v>
      </c>
      <c r="H19" s="2">
        <v>3.387</v>
      </c>
      <c r="I19" s="2">
        <f t="shared" ref="I19:I25" si="10">(((G19/1000)+1)*0.0112372)*(17/16)</f>
        <v>1.1549520415875E-2</v>
      </c>
      <c r="K19" s="2">
        <f t="shared" ref="K19:K25" si="11">(I19/(1+I19))*100</f>
        <v>1.1417652010874053</v>
      </c>
      <c r="M19" s="1">
        <v>9</v>
      </c>
      <c r="N19" s="1" t="s">
        <v>159</v>
      </c>
      <c r="O19" s="1">
        <v>1025.4000000000001</v>
      </c>
      <c r="P19" s="1">
        <v>-33.433999999999997</v>
      </c>
      <c r="Q19" s="1">
        <v>18.210999999999999</v>
      </c>
      <c r="R19" s="4">
        <f t="shared" si="8"/>
        <v>69.476545137254405</v>
      </c>
      <c r="S19" s="4">
        <f t="shared" si="3"/>
        <v>0</v>
      </c>
    </row>
    <row r="20" spans="1:19" x14ac:dyDescent="0.25">
      <c r="A20" s="2">
        <v>15</v>
      </c>
      <c r="B20" s="2">
        <v>2</v>
      </c>
      <c r="C20" s="2" t="s">
        <v>35</v>
      </c>
      <c r="D20" s="2">
        <v>10</v>
      </c>
      <c r="E20" s="2" t="s">
        <v>160</v>
      </c>
      <c r="F20" s="2">
        <v>798.2</v>
      </c>
      <c r="G20" s="2">
        <v>-32.636000000000003</v>
      </c>
      <c r="H20" s="2">
        <v>3.427</v>
      </c>
      <c r="I20" s="2">
        <f t="shared" si="10"/>
        <v>1.1549866662099999E-2</v>
      </c>
      <c r="K20" s="2">
        <f t="shared" si="11"/>
        <v>1.1417990395483033</v>
      </c>
      <c r="M20" s="1">
        <v>10</v>
      </c>
      <c r="N20" s="1" t="s">
        <v>160</v>
      </c>
      <c r="O20" s="1">
        <v>1026</v>
      </c>
      <c r="P20" s="1">
        <v>-34.765000000000001</v>
      </c>
      <c r="Q20" s="1">
        <v>22.844999999999999</v>
      </c>
      <c r="R20" s="4">
        <f t="shared" si="8"/>
        <v>56.037629292433685</v>
      </c>
      <c r="S20" s="4">
        <f t="shared" si="3"/>
        <v>0</v>
      </c>
    </row>
    <row r="21" spans="1:19" x14ac:dyDescent="0.25">
      <c r="A21" s="2">
        <v>16</v>
      </c>
      <c r="B21" s="2">
        <v>2</v>
      </c>
      <c r="C21" s="2" t="s">
        <v>36</v>
      </c>
      <c r="D21" s="2">
        <v>11</v>
      </c>
      <c r="E21" s="2" t="s">
        <v>161</v>
      </c>
      <c r="F21" s="2">
        <v>796.9</v>
      </c>
      <c r="G21" s="2">
        <v>-10.025</v>
      </c>
      <c r="H21" s="2">
        <v>2.5859999999999999</v>
      </c>
      <c r="I21" s="2">
        <f t="shared" si="10"/>
        <v>1.1819831261874999E-2</v>
      </c>
      <c r="J21" s="2">
        <f>I21-AVERAGE($I$18:$I$20)</f>
        <v>2.5550981484166388E-4</v>
      </c>
      <c r="K21" s="2">
        <f t="shared" si="11"/>
        <v>1.1681754890229898</v>
      </c>
      <c r="L21" s="2">
        <f t="shared" ref="L21:L23" si="12">K21-AVERAGE($K$18:$K$20)</f>
        <v>2.4963852984397406E-2</v>
      </c>
      <c r="M21" s="1">
        <v>11</v>
      </c>
      <c r="N21" s="1" t="s">
        <v>161</v>
      </c>
      <c r="O21" s="1">
        <v>1025.5999999999999</v>
      </c>
      <c r="P21" s="1">
        <v>-33.177</v>
      </c>
      <c r="Q21" s="1">
        <v>23.044</v>
      </c>
      <c r="R21" s="4">
        <f t="shared" si="8"/>
        <v>41.920597670981998</v>
      </c>
      <c r="S21" s="4">
        <f t="shared" si="3"/>
        <v>10.464996372764666</v>
      </c>
    </row>
    <row r="22" spans="1:19" x14ac:dyDescent="0.25">
      <c r="A22" s="2">
        <v>17</v>
      </c>
      <c r="B22" s="2">
        <v>2</v>
      </c>
      <c r="C22" s="2" t="s">
        <v>36</v>
      </c>
      <c r="D22" s="2">
        <v>12</v>
      </c>
      <c r="E22" s="2" t="s">
        <v>162</v>
      </c>
      <c r="F22" s="2">
        <v>797.3</v>
      </c>
      <c r="G22" s="2">
        <v>-20.367999999999999</v>
      </c>
      <c r="H22" s="2">
        <v>3.645</v>
      </c>
      <c r="I22" s="2">
        <f t="shared" si="10"/>
        <v>1.16963407548E-2</v>
      </c>
      <c r="J22" s="2">
        <f t="shared" ref="J22:J23" si="13">I22-AVERAGE($I$18:$I$20)</f>
        <v>1.3201930776666516E-4</v>
      </c>
      <c r="K22" s="2">
        <f t="shared" si="11"/>
        <v>1.1561117979406417</v>
      </c>
      <c r="L22" s="2">
        <f t="shared" si="12"/>
        <v>1.2900161902049234E-2</v>
      </c>
      <c r="M22" s="1">
        <v>12</v>
      </c>
      <c r="N22" s="1" t="s">
        <v>162</v>
      </c>
      <c r="O22" s="1">
        <v>1025.5999999999999</v>
      </c>
      <c r="P22" s="1">
        <v>-31.986999999999998</v>
      </c>
      <c r="Q22" s="1">
        <v>21.997</v>
      </c>
      <c r="R22" s="4">
        <f t="shared" si="8"/>
        <v>61.900034304777208</v>
      </c>
      <c r="S22" s="4">
        <f t="shared" si="3"/>
        <v>7.9852046427402747</v>
      </c>
    </row>
    <row r="23" spans="1:19" x14ac:dyDescent="0.25">
      <c r="A23" s="2">
        <v>18</v>
      </c>
      <c r="B23" s="2">
        <v>2</v>
      </c>
      <c r="C23" s="2" t="s">
        <v>36</v>
      </c>
      <c r="D23" s="2">
        <v>13</v>
      </c>
      <c r="E23" s="2" t="s">
        <v>163</v>
      </c>
      <c r="F23" s="2">
        <v>797.3</v>
      </c>
      <c r="G23" s="2">
        <v>-22.527000000000001</v>
      </c>
      <c r="H23" s="2">
        <v>3.831</v>
      </c>
      <c r="I23" s="2">
        <f t="shared" si="10"/>
        <v>1.1670563320324999E-2</v>
      </c>
      <c r="J23" s="2">
        <f t="shared" si="13"/>
        <v>1.0624187329166465E-4</v>
      </c>
      <c r="K23" s="2">
        <f t="shared" si="11"/>
        <v>1.1535932489744443</v>
      </c>
      <c r="L23" s="2">
        <f t="shared" si="12"/>
        <v>1.0381612935851825E-2</v>
      </c>
      <c r="M23" s="1">
        <v>13</v>
      </c>
      <c r="N23" s="1" t="s">
        <v>163</v>
      </c>
      <c r="O23" s="1">
        <v>1024.3</v>
      </c>
      <c r="P23" s="1">
        <v>-32.072000000000003</v>
      </c>
      <c r="Q23" s="1">
        <v>20.888000000000002</v>
      </c>
      <c r="R23" s="4">
        <f t="shared" si="8"/>
        <v>68.512861253630547</v>
      </c>
      <c r="S23" s="4">
        <f t="shared" si="3"/>
        <v>7.1127400666291214</v>
      </c>
    </row>
    <row r="24" spans="1:19" x14ac:dyDescent="0.25">
      <c r="A24" s="2">
        <v>19</v>
      </c>
      <c r="B24" s="2">
        <v>2</v>
      </c>
      <c r="C24" s="2" t="s">
        <v>35</v>
      </c>
      <c r="D24" s="2">
        <v>14</v>
      </c>
      <c r="E24" s="2" t="s">
        <v>164</v>
      </c>
      <c r="F24" s="2">
        <v>796.5</v>
      </c>
      <c r="G24" s="2">
        <v>-28.945</v>
      </c>
      <c r="H24" s="2">
        <v>2.641</v>
      </c>
      <c r="I24" s="2">
        <f t="shared" si="10"/>
        <v>1.1593935448874999E-2</v>
      </c>
      <c r="K24" s="2">
        <f t="shared" si="11"/>
        <v>1.1461056697350027</v>
      </c>
      <c r="M24" s="1">
        <v>14</v>
      </c>
      <c r="N24" s="1" t="s">
        <v>164</v>
      </c>
      <c r="O24" s="1">
        <v>1025.0999999999999</v>
      </c>
      <c r="P24" s="1">
        <v>-32.515999999999998</v>
      </c>
      <c r="Q24" s="1">
        <v>21.434000000000001</v>
      </c>
      <c r="R24" s="4">
        <f t="shared" si="8"/>
        <v>46.027987522412161</v>
      </c>
      <c r="S24" s="4">
        <f t="shared" si="3"/>
        <v>0</v>
      </c>
    </row>
    <row r="25" spans="1:19" x14ac:dyDescent="0.25">
      <c r="A25" s="2">
        <v>20</v>
      </c>
      <c r="B25" s="2">
        <v>2</v>
      </c>
      <c r="C25" s="2" t="s">
        <v>35</v>
      </c>
      <c r="D25" s="2">
        <v>15</v>
      </c>
      <c r="E25" s="2" t="s">
        <v>165</v>
      </c>
      <c r="F25" s="2">
        <v>797.1</v>
      </c>
      <c r="G25" s="2">
        <v>-30.032</v>
      </c>
      <c r="H25" s="2">
        <v>4.0880000000000001</v>
      </c>
      <c r="I25" s="2">
        <f t="shared" si="10"/>
        <v>1.1580957185199999E-2</v>
      </c>
      <c r="K25" s="2">
        <f t="shared" si="11"/>
        <v>1.144837405542398</v>
      </c>
      <c r="M25" s="1">
        <v>15</v>
      </c>
      <c r="N25" s="1" t="s">
        <v>165</v>
      </c>
      <c r="O25" s="1">
        <v>1025.0999999999999</v>
      </c>
      <c r="P25" s="1">
        <v>-33.103999999999999</v>
      </c>
      <c r="Q25" s="1">
        <v>20.888000000000002</v>
      </c>
      <c r="R25" s="4">
        <f t="shared" si="8"/>
        <v>73.108999427001223</v>
      </c>
      <c r="S25" s="4">
        <f t="shared" si="3"/>
        <v>0</v>
      </c>
    </row>
    <row r="26" spans="1:19" x14ac:dyDescent="0.25">
      <c r="A26" s="2">
        <v>21</v>
      </c>
      <c r="B26" s="2">
        <v>2</v>
      </c>
      <c r="C26" s="2" t="s">
        <v>35</v>
      </c>
      <c r="D26" s="2">
        <v>5</v>
      </c>
      <c r="E26" s="2" t="s">
        <v>177</v>
      </c>
      <c r="F26" s="2">
        <v>794.8</v>
      </c>
      <c r="G26" s="2">
        <v>-29.471</v>
      </c>
      <c r="H26" s="2">
        <v>4.3879999999999999</v>
      </c>
      <c r="I26" s="2">
        <f t="shared" ref="I26:I62" si="14">(((G26/1000)+1)*0.0112372)*(17/16)</f>
        <v>1.1587655258725E-2</v>
      </c>
      <c r="K26" s="2">
        <f t="shared" ref="K26:K62" si="15">(I26/(1+I26))*100</f>
        <v>1.1454919599390847</v>
      </c>
      <c r="M26" s="1">
        <v>5</v>
      </c>
      <c r="N26" s="1" t="s">
        <v>177</v>
      </c>
      <c r="O26" s="1">
        <v>1021</v>
      </c>
      <c r="P26" s="1">
        <v>-32.055</v>
      </c>
      <c r="Q26" s="1">
        <v>19.969000000000001</v>
      </c>
      <c r="R26" s="4">
        <f t="shared" ref="R26:R35" si="16">((H26/Q26)*$D$1)/256.4*(1/$D$2*1000)</f>
        <v>82.085625855801922</v>
      </c>
      <c r="S26" s="4">
        <f t="shared" si="3"/>
        <v>0</v>
      </c>
    </row>
    <row r="27" spans="1:19" x14ac:dyDescent="0.25">
      <c r="A27" s="2">
        <v>22</v>
      </c>
      <c r="B27" s="2">
        <v>2</v>
      </c>
      <c r="C27" s="2" t="s">
        <v>36</v>
      </c>
      <c r="D27" s="2">
        <v>6</v>
      </c>
      <c r="E27" s="2" t="s">
        <v>178</v>
      </c>
      <c r="F27" s="2">
        <v>794.8</v>
      </c>
      <c r="G27" s="2">
        <v>-17.177</v>
      </c>
      <c r="H27" s="2">
        <v>2.702</v>
      </c>
      <c r="I27" s="2">
        <f t="shared" si="14"/>
        <v>1.1734439779075E-2</v>
      </c>
      <c r="J27" s="2">
        <f>I27-AVERAGE($I$24:$I$26)</f>
        <v>1.4692381480833384E-4</v>
      </c>
      <c r="K27" s="2">
        <f t="shared" si="15"/>
        <v>1.1598339759628389</v>
      </c>
      <c r="L27" s="2">
        <f>K27-AVERAGE($K$24:$K$26)</f>
        <v>1.4355630890677151E-2</v>
      </c>
      <c r="M27" s="1">
        <v>6</v>
      </c>
      <c r="N27" s="1" t="s">
        <v>178</v>
      </c>
      <c r="O27" s="1">
        <v>1022.4</v>
      </c>
      <c r="P27" s="1">
        <v>-32.854999999999997</v>
      </c>
      <c r="Q27" s="1">
        <v>21.231999999999999</v>
      </c>
      <c r="R27" s="4">
        <f t="shared" si="16"/>
        <v>47.539132349016647</v>
      </c>
      <c r="S27" s="4">
        <f t="shared" si="3"/>
        <v>6.8245423686553277</v>
      </c>
    </row>
    <row r="28" spans="1:19" x14ac:dyDescent="0.25">
      <c r="A28" s="2">
        <v>23</v>
      </c>
      <c r="B28" s="2">
        <v>2</v>
      </c>
      <c r="C28" s="2" t="s">
        <v>36</v>
      </c>
      <c r="D28" s="2">
        <v>7</v>
      </c>
      <c r="E28" s="2" t="s">
        <v>179</v>
      </c>
      <c r="F28" s="2">
        <v>794.6</v>
      </c>
      <c r="G28" s="2">
        <v>-25.382999999999999</v>
      </c>
      <c r="H28" s="2">
        <v>3.355</v>
      </c>
      <c r="I28" s="2">
        <f t="shared" si="14"/>
        <v>1.1636464036924999E-2</v>
      </c>
      <c r="J28" s="2">
        <f t="shared" ref="J28:J59" si="17">I28-AVERAGE($I$24:$I$26)</f>
        <v>4.8948072658332523E-5</v>
      </c>
      <c r="K28" s="2">
        <f t="shared" si="15"/>
        <v>1.1502614279530621</v>
      </c>
      <c r="L28" s="2">
        <f>K28-AVERAGE($K$24:$K$26)</f>
        <v>4.7830828809003467E-3</v>
      </c>
      <c r="M28" s="1">
        <v>7</v>
      </c>
      <c r="N28" s="1" t="s">
        <v>179</v>
      </c>
      <c r="O28" s="1">
        <v>1021</v>
      </c>
      <c r="P28" s="1">
        <v>-33.069000000000003</v>
      </c>
      <c r="Q28" s="1">
        <v>17.686</v>
      </c>
      <c r="R28" s="4">
        <f t="shared" si="16"/>
        <v>70.863029590730179</v>
      </c>
      <c r="S28" s="4">
        <f t="shared" si="3"/>
        <v>3.3894374372415621</v>
      </c>
    </row>
    <row r="29" spans="1:19" x14ac:dyDescent="0.25">
      <c r="A29" s="2">
        <v>24</v>
      </c>
      <c r="B29" s="2">
        <v>2</v>
      </c>
      <c r="C29" s="2" t="s">
        <v>36</v>
      </c>
      <c r="D29" s="2">
        <v>8</v>
      </c>
      <c r="E29" s="2" t="s">
        <v>180</v>
      </c>
      <c r="F29" s="2">
        <v>794.8</v>
      </c>
      <c r="G29" s="2">
        <v>-25.88</v>
      </c>
      <c r="H29" s="2">
        <v>3.6</v>
      </c>
      <c r="I29" s="2">
        <f t="shared" si="14"/>
        <v>1.1630530092999998E-2</v>
      </c>
      <c r="J29" s="2">
        <f t="shared" si="17"/>
        <v>4.3014128733332227E-5</v>
      </c>
      <c r="K29" s="2">
        <f t="shared" si="15"/>
        <v>1.1496816028210215</v>
      </c>
      <c r="L29" s="2">
        <f t="shared" ref="L29" si="18">K29-AVERAGE($K$24:$K$26)</f>
        <v>4.2032577488597678E-3</v>
      </c>
      <c r="M29" s="1">
        <v>8</v>
      </c>
      <c r="N29" s="1" t="s">
        <v>180</v>
      </c>
      <c r="O29" s="1">
        <v>1021.6</v>
      </c>
      <c r="P29" s="1">
        <v>-33.284999999999997</v>
      </c>
      <c r="Q29" s="1">
        <v>19.254999999999999</v>
      </c>
      <c r="R29" s="4">
        <f t="shared" si="16"/>
        <v>69.841858852229976</v>
      </c>
      <c r="S29" s="4">
        <f t="shared" si="3"/>
        <v>2.9356333441540583</v>
      </c>
    </row>
    <row r="30" spans="1:19" x14ac:dyDescent="0.25">
      <c r="A30" s="2">
        <v>26</v>
      </c>
      <c r="B30" s="2">
        <v>3</v>
      </c>
      <c r="C30" s="2" t="s">
        <v>35</v>
      </c>
      <c r="R30" s="4" t="e">
        <f t="shared" si="16"/>
        <v>#DIV/0!</v>
      </c>
      <c r="S30" s="4" t="e">
        <f t="shared" si="3"/>
        <v>#DIV/0!</v>
      </c>
    </row>
    <row r="31" spans="1:19" x14ac:dyDescent="0.25">
      <c r="A31" s="2">
        <v>27</v>
      </c>
      <c r="B31" s="2">
        <v>3</v>
      </c>
      <c r="C31" s="2" t="s">
        <v>35</v>
      </c>
      <c r="R31" s="4" t="e">
        <f t="shared" si="16"/>
        <v>#DIV/0!</v>
      </c>
      <c r="S31" s="4" t="e">
        <f t="shared" si="3"/>
        <v>#DIV/0!</v>
      </c>
    </row>
    <row r="32" spans="1:19" x14ac:dyDescent="0.25">
      <c r="A32" s="2">
        <v>28</v>
      </c>
      <c r="B32" s="2">
        <v>3</v>
      </c>
      <c r="C32" s="2" t="s">
        <v>35</v>
      </c>
      <c r="R32" s="4" t="e">
        <f t="shared" si="16"/>
        <v>#DIV/0!</v>
      </c>
      <c r="S32" s="4" t="e">
        <f t="shared" si="3"/>
        <v>#DIV/0!</v>
      </c>
    </row>
    <row r="33" spans="1:19" x14ac:dyDescent="0.25">
      <c r="A33" s="2">
        <v>29</v>
      </c>
      <c r="B33" s="2">
        <v>3</v>
      </c>
      <c r="C33" s="2" t="s">
        <v>36</v>
      </c>
      <c r="R33" s="4" t="e">
        <f t="shared" si="16"/>
        <v>#DIV/0!</v>
      </c>
      <c r="S33" s="4" t="e">
        <f t="shared" si="3"/>
        <v>#DIV/0!</v>
      </c>
    </row>
    <row r="34" spans="1:19" x14ac:dyDescent="0.25">
      <c r="A34" s="2">
        <v>30</v>
      </c>
      <c r="B34" s="2">
        <v>3</v>
      </c>
      <c r="C34" s="2" t="s">
        <v>36</v>
      </c>
      <c r="R34" s="4" t="e">
        <f t="shared" si="16"/>
        <v>#DIV/0!</v>
      </c>
      <c r="S34" s="4" t="e">
        <f t="shared" si="3"/>
        <v>#DIV/0!</v>
      </c>
    </row>
    <row r="35" spans="1:19" x14ac:dyDescent="0.25">
      <c r="A35" s="2">
        <v>31</v>
      </c>
      <c r="B35" s="2">
        <v>3</v>
      </c>
      <c r="C35" s="2" t="s">
        <v>36</v>
      </c>
      <c r="R35" s="4" t="e">
        <f t="shared" si="16"/>
        <v>#DIV/0!</v>
      </c>
      <c r="S35" s="4" t="e">
        <f t="shared" si="3"/>
        <v>#DIV/0!</v>
      </c>
    </row>
    <row r="36" spans="1:19" x14ac:dyDescent="0.25">
      <c r="A36" s="2">
        <v>32</v>
      </c>
      <c r="B36" s="2">
        <v>3</v>
      </c>
      <c r="C36" s="2" t="s">
        <v>35</v>
      </c>
      <c r="R36" s="4" t="e">
        <f t="shared" ref="R36:R45" si="19">((H36/Q36)*$D$1)/256.4*(1/$D$2*1000)</f>
        <v>#DIV/0!</v>
      </c>
      <c r="S36" s="4" t="e">
        <f t="shared" ref="S36:S45" si="20">R36*(L36/100)*1000</f>
        <v>#DIV/0!</v>
      </c>
    </row>
    <row r="37" spans="1:19" x14ac:dyDescent="0.25">
      <c r="A37" s="2">
        <v>33</v>
      </c>
      <c r="B37" s="2">
        <v>3</v>
      </c>
      <c r="C37" s="2" t="s">
        <v>35</v>
      </c>
      <c r="R37" s="4" t="e">
        <f t="shared" si="19"/>
        <v>#DIV/0!</v>
      </c>
      <c r="S37" s="4" t="e">
        <f t="shared" si="20"/>
        <v>#DIV/0!</v>
      </c>
    </row>
    <row r="38" spans="1:19" x14ac:dyDescent="0.25">
      <c r="A38" s="2">
        <v>34</v>
      </c>
      <c r="B38" s="2">
        <v>3</v>
      </c>
      <c r="C38" s="2" t="s">
        <v>35</v>
      </c>
      <c r="R38" s="4" t="e">
        <f t="shared" si="19"/>
        <v>#DIV/0!</v>
      </c>
      <c r="S38" s="4" t="e">
        <f t="shared" si="20"/>
        <v>#DIV/0!</v>
      </c>
    </row>
    <row r="39" spans="1:19" x14ac:dyDescent="0.25">
      <c r="A39" s="2">
        <v>35</v>
      </c>
      <c r="B39" s="2">
        <v>3</v>
      </c>
      <c r="C39" s="2" t="s">
        <v>36</v>
      </c>
      <c r="R39" s="4" t="e">
        <f t="shared" si="19"/>
        <v>#DIV/0!</v>
      </c>
      <c r="S39" s="4" t="e">
        <f t="shared" si="20"/>
        <v>#DIV/0!</v>
      </c>
    </row>
    <row r="40" spans="1:19" x14ac:dyDescent="0.25">
      <c r="A40" s="2">
        <v>36</v>
      </c>
      <c r="B40" s="2">
        <v>3</v>
      </c>
      <c r="C40" s="2" t="s">
        <v>36</v>
      </c>
      <c r="R40" s="4" t="e">
        <f t="shared" si="19"/>
        <v>#DIV/0!</v>
      </c>
      <c r="S40" s="4" t="e">
        <f t="shared" si="20"/>
        <v>#DIV/0!</v>
      </c>
    </row>
    <row r="41" spans="1:19" x14ac:dyDescent="0.25">
      <c r="A41" s="2">
        <v>25</v>
      </c>
      <c r="B41" s="2">
        <v>3</v>
      </c>
      <c r="C41" s="2" t="s">
        <v>36</v>
      </c>
      <c r="R41" s="4" t="e">
        <f t="shared" si="19"/>
        <v>#DIV/0!</v>
      </c>
      <c r="S41" s="4" t="e">
        <f t="shared" si="20"/>
        <v>#DIV/0!</v>
      </c>
    </row>
    <row r="42" spans="1:19" x14ac:dyDescent="0.25">
      <c r="A42" s="2">
        <v>37</v>
      </c>
      <c r="B42" s="2">
        <v>4</v>
      </c>
      <c r="C42" s="2" t="s">
        <v>35</v>
      </c>
      <c r="R42" s="4" t="e">
        <f t="shared" si="19"/>
        <v>#DIV/0!</v>
      </c>
      <c r="S42" s="4" t="e">
        <f t="shared" si="20"/>
        <v>#DIV/0!</v>
      </c>
    </row>
    <row r="43" spans="1:19" x14ac:dyDescent="0.25">
      <c r="A43" s="2">
        <v>38</v>
      </c>
      <c r="B43" s="2">
        <v>4</v>
      </c>
      <c r="C43" s="2" t="s">
        <v>35</v>
      </c>
      <c r="R43" s="4" t="e">
        <f t="shared" si="19"/>
        <v>#DIV/0!</v>
      </c>
      <c r="S43" s="4" t="e">
        <f t="shared" si="20"/>
        <v>#DIV/0!</v>
      </c>
    </row>
    <row r="44" spans="1:19" x14ac:dyDescent="0.25">
      <c r="A44" s="2">
        <v>39</v>
      </c>
      <c r="B44" s="2">
        <v>4</v>
      </c>
      <c r="C44" s="2" t="s">
        <v>35</v>
      </c>
      <c r="R44" s="4" t="e">
        <f t="shared" si="19"/>
        <v>#DIV/0!</v>
      </c>
      <c r="S44" s="4" t="e">
        <f t="shared" si="20"/>
        <v>#DIV/0!</v>
      </c>
    </row>
    <row r="45" spans="1:19" x14ac:dyDescent="0.25">
      <c r="A45" s="2">
        <v>40</v>
      </c>
      <c r="B45" s="2">
        <v>4</v>
      </c>
      <c r="C45" s="2" t="s">
        <v>36</v>
      </c>
      <c r="R45" s="4" t="e">
        <f t="shared" si="19"/>
        <v>#DIV/0!</v>
      </c>
      <c r="S45" s="4" t="e">
        <f t="shared" si="20"/>
        <v>#DIV/0!</v>
      </c>
    </row>
    <row r="46" spans="1:19" x14ac:dyDescent="0.25">
      <c r="A46" s="2">
        <v>41</v>
      </c>
      <c r="B46" s="2">
        <v>4</v>
      </c>
      <c r="C46" s="2" t="s">
        <v>36</v>
      </c>
      <c r="R46" s="4" t="e">
        <f t="shared" ref="R46:R65" si="21">((H46/Q46)*$D$1)/256.4*(1/$D$2*1000)</f>
        <v>#DIV/0!</v>
      </c>
      <c r="S46" s="4" t="e">
        <f t="shared" ref="S46:S65" si="22">R46*(L46/100)*1000</f>
        <v>#DIV/0!</v>
      </c>
    </row>
    <row r="47" spans="1:19" x14ac:dyDescent="0.25">
      <c r="A47" s="2">
        <v>42</v>
      </c>
      <c r="B47" s="2">
        <v>4</v>
      </c>
      <c r="C47" s="2" t="s">
        <v>36</v>
      </c>
      <c r="R47" s="4" t="e">
        <f t="shared" si="21"/>
        <v>#DIV/0!</v>
      </c>
      <c r="S47" s="4" t="e">
        <f t="shared" si="22"/>
        <v>#DIV/0!</v>
      </c>
    </row>
    <row r="48" spans="1:19" x14ac:dyDescent="0.25">
      <c r="A48" s="2">
        <v>43</v>
      </c>
      <c r="B48" s="2">
        <v>4</v>
      </c>
      <c r="C48" s="2" t="s">
        <v>35</v>
      </c>
      <c r="R48" s="4" t="e">
        <f t="shared" si="21"/>
        <v>#DIV/0!</v>
      </c>
      <c r="S48" s="4" t="e">
        <f t="shared" si="22"/>
        <v>#DIV/0!</v>
      </c>
    </row>
    <row r="49" spans="1:19" x14ac:dyDescent="0.25">
      <c r="A49" s="2">
        <v>44</v>
      </c>
      <c r="B49" s="2">
        <v>4</v>
      </c>
      <c r="C49" s="2" t="s">
        <v>35</v>
      </c>
      <c r="R49" s="4" t="e">
        <f t="shared" si="21"/>
        <v>#DIV/0!</v>
      </c>
      <c r="S49" s="4" t="e">
        <f t="shared" si="22"/>
        <v>#DIV/0!</v>
      </c>
    </row>
    <row r="50" spans="1:19" x14ac:dyDescent="0.25">
      <c r="A50" s="2">
        <v>45</v>
      </c>
      <c r="B50" s="2">
        <v>4</v>
      </c>
      <c r="C50" s="2" t="s">
        <v>35</v>
      </c>
      <c r="R50" s="4" t="e">
        <f t="shared" si="21"/>
        <v>#DIV/0!</v>
      </c>
      <c r="S50" s="4" t="e">
        <f t="shared" si="22"/>
        <v>#DIV/0!</v>
      </c>
    </row>
    <row r="51" spans="1:19" x14ac:dyDescent="0.25">
      <c r="A51" s="2">
        <v>46</v>
      </c>
      <c r="B51" s="2">
        <v>4</v>
      </c>
      <c r="C51" s="2" t="s">
        <v>36</v>
      </c>
      <c r="R51" s="4" t="e">
        <f t="shared" si="21"/>
        <v>#DIV/0!</v>
      </c>
      <c r="S51" s="4" t="e">
        <f t="shared" si="22"/>
        <v>#DIV/0!</v>
      </c>
    </row>
    <row r="52" spans="1:19" x14ac:dyDescent="0.25">
      <c r="A52" s="2">
        <v>47</v>
      </c>
      <c r="B52" s="2">
        <v>4</v>
      </c>
      <c r="C52" s="2" t="s">
        <v>36</v>
      </c>
      <c r="R52" s="4" t="e">
        <f t="shared" si="21"/>
        <v>#DIV/0!</v>
      </c>
      <c r="S52" s="4" t="e">
        <f t="shared" si="22"/>
        <v>#DIV/0!</v>
      </c>
    </row>
    <row r="53" spans="1:19" x14ac:dyDescent="0.25">
      <c r="A53" s="2">
        <v>48</v>
      </c>
      <c r="B53" s="2">
        <v>4</v>
      </c>
      <c r="C53" s="2" t="s">
        <v>36</v>
      </c>
      <c r="R53" s="4" t="e">
        <f t="shared" si="21"/>
        <v>#DIV/0!</v>
      </c>
      <c r="S53" s="4" t="e">
        <f t="shared" si="22"/>
        <v>#DIV/0!</v>
      </c>
    </row>
    <row r="54" spans="1:19" x14ac:dyDescent="0.25">
      <c r="A54" s="2">
        <v>49</v>
      </c>
      <c r="B54" s="2">
        <v>5</v>
      </c>
      <c r="C54" s="2" t="s">
        <v>35</v>
      </c>
      <c r="D54" s="2">
        <v>9</v>
      </c>
      <c r="E54" s="2" t="s">
        <v>181</v>
      </c>
      <c r="F54" s="2">
        <v>794.8</v>
      </c>
      <c r="G54" s="2">
        <v>-26.658000000000001</v>
      </c>
      <c r="H54" s="2">
        <v>3.97</v>
      </c>
      <c r="I54" s="2">
        <f t="shared" si="14"/>
        <v>1.162124114255E-2</v>
      </c>
      <c r="K54" s="2">
        <f t="shared" si="15"/>
        <v>1.148773935334205</v>
      </c>
      <c r="M54" s="1">
        <v>9</v>
      </c>
      <c r="N54" s="1" t="s">
        <v>181</v>
      </c>
      <c r="O54" s="1">
        <v>1026</v>
      </c>
      <c r="P54" s="1">
        <v>-32.652000000000001</v>
      </c>
      <c r="Q54" s="1">
        <v>33.411999999999999</v>
      </c>
      <c r="R54" s="4">
        <f t="shared" si="21"/>
        <v>44.385881145769012</v>
      </c>
      <c r="S54" s="4">
        <f t="shared" si="22"/>
        <v>0</v>
      </c>
    </row>
    <row r="55" spans="1:19" x14ac:dyDescent="0.25">
      <c r="A55" s="2">
        <v>50</v>
      </c>
      <c r="B55" s="2">
        <v>5</v>
      </c>
      <c r="C55" s="2" t="s">
        <v>35</v>
      </c>
      <c r="D55" s="2">
        <v>10</v>
      </c>
      <c r="E55" s="2" t="s">
        <v>182</v>
      </c>
      <c r="F55" s="2">
        <v>794.8</v>
      </c>
      <c r="G55" s="2">
        <v>-28.696999999999999</v>
      </c>
      <c r="H55" s="2">
        <v>3.887</v>
      </c>
      <c r="I55" s="2">
        <f t="shared" si="14"/>
        <v>1.1596896451074999E-2</v>
      </c>
      <c r="K55" s="2">
        <f t="shared" si="15"/>
        <v>1.1463950207597213</v>
      </c>
      <c r="M55" s="1">
        <v>10</v>
      </c>
      <c r="N55" s="1" t="s">
        <v>182</v>
      </c>
      <c r="O55" s="1">
        <v>1024.9000000000001</v>
      </c>
      <c r="P55" s="1">
        <v>-32.783999999999999</v>
      </c>
      <c r="Q55" s="1">
        <v>32.936</v>
      </c>
      <c r="R55" s="4">
        <f t="shared" si="21"/>
        <v>44.085979919643719</v>
      </c>
      <c r="S55" s="4">
        <f t="shared" si="22"/>
        <v>0</v>
      </c>
    </row>
    <row r="56" spans="1:19" x14ac:dyDescent="0.25">
      <c r="A56" s="2">
        <v>51</v>
      </c>
      <c r="B56" s="2">
        <v>5</v>
      </c>
      <c r="C56" s="2" t="s">
        <v>35</v>
      </c>
      <c r="D56" s="2">
        <v>11</v>
      </c>
      <c r="E56" s="2" t="s">
        <v>183</v>
      </c>
      <c r="F56" s="2">
        <v>793.6</v>
      </c>
      <c r="G56" s="2">
        <v>-29.58</v>
      </c>
      <c r="H56" s="2">
        <v>2.931</v>
      </c>
      <c r="I56" s="2">
        <f t="shared" si="14"/>
        <v>1.1586353850499999E-2</v>
      </c>
      <c r="K56" s="2">
        <f t="shared" si="15"/>
        <v>1.1453647833818366</v>
      </c>
      <c r="M56" s="1">
        <v>11</v>
      </c>
      <c r="N56" s="1" t="s">
        <v>183</v>
      </c>
      <c r="O56" s="1">
        <v>1018.9</v>
      </c>
      <c r="P56" s="1">
        <v>-34.796999999999997</v>
      </c>
      <c r="Q56" s="1">
        <v>16.818000000000001</v>
      </c>
      <c r="R56" s="4">
        <f t="shared" si="21"/>
        <v>65.102592330592984</v>
      </c>
      <c r="S56" s="4">
        <f t="shared" si="22"/>
        <v>0</v>
      </c>
    </row>
    <row r="57" spans="1:19" x14ac:dyDescent="0.25">
      <c r="A57" s="2">
        <v>52</v>
      </c>
      <c r="B57" s="2">
        <v>5</v>
      </c>
      <c r="C57" s="2" t="s">
        <v>36</v>
      </c>
      <c r="D57" s="2">
        <v>4</v>
      </c>
      <c r="E57" s="2" t="s">
        <v>200</v>
      </c>
      <c r="F57" s="2">
        <v>794</v>
      </c>
      <c r="G57" s="2">
        <v>-3.0859999999999999</v>
      </c>
      <c r="H57" s="2">
        <v>4.0830000000000002</v>
      </c>
      <c r="I57" s="2">
        <f t="shared" si="14"/>
        <v>1.1902679625849998E-2</v>
      </c>
      <c r="J57" s="2">
        <f>I57-AVERAGE($I$54:$I$56)</f>
        <v>3.0118247780833163E-4</v>
      </c>
      <c r="K57" s="2">
        <f t="shared" si="15"/>
        <v>1.1762672305849613</v>
      </c>
      <c r="L57" s="2">
        <f>K57-AVERAGE($K$54:$K$56)</f>
        <v>2.942265075970707E-2</v>
      </c>
      <c r="M57" s="1">
        <v>4</v>
      </c>
      <c r="N57" s="1" t="s">
        <v>200</v>
      </c>
      <c r="O57" s="1">
        <v>1025.5999999999999</v>
      </c>
      <c r="P57" s="1">
        <v>-32.305999999999997</v>
      </c>
      <c r="Q57" s="1">
        <v>36.549999999999997</v>
      </c>
      <c r="R57" s="4">
        <f t="shared" si="21"/>
        <v>41.730040911622794</v>
      </c>
      <c r="S57" s="4">
        <f t="shared" si="22"/>
        <v>12.278084199309653</v>
      </c>
    </row>
    <row r="58" spans="1:19" x14ac:dyDescent="0.25">
      <c r="A58" s="2">
        <v>53</v>
      </c>
      <c r="B58" s="2">
        <v>5</v>
      </c>
      <c r="C58" s="2" t="s">
        <v>36</v>
      </c>
      <c r="D58" s="2">
        <v>13</v>
      </c>
      <c r="E58" s="2" t="s">
        <v>184</v>
      </c>
      <c r="F58" s="2">
        <v>792.9</v>
      </c>
      <c r="G58" s="2">
        <v>-19.047000000000001</v>
      </c>
      <c r="H58" s="2">
        <v>2.633</v>
      </c>
      <c r="I58" s="2">
        <f t="shared" si="14"/>
        <v>1.1712112867324998E-2</v>
      </c>
      <c r="J58" s="2">
        <f t="shared" ref="J58:J65" si="23">I58-AVERAGE($I$54:$I$56)</f>
        <v>1.1061571928333222E-4</v>
      </c>
      <c r="K58" s="2">
        <f t="shared" si="15"/>
        <v>1.1576527273288577</v>
      </c>
      <c r="L58" s="2">
        <f t="shared" ref="L58:L59" si="24">K58-AVERAGE($K$54:$K$56)</f>
        <v>1.0808147503603482E-2</v>
      </c>
      <c r="M58" s="1">
        <v>13</v>
      </c>
      <c r="N58" s="1" t="s">
        <v>184</v>
      </c>
      <c r="O58" s="1">
        <v>1016.8</v>
      </c>
      <c r="P58" s="1">
        <v>-34.951000000000001</v>
      </c>
      <c r="Q58" s="1">
        <v>11.842000000000001</v>
      </c>
      <c r="R58" s="4">
        <f t="shared" si="21"/>
        <v>83.058218967839963</v>
      </c>
      <c r="S58" s="4">
        <f t="shared" si="22"/>
        <v>8.9770548199101086</v>
      </c>
    </row>
    <row r="59" spans="1:19" x14ac:dyDescent="0.25">
      <c r="A59" s="2">
        <v>54</v>
      </c>
      <c r="B59" s="2">
        <v>5</v>
      </c>
      <c r="C59" s="2" t="s">
        <v>36</v>
      </c>
      <c r="D59" s="2">
        <v>14</v>
      </c>
      <c r="E59" s="2" t="s">
        <v>185</v>
      </c>
      <c r="F59" s="2">
        <v>792.5</v>
      </c>
      <c r="G59" s="2">
        <v>-20.346</v>
      </c>
      <c r="H59" s="2">
        <v>2.198</v>
      </c>
      <c r="I59" s="2">
        <f t="shared" si="14"/>
        <v>1.1696603424349999E-2</v>
      </c>
      <c r="J59" s="2">
        <f t="shared" si="23"/>
        <v>9.5106276308333168E-5</v>
      </c>
      <c r="K59" s="2">
        <f t="shared" si="15"/>
        <v>1.156137461049074</v>
      </c>
      <c r="L59" s="2">
        <f t="shared" si="24"/>
        <v>9.2928812238197711E-3</v>
      </c>
      <c r="M59" s="1">
        <v>14</v>
      </c>
      <c r="N59" s="1" t="s">
        <v>185</v>
      </c>
      <c r="O59" s="1">
        <v>1016.2</v>
      </c>
      <c r="P59" s="1">
        <v>-34.590000000000003</v>
      </c>
      <c r="Q59" s="1">
        <v>10.311</v>
      </c>
      <c r="R59" s="4">
        <f t="shared" si="21"/>
        <v>79.631283010994579</v>
      </c>
      <c r="S59" s="4">
        <f t="shared" si="22"/>
        <v>7.4000405472154984</v>
      </c>
    </row>
    <row r="60" spans="1:19" x14ac:dyDescent="0.25">
      <c r="A60" s="2">
        <v>55</v>
      </c>
      <c r="B60" s="2">
        <v>5</v>
      </c>
      <c r="C60" s="2" t="s">
        <v>35</v>
      </c>
      <c r="D60" s="2">
        <v>14</v>
      </c>
      <c r="E60" s="2" t="s">
        <v>201</v>
      </c>
      <c r="F60" s="2">
        <v>792.7</v>
      </c>
      <c r="G60" s="2">
        <v>-29.163</v>
      </c>
      <c r="H60" s="2">
        <v>2.9289999999999998</v>
      </c>
      <c r="I60" s="2">
        <f t="shared" si="14"/>
        <v>1.1591332632424999E-2</v>
      </c>
      <c r="K60" s="2">
        <f t="shared" si="15"/>
        <v>1.145851319451435</v>
      </c>
      <c r="M60" s="1">
        <v>14</v>
      </c>
      <c r="N60" s="1" t="s">
        <v>201</v>
      </c>
      <c r="O60" s="1">
        <v>1021.8</v>
      </c>
      <c r="P60" s="1">
        <v>-34.067999999999998</v>
      </c>
      <c r="Q60" s="1">
        <v>25.594000000000001</v>
      </c>
      <c r="R60" s="4">
        <f t="shared" si="21"/>
        <v>42.750186916127106</v>
      </c>
      <c r="S60" s="4">
        <f t="shared" si="22"/>
        <v>0</v>
      </c>
    </row>
    <row r="61" spans="1:19" x14ac:dyDescent="0.25">
      <c r="A61" s="2">
        <v>56</v>
      </c>
      <c r="B61" s="2">
        <v>5</v>
      </c>
      <c r="C61" s="2" t="s">
        <v>35</v>
      </c>
      <c r="D61" s="2">
        <v>15</v>
      </c>
      <c r="E61" s="2" t="s">
        <v>202</v>
      </c>
      <c r="F61" s="2">
        <v>795</v>
      </c>
      <c r="G61" s="2">
        <v>-31.713999999999999</v>
      </c>
      <c r="H61" s="2">
        <v>3.74</v>
      </c>
      <c r="I61" s="2">
        <f t="shared" si="14"/>
        <v>1.1560874904149998E-2</v>
      </c>
      <c r="K61" s="2">
        <f t="shared" si="15"/>
        <v>1.1428748571602716</v>
      </c>
      <c r="M61" s="1">
        <v>15</v>
      </c>
      <c r="N61" s="1" t="s">
        <v>202</v>
      </c>
      <c r="O61" s="1">
        <v>1022.8</v>
      </c>
      <c r="P61" s="1">
        <v>-33.912999999999997</v>
      </c>
      <c r="Q61" s="1">
        <v>29.236999999999998</v>
      </c>
      <c r="R61" s="4">
        <f t="shared" si="21"/>
        <v>47.785441875656367</v>
      </c>
      <c r="S61" s="4">
        <f t="shared" si="22"/>
        <v>0</v>
      </c>
    </row>
    <row r="62" spans="1:19" x14ac:dyDescent="0.25">
      <c r="A62" s="2">
        <v>57</v>
      </c>
      <c r="B62" s="2">
        <v>5</v>
      </c>
      <c r="C62" s="2" t="s">
        <v>35</v>
      </c>
      <c r="D62" s="2">
        <v>16</v>
      </c>
      <c r="E62" s="2" t="s">
        <v>203</v>
      </c>
      <c r="F62" s="2">
        <v>793.2</v>
      </c>
      <c r="G62" s="2">
        <v>-29.216000000000001</v>
      </c>
      <c r="H62" s="2">
        <v>2.9849999999999999</v>
      </c>
      <c r="I62" s="2">
        <f t="shared" si="14"/>
        <v>1.1590699837599999E-2</v>
      </c>
      <c r="K62" s="2">
        <f t="shared" si="15"/>
        <v>1.1457894817993839</v>
      </c>
      <c r="M62" s="1">
        <v>16</v>
      </c>
      <c r="N62" s="1" t="s">
        <v>203</v>
      </c>
      <c r="O62" s="1">
        <v>1017.8</v>
      </c>
      <c r="P62" s="1">
        <v>-32.872999999999998</v>
      </c>
      <c r="Q62" s="1">
        <v>13.154999999999999</v>
      </c>
      <c r="R62" s="4">
        <f t="shared" si="21"/>
        <v>84.763775955827299</v>
      </c>
      <c r="S62" s="4">
        <f t="shared" si="22"/>
        <v>0</v>
      </c>
    </row>
    <row r="63" spans="1:19" x14ac:dyDescent="0.25">
      <c r="A63" s="2">
        <v>58</v>
      </c>
      <c r="B63" s="2">
        <v>5</v>
      </c>
      <c r="C63" s="2" t="s">
        <v>36</v>
      </c>
      <c r="D63" s="2">
        <v>3</v>
      </c>
      <c r="E63" s="2" t="s">
        <v>204</v>
      </c>
      <c r="F63" s="2">
        <v>793.2</v>
      </c>
      <c r="G63" s="2">
        <v>-19.376000000000001</v>
      </c>
      <c r="H63" s="2">
        <v>2.2549999999999999</v>
      </c>
      <c r="I63" s="2">
        <f t="shared" ref="I63:I65" si="25">(((G63/1000)+1)*0.0112372)*(17/16)</f>
        <v>1.1708184763599999E-2</v>
      </c>
      <c r="J63" s="2">
        <f>I63-AVERAGE($I$60:$I$62)</f>
        <v>1.2721563887499975E-4</v>
      </c>
      <c r="K63" s="2">
        <f t="shared" ref="K63:K65" si="26">(I63/(1+I63))*100</f>
        <v>1.1572689575834343</v>
      </c>
      <c r="L63" s="2">
        <f>K63-AVERAGE($K$60:$K$62)</f>
        <v>1.2430404779737447E-2</v>
      </c>
      <c r="M63" s="1">
        <v>3</v>
      </c>
      <c r="N63" s="1" t="s">
        <v>204</v>
      </c>
      <c r="O63" s="1">
        <v>1022.4</v>
      </c>
      <c r="P63" s="1">
        <v>-33.101999999999997</v>
      </c>
      <c r="Q63" s="1">
        <v>28.306999999999999</v>
      </c>
      <c r="R63" s="4">
        <f t="shared" si="21"/>
        <v>29.758395620736692</v>
      </c>
      <c r="S63" s="4">
        <f t="shared" si="22"/>
        <v>3.6990890316132332</v>
      </c>
    </row>
    <row r="64" spans="1:19" x14ac:dyDescent="0.25">
      <c r="A64" s="2">
        <v>59</v>
      </c>
      <c r="B64" s="2">
        <v>5</v>
      </c>
      <c r="C64" s="2" t="s">
        <v>36</v>
      </c>
      <c r="D64" s="2">
        <v>4</v>
      </c>
      <c r="E64" s="2" t="s">
        <v>205</v>
      </c>
      <c r="F64" s="2">
        <v>794.6</v>
      </c>
      <c r="G64" s="2">
        <v>-24.971</v>
      </c>
      <c r="H64" s="2">
        <v>3.0390000000000001</v>
      </c>
      <c r="I64" s="2">
        <f t="shared" si="25"/>
        <v>1.1641383121224999E-2</v>
      </c>
      <c r="J64" s="2">
        <f t="shared" ref="J64:J65" si="27">I64-AVERAGE($I$60:$I$62)</f>
        <v>6.0413996499999317E-5</v>
      </c>
      <c r="K64" s="2">
        <f t="shared" si="26"/>
        <v>1.1507420826644863</v>
      </c>
      <c r="L64" s="2">
        <f t="shared" ref="L64" si="28">K64-AVERAGE($K$60:$K$62)</f>
        <v>5.9035298607894582E-3</v>
      </c>
      <c r="M64" s="1">
        <v>4</v>
      </c>
      <c r="N64" s="1" t="s">
        <v>205</v>
      </c>
      <c r="O64" s="1">
        <v>1022.8</v>
      </c>
      <c r="P64" s="1">
        <v>-34.518000000000001</v>
      </c>
      <c r="Q64" s="1">
        <v>24.760999999999999</v>
      </c>
      <c r="R64" s="4">
        <f t="shared" si="21"/>
        <v>45.847887709781652</v>
      </c>
      <c r="S64" s="4">
        <f t="shared" si="22"/>
        <v>2.7066437414881799</v>
      </c>
    </row>
    <row r="65" spans="1:19" x14ac:dyDescent="0.25">
      <c r="A65" s="2">
        <v>60</v>
      </c>
      <c r="B65" s="2">
        <v>5</v>
      </c>
      <c r="C65" s="2" t="s">
        <v>36</v>
      </c>
      <c r="D65" s="2">
        <v>5</v>
      </c>
      <c r="E65" s="2" t="s">
        <v>206</v>
      </c>
      <c r="F65" s="2">
        <v>794.8</v>
      </c>
      <c r="G65" s="2">
        <v>-23.867000000000001</v>
      </c>
      <c r="H65" s="2">
        <v>3.3679999999999999</v>
      </c>
      <c r="I65" s="2">
        <f t="shared" si="25"/>
        <v>1.1654564356824999E-2</v>
      </c>
      <c r="J65" s="2">
        <f t="shared" si="27"/>
        <v>7.3595232099999894E-5</v>
      </c>
      <c r="K65" s="2">
        <f t="shared" si="26"/>
        <v>1.1520300275850155</v>
      </c>
      <c r="L65" s="2">
        <f>K65-AVERAGE($K$60:$K$62)</f>
        <v>7.1914747813186519E-3</v>
      </c>
      <c r="M65" s="1">
        <v>5</v>
      </c>
      <c r="N65" s="1" t="s">
        <v>206</v>
      </c>
      <c r="O65" s="1">
        <v>1025.0999999999999</v>
      </c>
      <c r="P65" s="1">
        <v>-34.311</v>
      </c>
      <c r="Q65" s="1">
        <v>31.367999999999999</v>
      </c>
      <c r="R65" s="4">
        <f t="shared" si="21"/>
        <v>40.109021346316744</v>
      </c>
      <c r="S65" s="4">
        <f t="shared" si="22"/>
        <v>2.8844301551540834</v>
      </c>
    </row>
    <row r="66" spans="1:19" x14ac:dyDescent="0.25">
      <c r="A66" s="2">
        <v>61</v>
      </c>
      <c r="B66" s="2">
        <v>6</v>
      </c>
      <c r="C66" s="2" t="s">
        <v>35</v>
      </c>
    </row>
    <row r="67" spans="1:19" x14ac:dyDescent="0.25">
      <c r="A67" s="2">
        <v>62</v>
      </c>
      <c r="B67" s="2">
        <v>6</v>
      </c>
      <c r="C67" s="2" t="s">
        <v>35</v>
      </c>
    </row>
    <row r="68" spans="1:19" x14ac:dyDescent="0.25">
      <c r="A68" s="2">
        <v>63</v>
      </c>
      <c r="B68" s="2">
        <v>6</v>
      </c>
      <c r="C68" s="2" t="s">
        <v>35</v>
      </c>
    </row>
    <row r="69" spans="1:19" x14ac:dyDescent="0.25">
      <c r="A69" s="2">
        <v>64</v>
      </c>
      <c r="B69" s="2">
        <v>6</v>
      </c>
      <c r="C69" s="2" t="s">
        <v>36</v>
      </c>
    </row>
    <row r="70" spans="1:19" x14ac:dyDescent="0.25">
      <c r="A70" s="2">
        <v>65</v>
      </c>
      <c r="B70" s="2">
        <v>6</v>
      </c>
      <c r="C70" s="2" t="s">
        <v>36</v>
      </c>
    </row>
    <row r="71" spans="1:19" x14ac:dyDescent="0.25">
      <c r="A71" s="2">
        <v>66</v>
      </c>
      <c r="B71" s="2">
        <v>6</v>
      </c>
      <c r="C71" s="2" t="s">
        <v>36</v>
      </c>
    </row>
    <row r="72" spans="1:19" x14ac:dyDescent="0.25">
      <c r="A72" s="2">
        <v>67</v>
      </c>
      <c r="B72" s="2">
        <v>6</v>
      </c>
      <c r="C72" s="2" t="s">
        <v>35</v>
      </c>
    </row>
    <row r="73" spans="1:19" x14ac:dyDescent="0.25">
      <c r="A73" s="2">
        <v>68</v>
      </c>
      <c r="B73" s="2">
        <v>6</v>
      </c>
      <c r="C73" s="2" t="s">
        <v>35</v>
      </c>
    </row>
    <row r="74" spans="1:19" x14ac:dyDescent="0.25">
      <c r="A74" s="2">
        <v>69</v>
      </c>
      <c r="B74" s="2">
        <v>6</v>
      </c>
      <c r="C74" s="2" t="s">
        <v>35</v>
      </c>
    </row>
    <row r="75" spans="1:19" x14ac:dyDescent="0.25">
      <c r="A75" s="2">
        <v>70</v>
      </c>
      <c r="B75" s="2">
        <v>6</v>
      </c>
      <c r="C75" s="2" t="s">
        <v>36</v>
      </c>
    </row>
    <row r="76" spans="1:19" x14ac:dyDescent="0.25">
      <c r="A76" s="2">
        <v>71</v>
      </c>
      <c r="B76" s="2">
        <v>6</v>
      </c>
      <c r="C76" s="2" t="s">
        <v>36</v>
      </c>
    </row>
    <row r="77" spans="1:19" x14ac:dyDescent="0.25">
      <c r="A77" s="2">
        <v>72</v>
      </c>
      <c r="B77" s="2">
        <v>6</v>
      </c>
      <c r="C77" s="2" t="s">
        <v>36</v>
      </c>
    </row>
    <row r="78" spans="1:19" x14ac:dyDescent="0.25">
      <c r="A78" s="2">
        <v>73</v>
      </c>
      <c r="B78" s="2">
        <v>7</v>
      </c>
      <c r="C78" s="2" t="s">
        <v>35</v>
      </c>
    </row>
    <row r="79" spans="1:19" x14ac:dyDescent="0.25">
      <c r="A79" s="2">
        <v>74</v>
      </c>
      <c r="B79" s="2">
        <v>7</v>
      </c>
      <c r="C79" s="2" t="s">
        <v>35</v>
      </c>
    </row>
    <row r="80" spans="1:19" x14ac:dyDescent="0.25">
      <c r="A80" s="2">
        <v>75</v>
      </c>
      <c r="B80" s="2">
        <v>7</v>
      </c>
      <c r="C80" s="2" t="s">
        <v>35</v>
      </c>
    </row>
    <row r="81" spans="1:3" x14ac:dyDescent="0.25">
      <c r="A81" s="2">
        <v>76</v>
      </c>
      <c r="B81" s="2">
        <v>7</v>
      </c>
      <c r="C81" s="2" t="s">
        <v>36</v>
      </c>
    </row>
    <row r="82" spans="1:3" x14ac:dyDescent="0.25">
      <c r="A82" s="2">
        <v>77</v>
      </c>
      <c r="B82" s="2">
        <v>7</v>
      </c>
      <c r="C82" s="2" t="s">
        <v>36</v>
      </c>
    </row>
    <row r="83" spans="1:3" x14ac:dyDescent="0.25">
      <c r="A83" s="2">
        <v>78</v>
      </c>
      <c r="B83" s="2">
        <v>7</v>
      </c>
      <c r="C83" s="2" t="s">
        <v>36</v>
      </c>
    </row>
    <row r="84" spans="1:3" x14ac:dyDescent="0.25">
      <c r="A84" s="2">
        <v>79</v>
      </c>
      <c r="B84" s="2">
        <v>7</v>
      </c>
      <c r="C84" s="2" t="s">
        <v>35</v>
      </c>
    </row>
    <row r="85" spans="1:3" x14ac:dyDescent="0.25">
      <c r="A85" s="2">
        <v>80</v>
      </c>
      <c r="B85" s="2">
        <v>7</v>
      </c>
      <c r="C85" s="2" t="s">
        <v>35</v>
      </c>
    </row>
    <row r="86" spans="1:3" x14ac:dyDescent="0.25">
      <c r="A86" s="2">
        <v>81</v>
      </c>
      <c r="B86" s="2">
        <v>7</v>
      </c>
      <c r="C86" s="2" t="s">
        <v>35</v>
      </c>
    </row>
    <row r="87" spans="1:3" x14ac:dyDescent="0.25">
      <c r="A87" s="2">
        <v>82</v>
      </c>
      <c r="B87" s="2">
        <v>7</v>
      </c>
      <c r="C87" s="2" t="s">
        <v>36</v>
      </c>
    </row>
    <row r="88" spans="1:3" x14ac:dyDescent="0.25">
      <c r="A88" s="2">
        <v>83</v>
      </c>
      <c r="B88" s="2">
        <v>7</v>
      </c>
      <c r="C88" s="2" t="s">
        <v>36</v>
      </c>
    </row>
    <row r="89" spans="1:3" x14ac:dyDescent="0.25">
      <c r="A89" s="2">
        <v>84</v>
      </c>
      <c r="B89" s="2">
        <v>7</v>
      </c>
      <c r="C89" s="2" t="s">
        <v>36</v>
      </c>
    </row>
    <row r="90" spans="1:3" x14ac:dyDescent="0.25">
      <c r="A90" s="2">
        <v>85</v>
      </c>
      <c r="B90" s="2">
        <v>8</v>
      </c>
      <c r="C90" s="2" t="s">
        <v>35</v>
      </c>
    </row>
    <row r="91" spans="1:3" x14ac:dyDescent="0.25">
      <c r="A91" s="2">
        <v>86</v>
      </c>
      <c r="B91" s="2">
        <v>8</v>
      </c>
      <c r="C91" s="2" t="s">
        <v>35</v>
      </c>
    </row>
    <row r="92" spans="1:3" x14ac:dyDescent="0.25">
      <c r="A92" s="2">
        <v>87</v>
      </c>
      <c r="B92" s="2">
        <v>8</v>
      </c>
      <c r="C92" s="2" t="s">
        <v>35</v>
      </c>
    </row>
    <row r="93" spans="1:3" x14ac:dyDescent="0.25">
      <c r="A93" s="2">
        <v>88</v>
      </c>
      <c r="B93" s="2">
        <v>8</v>
      </c>
      <c r="C93" s="2" t="s">
        <v>36</v>
      </c>
    </row>
    <row r="94" spans="1:3" x14ac:dyDescent="0.25">
      <c r="A94" s="2">
        <v>89</v>
      </c>
      <c r="B94" s="2">
        <v>8</v>
      </c>
      <c r="C94" s="2" t="s">
        <v>36</v>
      </c>
    </row>
    <row r="95" spans="1:3" x14ac:dyDescent="0.25">
      <c r="A95" s="2">
        <v>90</v>
      </c>
      <c r="B95" s="2">
        <v>8</v>
      </c>
      <c r="C95" s="2" t="s">
        <v>36</v>
      </c>
    </row>
    <row r="96" spans="1:3" x14ac:dyDescent="0.25">
      <c r="A96" s="2">
        <v>91</v>
      </c>
      <c r="B96" s="2">
        <v>8</v>
      </c>
      <c r="C96" s="2" t="s">
        <v>35</v>
      </c>
    </row>
    <row r="97" spans="1:3" x14ac:dyDescent="0.25">
      <c r="A97" s="2">
        <v>92</v>
      </c>
      <c r="B97" s="2">
        <v>8</v>
      </c>
      <c r="C97" s="2" t="s">
        <v>35</v>
      </c>
    </row>
    <row r="98" spans="1:3" x14ac:dyDescent="0.25">
      <c r="A98" s="2">
        <v>93</v>
      </c>
      <c r="B98" s="2">
        <v>8</v>
      </c>
      <c r="C98" s="2" t="s">
        <v>35</v>
      </c>
    </row>
    <row r="99" spans="1:3" x14ac:dyDescent="0.25">
      <c r="A99" s="2">
        <v>94</v>
      </c>
      <c r="B99" s="2">
        <v>8</v>
      </c>
      <c r="C99" s="2" t="s">
        <v>36</v>
      </c>
    </row>
    <row r="100" spans="1:3" x14ac:dyDescent="0.25">
      <c r="A100" s="2">
        <v>95</v>
      </c>
      <c r="B100" s="2">
        <v>8</v>
      </c>
      <c r="C100" s="2" t="s">
        <v>36</v>
      </c>
    </row>
    <row r="101" spans="1:3" x14ac:dyDescent="0.25">
      <c r="A101" s="2">
        <v>96</v>
      </c>
      <c r="B101" s="2">
        <v>8</v>
      </c>
      <c r="C101" s="2" t="s">
        <v>36</v>
      </c>
    </row>
  </sheetData>
  <mergeCells count="2">
    <mergeCell ref="D4:L4"/>
    <mergeCell ref="M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3CC5-31DA-4142-8695-256DEB906D50}">
  <dimension ref="A1:N49"/>
  <sheetViews>
    <sheetView topLeftCell="G1" workbookViewId="0">
      <selection activeCell="K19" sqref="K19"/>
    </sheetView>
  </sheetViews>
  <sheetFormatPr defaultRowHeight="15" x14ac:dyDescent="0.25"/>
  <cols>
    <col min="6" max="6" width="15.5703125" customWidth="1"/>
    <col min="7" max="7" width="18.140625" customWidth="1"/>
    <col min="8" max="9" width="21.7109375" customWidth="1"/>
    <col min="10" max="10" width="51.7109375" customWidth="1"/>
    <col min="11" max="11" width="47" customWidth="1"/>
    <col min="12" max="12" width="45.140625" customWidth="1"/>
    <col min="13" max="13" width="38.42578125" customWidth="1"/>
    <col min="14" max="14" width="38.85546875" customWidth="1"/>
  </cols>
  <sheetData>
    <row r="1" spans="1:14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210</v>
      </c>
      <c r="J1" t="s">
        <v>211</v>
      </c>
      <c r="K1" t="s">
        <v>108</v>
      </c>
      <c r="L1" t="s">
        <v>212</v>
      </c>
      <c r="M1" t="s">
        <v>109</v>
      </c>
      <c r="N1" t="s">
        <v>110</v>
      </c>
    </row>
    <row r="2" spans="1:14" x14ac:dyDescent="0.25">
      <c r="A2" t="s">
        <v>58</v>
      </c>
      <c r="B2">
        <v>1</v>
      </c>
      <c r="C2" t="s">
        <v>54</v>
      </c>
      <c r="D2" t="s">
        <v>55</v>
      </c>
      <c r="E2" t="s">
        <v>29</v>
      </c>
      <c r="F2" t="s">
        <v>36</v>
      </c>
      <c r="G2">
        <v>2</v>
      </c>
      <c r="H2">
        <v>1.4236399874999996</v>
      </c>
      <c r="I2">
        <v>1.3045721991250016E-3</v>
      </c>
      <c r="J2">
        <v>136.54128064735053</v>
      </c>
      <c r="K2">
        <v>18.950363605269231</v>
      </c>
      <c r="L2">
        <f>Table1[[#This Row],[Uncorrected intracellular TG 13C 16:0 (nmol/L)]]/Table1[[#This Row],[Protein (mg/mL)]]</f>
        <v>95.90997853827183</v>
      </c>
      <c r="M2">
        <f>Table1[[#This Row],[Uncorrected intracellular 13C 16:0 (nmol/L)]]/Table1[[#This Row],[Protein (mg/mL)]]</f>
        <v>13.311204919543773</v>
      </c>
      <c r="N2">
        <f>Table1[[#This Row],[Intracellular 13C 16:0 (nmol/g of protein)]]/Table1[[#This Row],[Intracellular TG 13C 16:0 (nmol/g of protein)]]</f>
        <v>0.13878852985283571</v>
      </c>
    </row>
    <row r="3" spans="1:14" x14ac:dyDescent="0.25">
      <c r="A3" t="s">
        <v>59</v>
      </c>
      <c r="B3">
        <v>1</v>
      </c>
      <c r="C3" t="s">
        <v>54</v>
      </c>
      <c r="D3" t="s">
        <v>56</v>
      </c>
      <c r="E3" t="s">
        <v>29</v>
      </c>
      <c r="F3" t="s">
        <v>36</v>
      </c>
      <c r="G3">
        <v>2</v>
      </c>
      <c r="H3">
        <v>1.2781464648750005</v>
      </c>
      <c r="I3">
        <v>2.3025373962499984E-4</v>
      </c>
      <c r="J3">
        <v>85.837492268741343</v>
      </c>
      <c r="K3">
        <v>6.8979751176387092</v>
      </c>
      <c r="L3">
        <f>Table1[[#This Row],[Uncorrected intracellular TG 13C 16:0 (nmol/L)]]/Table1[[#This Row],[Protein (mg/mL)]]</f>
        <v>67.157790306243214</v>
      </c>
      <c r="M3">
        <f>Table1[[#This Row],[Uncorrected intracellular 13C 16:0 (nmol/L)]]/Table1[[#This Row],[Protein (mg/mL)]]</f>
        <v>5.3968581122769166</v>
      </c>
      <c r="N3">
        <f>Table1[[#This Row],[Intracellular 13C 16:0 (nmol/g of protein)]]/Table1[[#This Row],[Intracellular TG 13C 16:0 (nmol/g of protein)]]</f>
        <v>8.0360864877580804E-2</v>
      </c>
    </row>
    <row r="4" spans="1:14" x14ac:dyDescent="0.25">
      <c r="A4" t="s">
        <v>60</v>
      </c>
      <c r="B4">
        <v>1</v>
      </c>
      <c r="C4" t="s">
        <v>54</v>
      </c>
      <c r="D4" t="s">
        <v>57</v>
      </c>
      <c r="E4" t="s">
        <v>29</v>
      </c>
      <c r="F4" t="s">
        <v>36</v>
      </c>
      <c r="G4">
        <v>2</v>
      </c>
      <c r="H4">
        <v>1.4635275138749999</v>
      </c>
      <c r="I4">
        <v>1.5509442975000093E-4</v>
      </c>
      <c r="J4">
        <v>84.190881332372271</v>
      </c>
      <c r="K4">
        <v>7.2574612696908982</v>
      </c>
      <c r="L4">
        <f>Table1[[#This Row],[Uncorrected intracellular TG 13C 16:0 (nmol/L)]]/Table1[[#This Row],[Protein (mg/mL)]]</f>
        <v>57.525998339080779</v>
      </c>
      <c r="M4">
        <f>Table1[[#This Row],[Uncorrected intracellular 13C 16:0 (nmol/L)]]/Table1[[#This Row],[Protein (mg/mL)]]</f>
        <v>4.9588827001107951</v>
      </c>
      <c r="N4">
        <f>Table1[[#This Row],[Intracellular 13C 16:0 (nmol/g of protein)]]/Table1[[#This Row],[Intracellular TG 13C 16:0 (nmol/g of protein)]]</f>
        <v>8.6202462248133396E-2</v>
      </c>
    </row>
    <row r="5" spans="1:14" x14ac:dyDescent="0.25">
      <c r="A5" t="s">
        <v>61</v>
      </c>
      <c r="B5">
        <v>1</v>
      </c>
      <c r="C5" t="s">
        <v>54</v>
      </c>
      <c r="D5" t="s">
        <v>55</v>
      </c>
      <c r="E5" t="s">
        <v>30</v>
      </c>
      <c r="F5" t="s">
        <v>36</v>
      </c>
      <c r="G5">
        <v>2</v>
      </c>
      <c r="H5">
        <v>1.0296552000000001</v>
      </c>
      <c r="I5">
        <v>8.5712656022499806E-4</v>
      </c>
      <c r="J5">
        <v>88.326762055327166</v>
      </c>
      <c r="K5">
        <v>9.4265726699478503</v>
      </c>
      <c r="L5">
        <f>Table1[[#This Row],[Uncorrected intracellular TG 13C 16:0 (nmol/L)]]/Table1[[#This Row],[Protein (mg/mL)]]</f>
        <v>85.782854352920424</v>
      </c>
      <c r="M5">
        <f>Table1[[#This Row],[Uncorrected intracellular 13C 16:0 (nmol/L)]]/Table1[[#This Row],[Protein (mg/mL)]]</f>
        <v>9.1550770296190898</v>
      </c>
      <c r="N5">
        <f>Table1[[#This Row],[Intracellular 13C 16:0 (nmol/g of protein)]]/Table1[[#This Row],[Intracellular TG 13C 16:0 (nmol/g of protein)]]</f>
        <v>0.10672385640088473</v>
      </c>
    </row>
    <row r="6" spans="1:14" x14ac:dyDescent="0.25">
      <c r="A6" t="s">
        <v>62</v>
      </c>
      <c r="B6">
        <v>1</v>
      </c>
      <c r="C6" t="s">
        <v>54</v>
      </c>
      <c r="D6" t="s">
        <v>56</v>
      </c>
      <c r="E6" t="s">
        <v>30</v>
      </c>
      <c r="F6" t="s">
        <v>36</v>
      </c>
      <c r="G6">
        <v>2</v>
      </c>
      <c r="H6">
        <v>1.3970977019999997</v>
      </c>
      <c r="I6">
        <v>1.5016340592500024E-4</v>
      </c>
      <c r="J6">
        <v>61.485769053707749</v>
      </c>
      <c r="K6">
        <v>6.2101686591275849</v>
      </c>
      <c r="L6">
        <f>Table1[[#This Row],[Uncorrected intracellular TG 13C 16:0 (nmol/L)]]/Table1[[#This Row],[Protein (mg/mL)]]</f>
        <v>44.00964153451006</v>
      </c>
      <c r="M6">
        <f>Table1[[#This Row],[Uncorrected intracellular 13C 16:0 (nmol/L)]]/Table1[[#This Row],[Protein (mg/mL)]]</f>
        <v>4.4450496556092585</v>
      </c>
      <c r="N6">
        <f>Table1[[#This Row],[Intracellular 13C 16:0 (nmol/g of protein)]]/Table1[[#This Row],[Intracellular TG 13C 16:0 (nmol/g of protein)]]</f>
        <v>0.10100172372737194</v>
      </c>
    </row>
    <row r="7" spans="1:14" x14ac:dyDescent="0.25">
      <c r="A7" t="s">
        <v>63</v>
      </c>
      <c r="B7">
        <v>1</v>
      </c>
      <c r="C7" t="s">
        <v>54</v>
      </c>
      <c r="D7" t="s">
        <v>57</v>
      </c>
      <c r="E7" t="s">
        <v>30</v>
      </c>
      <c r="F7" t="s">
        <v>36</v>
      </c>
      <c r="G7">
        <v>2</v>
      </c>
      <c r="H7">
        <v>1.5168491988749999</v>
      </c>
      <c r="I7">
        <v>9.2364165400000281E-5</v>
      </c>
      <c r="J7">
        <v>53.052604887339584</v>
      </c>
      <c r="K7">
        <v>4.6461046911410415</v>
      </c>
      <c r="L7">
        <f>Table1[[#This Row],[Uncorrected intracellular TG 13C 16:0 (nmol/L)]]/Table1[[#This Row],[Protein (mg/mL)]]</f>
        <v>34.975530149395901</v>
      </c>
      <c r="M7">
        <f>Table1[[#This Row],[Uncorrected intracellular 13C 16:0 (nmol/L)]]/Table1[[#This Row],[Protein (mg/mL)]]</f>
        <v>3.062997095945275</v>
      </c>
      <c r="N7">
        <f>Table1[[#This Row],[Intracellular 13C 16:0 (nmol/g of protein)]]/Table1[[#This Row],[Intracellular TG 13C 16:0 (nmol/g of protein)]]</f>
        <v>8.7575430103900204E-2</v>
      </c>
    </row>
    <row r="8" spans="1:14" x14ac:dyDescent="0.25">
      <c r="A8" t="s">
        <v>64</v>
      </c>
      <c r="B8">
        <v>2</v>
      </c>
      <c r="C8" t="s">
        <v>54</v>
      </c>
      <c r="D8" t="s">
        <v>55</v>
      </c>
      <c r="E8" t="s">
        <v>29</v>
      </c>
      <c r="F8" t="s">
        <v>36</v>
      </c>
      <c r="G8">
        <v>2</v>
      </c>
      <c r="H8">
        <v>1.1469169998750004</v>
      </c>
      <c r="I8">
        <v>6.1249365265833057E-4</v>
      </c>
      <c r="J8">
        <v>64.535685740239231</v>
      </c>
      <c r="K8">
        <v>10.464996372764666</v>
      </c>
      <c r="L8">
        <f>Table1[[#This Row],[Uncorrected intracellular TG 13C 16:0 (nmol/L)]]/Table1[[#This Row],[Protein (mg/mL)]]</f>
        <v>56.268837018958486</v>
      </c>
      <c r="M8">
        <f>Table1[[#This Row],[Uncorrected intracellular 13C 16:0 (nmol/L)]]/Table1[[#This Row],[Protein (mg/mL)]]</f>
        <v>9.1244583295087782</v>
      </c>
      <c r="N8">
        <f>Table1[[#This Row],[Intracellular 13C 16:0 (nmol/g of protein)]]/Table1[[#This Row],[Intracellular TG 13C 16:0 (nmol/g of protein)]]</f>
        <v>0.16215828890215916</v>
      </c>
    </row>
    <row r="9" spans="1:14" x14ac:dyDescent="0.25">
      <c r="A9" t="s">
        <v>65</v>
      </c>
      <c r="B9">
        <v>2</v>
      </c>
      <c r="C9" t="s">
        <v>54</v>
      </c>
      <c r="D9" t="s">
        <v>56</v>
      </c>
      <c r="E9" t="s">
        <v>29</v>
      </c>
      <c r="F9" t="s">
        <v>36</v>
      </c>
      <c r="G9">
        <v>2</v>
      </c>
      <c r="H9">
        <v>1.3705949355</v>
      </c>
      <c r="I9">
        <v>1.7808597505833239E-4</v>
      </c>
      <c r="J9">
        <v>81.188457989563588</v>
      </c>
      <c r="K9">
        <v>7.9852046427402747</v>
      </c>
      <c r="L9">
        <f>Table1[[#This Row],[Uncorrected intracellular TG 13C 16:0 (nmol/L)]]/Table1[[#This Row],[Protein (mg/mL)]]</f>
        <v>59.235924405298945</v>
      </c>
      <c r="M9">
        <f>Table1[[#This Row],[Uncorrected intracellular 13C 16:0 (nmol/L)]]/Table1[[#This Row],[Protein (mg/mL)]]</f>
        <v>5.8260864942035058</v>
      </c>
      <c r="N9">
        <f>Table1[[#This Row],[Intracellular 13C 16:0 (nmol/g of protein)]]/Table1[[#This Row],[Intracellular TG 13C 16:0 (nmol/g of protein)]]</f>
        <v>9.8353938976975488E-2</v>
      </c>
    </row>
    <row r="10" spans="1:14" x14ac:dyDescent="0.25">
      <c r="A10" t="s">
        <v>66</v>
      </c>
      <c r="B10">
        <v>2</v>
      </c>
      <c r="C10" t="s">
        <v>54</v>
      </c>
      <c r="D10" t="s">
        <v>57</v>
      </c>
      <c r="E10" t="s">
        <v>29</v>
      </c>
      <c r="F10" t="s">
        <v>36</v>
      </c>
      <c r="G10">
        <v>2</v>
      </c>
      <c r="H10">
        <v>1.0947018468750003</v>
      </c>
      <c r="I10">
        <v>9.3351166133332983E-5</v>
      </c>
      <c r="J10">
        <v>52.210595612288436</v>
      </c>
      <c r="K10">
        <v>7.1127400666291214</v>
      </c>
      <c r="L10">
        <f>Table1[[#This Row],[Uncorrected intracellular TG 13C 16:0 (nmol/L)]]/Table1[[#This Row],[Protein (mg/mL)]]</f>
        <v>47.693895613067475</v>
      </c>
      <c r="M10">
        <f>Table1[[#This Row],[Uncorrected intracellular 13C 16:0 (nmol/L)]]/Table1[[#This Row],[Protein (mg/mL)]]</f>
        <v>6.4974221857152834</v>
      </c>
      <c r="N10">
        <f>Table1[[#This Row],[Intracellular 13C 16:0 (nmol/g of protein)]]/Table1[[#This Row],[Intracellular TG 13C 16:0 (nmol/g of protein)]]</f>
        <v>0.13623173578496864</v>
      </c>
    </row>
    <row r="11" spans="1:14" x14ac:dyDescent="0.25">
      <c r="A11" t="s">
        <v>67</v>
      </c>
      <c r="B11">
        <v>2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1.4236399874999996</v>
      </c>
      <c r="I11">
        <v>5.8962548244166982E-4</v>
      </c>
      <c r="J11">
        <v>52.54951735798906</v>
      </c>
      <c r="K11">
        <v>6.8245423686553277</v>
      </c>
      <c r="L11">
        <f>Table1[[#This Row],[Uncorrected intracellular TG 13C 16:0 (nmol/L)]]/Table1[[#This Row],[Protein (mg/mL)]]</f>
        <v>36.912082984033965</v>
      </c>
      <c r="M11">
        <f>Table1[[#This Row],[Uncorrected intracellular 13C 16:0 (nmol/L)]]/Table1[[#This Row],[Protein (mg/mL)]]</f>
        <v>4.7937276478442055</v>
      </c>
      <c r="N11">
        <f>Table1[[#This Row],[Intracellular 13C 16:0 (nmol/g of protein)]]/Table1[[#This Row],[Intracellular TG 13C 16:0 (nmol/g of protein)]]</f>
        <v>0.12986879255548095</v>
      </c>
    </row>
    <row r="12" spans="1:14" x14ac:dyDescent="0.25">
      <c r="A12" t="s">
        <v>68</v>
      </c>
      <c r="B12">
        <v>2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1.1992902288750005</v>
      </c>
      <c r="I12">
        <v>1.0624187329166812E-4</v>
      </c>
      <c r="J12">
        <v>44.352370251909932</v>
      </c>
      <c r="K12">
        <v>3.3894374372415621</v>
      </c>
      <c r="L12">
        <f>Table1[[#This Row],[Uncorrected intracellular TG 13C 16:0 (nmol/L)]]/Table1[[#This Row],[Protein (mg/mL)]]</f>
        <v>36.982182614390908</v>
      </c>
      <c r="M12">
        <f>Table1[[#This Row],[Uncorrected intracellular 13C 16:0 (nmol/L)]]/Table1[[#This Row],[Protein (mg/mL)]]</f>
        <v>2.8262028286689529</v>
      </c>
      <c r="N12">
        <f>Table1[[#This Row],[Intracellular 13C 16:0 (nmol/g of protein)]]/Table1[[#This Row],[Intracellular TG 13C 16:0 (nmol/g of protein)]]</f>
        <v>7.642066067699288E-2</v>
      </c>
    </row>
    <row r="13" spans="1:14" x14ac:dyDescent="0.25">
      <c r="A13" t="s">
        <v>69</v>
      </c>
      <c r="B13">
        <v>2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1.1992902288750005</v>
      </c>
      <c r="I13">
        <v>7.6548274616667147E-5</v>
      </c>
      <c r="J13">
        <v>41.815116092140492</v>
      </c>
      <c r="K13">
        <v>2.9356333441540583</v>
      </c>
      <c r="L13">
        <f>Table1[[#This Row],[Uncorrected intracellular TG 13C 16:0 (nmol/L)]]/Table1[[#This Row],[Protein (mg/mL)]]</f>
        <v>34.866552803790746</v>
      </c>
      <c r="M13">
        <f>Table1[[#This Row],[Uncorrected intracellular 13C 16:0 (nmol/L)]]/Table1[[#This Row],[Protein (mg/mL)]]</f>
        <v>2.4478089402161163</v>
      </c>
      <c r="N13">
        <f>Table1[[#This Row],[Intracellular 13C 16:0 (nmol/g of protein)]]/Table1[[#This Row],[Intracellular TG 13C 16:0 (nmol/g of protein)]]</f>
        <v>7.0205074587986985E-2</v>
      </c>
    </row>
    <row r="14" spans="1:14" x14ac:dyDescent="0.25">
      <c r="A14" t="s">
        <v>70</v>
      </c>
      <c r="B14">
        <v>3</v>
      </c>
      <c r="C14" t="s">
        <v>54</v>
      </c>
      <c r="D14" t="s">
        <v>55</v>
      </c>
      <c r="E14" t="s">
        <v>29</v>
      </c>
      <c r="F14" t="s">
        <v>36</v>
      </c>
      <c r="G14">
        <v>2</v>
      </c>
      <c r="H14">
        <v>2.0038577838749996</v>
      </c>
      <c r="N14" t="e">
        <f>Table1[[#This Row],[Intracellular 13C 16:0 (nmol/g of protein)]]/Table1[[#This Row],[Intracellular TG 13C 16:0 (nmol/g of protein)]]</f>
        <v>#DIV/0!</v>
      </c>
    </row>
    <row r="15" spans="1:14" x14ac:dyDescent="0.25">
      <c r="A15" t="s">
        <v>71</v>
      </c>
      <c r="B15">
        <v>3</v>
      </c>
      <c r="C15" t="s">
        <v>54</v>
      </c>
      <c r="D15" t="s">
        <v>56</v>
      </c>
      <c r="E15" t="s">
        <v>29</v>
      </c>
      <c r="F15" t="s">
        <v>36</v>
      </c>
      <c r="G15">
        <v>2</v>
      </c>
      <c r="H15">
        <v>2.2938591554999999</v>
      </c>
      <c r="N15" t="e">
        <f>Table1[[#This Row],[Intracellular 13C 16:0 (nmol/g of protein)]]/Table1[[#This Row],[Intracellular TG 13C 16:0 (nmol/g of protein)]]</f>
        <v>#DIV/0!</v>
      </c>
    </row>
    <row r="16" spans="1:14" x14ac:dyDescent="0.25">
      <c r="A16" t="s">
        <v>72</v>
      </c>
      <c r="B16">
        <v>3</v>
      </c>
      <c r="C16" t="s">
        <v>54</v>
      </c>
      <c r="D16" t="s">
        <v>57</v>
      </c>
      <c r="E16" t="s">
        <v>29</v>
      </c>
      <c r="F16" t="s">
        <v>36</v>
      </c>
      <c r="G16">
        <v>2</v>
      </c>
      <c r="H16">
        <v>2.2660522619999997</v>
      </c>
      <c r="N16" t="e">
        <f>Table1[[#This Row],[Intracellular 13C 16:0 (nmol/g of protein)]]/Table1[[#This Row],[Intracellular TG 13C 16:0 (nmol/g of protein)]]</f>
        <v>#DIV/0!</v>
      </c>
    </row>
    <row r="17" spans="1:14" x14ac:dyDescent="0.25">
      <c r="A17" t="s">
        <v>73</v>
      </c>
      <c r="B17">
        <v>3</v>
      </c>
      <c r="C17" t="s">
        <v>54</v>
      </c>
      <c r="D17" t="s">
        <v>55</v>
      </c>
      <c r="E17" t="s">
        <v>30</v>
      </c>
      <c r="F17" t="s">
        <v>36</v>
      </c>
      <c r="G17">
        <v>2</v>
      </c>
      <c r="H17">
        <v>3.2190963498749996</v>
      </c>
      <c r="N17" t="e">
        <f>Table1[[#This Row],[Intracellular 13C 16:0 (nmol/g of protein)]]/Table1[[#This Row],[Intracellular TG 13C 16:0 (nmol/g of protein)]]</f>
        <v>#DIV/0!</v>
      </c>
    </row>
    <row r="18" spans="1:14" x14ac:dyDescent="0.25">
      <c r="A18" t="s">
        <v>74</v>
      </c>
      <c r="B18">
        <v>3</v>
      </c>
      <c r="C18" t="s">
        <v>54</v>
      </c>
      <c r="D18" t="s">
        <v>56</v>
      </c>
      <c r="E18" t="s">
        <v>30</v>
      </c>
      <c r="F18" t="s">
        <v>36</v>
      </c>
      <c r="G18">
        <v>2</v>
      </c>
      <c r="H18">
        <v>2.673120139875</v>
      </c>
      <c r="N18" t="e">
        <f>Table1[[#This Row],[Intracellular 13C 16:0 (nmol/g of protein)]]/Table1[[#This Row],[Intracellular TG 13C 16:0 (nmol/g of protein)]]</f>
        <v>#DIV/0!</v>
      </c>
    </row>
    <row r="19" spans="1:14" x14ac:dyDescent="0.25">
      <c r="A19" t="s">
        <v>75</v>
      </c>
      <c r="B19">
        <v>3</v>
      </c>
      <c r="C19" t="s">
        <v>54</v>
      </c>
      <c r="D19" t="s">
        <v>57</v>
      </c>
      <c r="E19" t="s">
        <v>30</v>
      </c>
      <c r="F19" t="s">
        <v>36</v>
      </c>
      <c r="G19">
        <v>2</v>
      </c>
      <c r="H19">
        <v>2.7015000588749998</v>
      </c>
      <c r="N19" t="e">
        <f>Table1[[#This Row],[Intracellular 13C 16:0 (nmol/g of protein)]]/Table1[[#This Row],[Intracellular TG 13C 16:0 (nmol/g of protein)]]</f>
        <v>#DIV/0!</v>
      </c>
    </row>
    <row r="20" spans="1:14" x14ac:dyDescent="0.25">
      <c r="A20" t="s">
        <v>76</v>
      </c>
      <c r="B20" s="5">
        <v>4</v>
      </c>
      <c r="C20" t="s">
        <v>54</v>
      </c>
      <c r="D20" t="s">
        <v>55</v>
      </c>
      <c r="E20" t="s">
        <v>29</v>
      </c>
      <c r="F20" t="s">
        <v>36</v>
      </c>
      <c r="G20">
        <v>2</v>
      </c>
      <c r="H20">
        <v>1.7317166988749999</v>
      </c>
      <c r="N20" t="e">
        <f>Table1[[#This Row],[Intracellular 13C 16:0 (nmol/g of protein)]]/Table1[[#This Row],[Intracellular TG 13C 16:0 (nmol/g of protein)]]</f>
        <v>#DIV/0!</v>
      </c>
    </row>
    <row r="21" spans="1:14" x14ac:dyDescent="0.25">
      <c r="A21" t="s">
        <v>77</v>
      </c>
      <c r="B21" s="5">
        <v>4</v>
      </c>
      <c r="C21" t="s">
        <v>54</v>
      </c>
      <c r="D21" t="s">
        <v>56</v>
      </c>
      <c r="E21" t="s">
        <v>29</v>
      </c>
      <c r="F21" t="s">
        <v>36</v>
      </c>
      <c r="G21">
        <v>2</v>
      </c>
      <c r="H21">
        <v>1.6692833600000001</v>
      </c>
      <c r="N21" t="e">
        <f>Table1[[#This Row],[Intracellular 13C 16:0 (nmol/g of protein)]]/Table1[[#This Row],[Intracellular TG 13C 16:0 (nmol/g of protein)]]</f>
        <v>#DIV/0!</v>
      </c>
    </row>
    <row r="22" spans="1:14" x14ac:dyDescent="0.25">
      <c r="A22" t="s">
        <v>78</v>
      </c>
      <c r="B22" s="5">
        <v>4</v>
      </c>
      <c r="C22" t="s">
        <v>54</v>
      </c>
      <c r="D22" t="s">
        <v>57</v>
      </c>
      <c r="E22" t="s">
        <v>29</v>
      </c>
      <c r="F22" t="s">
        <v>36</v>
      </c>
      <c r="G22">
        <v>2</v>
      </c>
      <c r="H22">
        <v>1.6938577850000003</v>
      </c>
      <c r="N22" t="e">
        <f>Table1[[#This Row],[Intracellular 13C 16:0 (nmol/g of protein)]]/Table1[[#This Row],[Intracellular TG 13C 16:0 (nmol/g of protein)]]</f>
        <v>#DIV/0!</v>
      </c>
    </row>
    <row r="23" spans="1:14" x14ac:dyDescent="0.25">
      <c r="A23" t="s">
        <v>79</v>
      </c>
      <c r="B23" s="5">
        <v>4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1.6326304662499993</v>
      </c>
      <c r="N23" t="e">
        <f>Table1[[#This Row],[Intracellular 13C 16:0 (nmol/g of protein)]]/Table1[[#This Row],[Intracellular TG 13C 16:0 (nmol/g of protein)]]</f>
        <v>#DIV/0!</v>
      </c>
    </row>
    <row r="24" spans="1:14" x14ac:dyDescent="0.25">
      <c r="A24" t="s">
        <v>80</v>
      </c>
      <c r="B24" s="5">
        <v>4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1.7433406250000003</v>
      </c>
      <c r="N24" t="e">
        <f>Table1[[#This Row],[Intracellular 13C 16:0 (nmol/g of protein)]]/Table1[[#This Row],[Intracellular TG 13C 16:0 (nmol/g of protein)]]</f>
        <v>#DIV/0!</v>
      </c>
    </row>
    <row r="25" spans="1:14" x14ac:dyDescent="0.25">
      <c r="A25" t="s">
        <v>81</v>
      </c>
      <c r="B25" s="5">
        <v>4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1.6938577850000003</v>
      </c>
      <c r="N25" t="e">
        <f>Table1[[#This Row],[Intracellular 13C 16:0 (nmol/g of protein)]]/Table1[[#This Row],[Intracellular TG 13C 16:0 (nmol/g of protein)]]</f>
        <v>#DIV/0!</v>
      </c>
    </row>
    <row r="26" spans="1:14" x14ac:dyDescent="0.25">
      <c r="A26" t="s">
        <v>82</v>
      </c>
      <c r="B26">
        <v>5</v>
      </c>
      <c r="C26" t="s">
        <v>54</v>
      </c>
      <c r="D26" t="s">
        <v>55</v>
      </c>
      <c r="E26" t="s">
        <v>29</v>
      </c>
      <c r="F26" t="s">
        <v>36</v>
      </c>
      <c r="G26">
        <v>2</v>
      </c>
      <c r="H26">
        <v>1.5841495962500001</v>
      </c>
      <c r="I26">
        <v>1.3486529254249976E-3</v>
      </c>
      <c r="J26">
        <v>129.48885959268105</v>
      </c>
      <c r="K26">
        <v>12.278084199309653</v>
      </c>
      <c r="L26">
        <f>Table1[[#This Row],[Uncorrected intracellular TG 13C 16:0 (nmol/L)]]/Table1[[#This Row],[Protein (mg/mL)]]</f>
        <v>81.740297696131194</v>
      </c>
      <c r="M26">
        <f>Table1[[#This Row],[Uncorrected intracellular 13C 16:0 (nmol/L)]]/Table1[[#This Row],[Protein (mg/mL)]]</f>
        <v>7.7505838011601567</v>
      </c>
      <c r="N26">
        <f>Table1[[#This Row],[Intracellular 13C 16:0 (nmol/g of protein)]]/Table1[[#This Row],[Intracellular TG 13C 16:0 (nmol/g of protein)]]</f>
        <v>9.4819617980507989E-2</v>
      </c>
    </row>
    <row r="27" spans="1:14" x14ac:dyDescent="0.25">
      <c r="A27" t="s">
        <v>83</v>
      </c>
      <c r="B27">
        <v>5</v>
      </c>
      <c r="C27" t="s">
        <v>54</v>
      </c>
      <c r="D27" t="s">
        <v>56</v>
      </c>
      <c r="E27" t="s">
        <v>29</v>
      </c>
      <c r="F27" t="s">
        <v>36</v>
      </c>
      <c r="G27">
        <v>2</v>
      </c>
      <c r="H27">
        <v>1.8817146162499998</v>
      </c>
      <c r="I27">
        <v>2.968046519749995E-4</v>
      </c>
      <c r="J27">
        <v>138.66933555258225</v>
      </c>
      <c r="K27">
        <v>8.9770548199101086</v>
      </c>
      <c r="L27">
        <f>Table1[[#This Row],[Uncorrected intracellular TG 13C 16:0 (nmol/L)]]/Table1[[#This Row],[Protein (mg/mL)]]</f>
        <v>73.693074579465886</v>
      </c>
      <c r="M27">
        <f>Table1[[#This Row],[Uncorrected intracellular 13C 16:0 (nmol/L)]]/Table1[[#This Row],[Protein (mg/mL)]]</f>
        <v>4.7706781583065725</v>
      </c>
      <c r="N27">
        <f>Table1[[#This Row],[Intracellular 13C 16:0 (nmol/g of protein)]]/Table1[[#This Row],[Intracellular TG 13C 16:0 (nmol/g of protein)]]</f>
        <v>6.4737130124244979E-2</v>
      </c>
    </row>
    <row r="28" spans="1:14" x14ac:dyDescent="0.25">
      <c r="A28" t="s">
        <v>84</v>
      </c>
      <c r="B28">
        <v>5</v>
      </c>
      <c r="C28" t="s">
        <v>54</v>
      </c>
      <c r="D28" t="s">
        <v>57</v>
      </c>
      <c r="E28" t="s">
        <v>29</v>
      </c>
      <c r="F28" t="s">
        <v>36</v>
      </c>
      <c r="G28">
        <v>2</v>
      </c>
      <c r="H28">
        <v>1.2685516249999997</v>
      </c>
      <c r="I28">
        <v>1.8366571307499961E-4</v>
      </c>
      <c r="J28">
        <v>107.78339085239369</v>
      </c>
      <c r="K28">
        <v>7.4000405472154984</v>
      </c>
      <c r="L28">
        <f>Table1[[#This Row],[Uncorrected intracellular TG 13C 16:0 (nmol/L)]]/Table1[[#This Row],[Protein (mg/mL)]]</f>
        <v>84.965711074150192</v>
      </c>
      <c r="M28">
        <f>Table1[[#This Row],[Uncorrected intracellular 13C 16:0 (nmol/L)]]/Table1[[#This Row],[Protein (mg/mL)]]</f>
        <v>5.8334563618689934</v>
      </c>
      <c r="N28">
        <f>Table1[[#This Row],[Intracellular 13C 16:0 (nmol/g of protein)]]/Table1[[#This Row],[Intracellular TG 13C 16:0 (nmol/g of protein)]]</f>
        <v>6.8656594385211392E-2</v>
      </c>
    </row>
    <row r="29" spans="1:14" x14ac:dyDescent="0.25">
      <c r="A29" t="s">
        <v>85</v>
      </c>
      <c r="B29">
        <v>5</v>
      </c>
      <c r="C29" t="s">
        <v>54</v>
      </c>
      <c r="D29" t="s">
        <v>55</v>
      </c>
      <c r="E29" t="s">
        <v>30</v>
      </c>
      <c r="F29" t="s">
        <v>36</v>
      </c>
      <c r="G29">
        <v>2</v>
      </c>
      <c r="H29">
        <v>1.5962280649999994</v>
      </c>
      <c r="I29">
        <v>1.1786380692666663E-3</v>
      </c>
      <c r="J29">
        <v>87.078049247231888</v>
      </c>
      <c r="K29">
        <v>3.6990890316132332</v>
      </c>
      <c r="L29">
        <f>Table1[[#This Row],[Uncorrected intracellular TG 13C 16:0 (nmol/L)]]/Table1[[#This Row],[Protein (mg/mL)]]</f>
        <v>54.552385812883152</v>
      </c>
      <c r="M29">
        <f>Table1[[#This Row],[Uncorrected intracellular 13C 16:0 (nmol/L)]]/Table1[[#This Row],[Protein (mg/mL)]]</f>
        <v>2.3173938065130026</v>
      </c>
      <c r="N29">
        <f>Table1[[#This Row],[Intracellular 13C 16:0 (nmol/g of protein)]]/Table1[[#This Row],[Intracellular TG 13C 16:0 (nmol/g of protein)]]</f>
        <v>4.2480155028631658E-2</v>
      </c>
    </row>
    <row r="30" spans="1:14" x14ac:dyDescent="0.25">
      <c r="A30" t="s">
        <v>86</v>
      </c>
      <c r="B30">
        <v>5</v>
      </c>
      <c r="C30" t="s">
        <v>54</v>
      </c>
      <c r="D30" t="s">
        <v>56</v>
      </c>
      <c r="E30" t="s">
        <v>30</v>
      </c>
      <c r="F30" t="s">
        <v>36</v>
      </c>
      <c r="G30">
        <v>2</v>
      </c>
      <c r="H30">
        <v>2.3444006599999998</v>
      </c>
      <c r="I30">
        <v>1.8648742081666704E-4</v>
      </c>
      <c r="J30">
        <v>67.279453235177726</v>
      </c>
      <c r="K30">
        <v>2.7066437414881799</v>
      </c>
      <c r="L30">
        <f>Table1[[#This Row],[Uncorrected intracellular TG 13C 16:0 (nmol/L)]]/Table1[[#This Row],[Protein (mg/mL)]]</f>
        <v>28.697933072232512</v>
      </c>
      <c r="M30">
        <f>Table1[[#This Row],[Uncorrected intracellular 13C 16:0 (nmol/L)]]/Table1[[#This Row],[Protein (mg/mL)]]</f>
        <v>1.1545141526654323</v>
      </c>
      <c r="N30">
        <f>Table1[[#This Row],[Intracellular 13C 16:0 (nmol/g of protein)]]/Table1[[#This Row],[Intracellular TG 13C 16:0 (nmol/g of protein)]]</f>
        <v>4.0229871250989667E-2</v>
      </c>
    </row>
    <row r="31" spans="1:14" x14ac:dyDescent="0.25">
      <c r="A31" t="s">
        <v>87</v>
      </c>
      <c r="B31">
        <v>5</v>
      </c>
      <c r="C31" t="s">
        <v>54</v>
      </c>
      <c r="D31" t="s">
        <v>57</v>
      </c>
      <c r="E31" t="s">
        <v>30</v>
      </c>
      <c r="F31" t="s">
        <v>36</v>
      </c>
      <c r="G31">
        <v>2</v>
      </c>
      <c r="H31">
        <v>1.4766958399999999</v>
      </c>
      <c r="I31">
        <v>1.1812170066666759E-4</v>
      </c>
      <c r="J31">
        <v>57.349754053320716</v>
      </c>
      <c r="K31">
        <v>2.8844301551540834</v>
      </c>
      <c r="L31">
        <f>Table1[[#This Row],[Uncorrected intracellular TG 13C 16:0 (nmol/L)]]/Table1[[#This Row],[Protein (mg/mL)]]</f>
        <v>38.83653796527301</v>
      </c>
      <c r="M31">
        <f>Table1[[#This Row],[Uncorrected intracellular 13C 16:0 (nmol/L)]]/Table1[[#This Row],[Protein (mg/mL)]]</f>
        <v>1.9533001157192151</v>
      </c>
      <c r="N31">
        <f>Table1[[#This Row],[Intracellular 13C 16:0 (nmol/g of protein)]]/Table1[[#This Row],[Intracellular TG 13C 16:0 (nmol/g of protein)]]</f>
        <v>5.0295423280669965E-2</v>
      </c>
    </row>
    <row r="32" spans="1:14" x14ac:dyDescent="0.25">
      <c r="A32" t="s">
        <v>88</v>
      </c>
      <c r="B32">
        <v>6</v>
      </c>
      <c r="C32" t="s">
        <v>54</v>
      </c>
      <c r="D32" t="s">
        <v>55</v>
      </c>
      <c r="E32" t="s">
        <v>29</v>
      </c>
      <c r="F32" t="s">
        <v>36</v>
      </c>
      <c r="G32">
        <v>6</v>
      </c>
      <c r="H32">
        <v>1.7807449962499993</v>
      </c>
      <c r="N32" t="e">
        <f>Table1[[#This Row],[Intracellular 13C 16:0 (nmol/g of protein)]]/Table1[[#This Row],[Intracellular TG 13C 16:0 (nmol/g of protein)]]</f>
        <v>#DIV/0!</v>
      </c>
    </row>
    <row r="33" spans="1:14" x14ac:dyDescent="0.25">
      <c r="A33" t="s">
        <v>89</v>
      </c>
      <c r="B33">
        <v>6</v>
      </c>
      <c r="C33" t="s">
        <v>54</v>
      </c>
      <c r="D33" t="s">
        <v>56</v>
      </c>
      <c r="E33" t="s">
        <v>29</v>
      </c>
      <c r="F33" t="s">
        <v>36</v>
      </c>
      <c r="G33">
        <v>6</v>
      </c>
      <c r="H33">
        <v>1.6692833599999997</v>
      </c>
      <c r="N33" t="e">
        <f>Table1[[#This Row],[Intracellular 13C 16:0 (nmol/g of protein)]]/Table1[[#This Row],[Intracellular TG 13C 16:0 (nmol/g of protein)]]</f>
        <v>#DIV/0!</v>
      </c>
    </row>
    <row r="34" spans="1:14" x14ac:dyDescent="0.25">
      <c r="A34" t="s">
        <v>90</v>
      </c>
      <c r="B34">
        <v>6</v>
      </c>
      <c r="C34" t="s">
        <v>54</v>
      </c>
      <c r="D34" t="s">
        <v>57</v>
      </c>
      <c r="E34" t="s">
        <v>29</v>
      </c>
      <c r="F34" t="s">
        <v>36</v>
      </c>
      <c r="G34">
        <v>6</v>
      </c>
      <c r="H34">
        <v>2.6098511562500004</v>
      </c>
      <c r="N34" t="e">
        <f>Table1[[#This Row],[Intracellular 13C 16:0 (nmol/g of protein)]]/Table1[[#This Row],[Intracellular TG 13C 16:0 (nmol/g of protein)]]</f>
        <v>#DIV/0!</v>
      </c>
    </row>
    <row r="35" spans="1:14" x14ac:dyDescent="0.25">
      <c r="A35" t="s">
        <v>91</v>
      </c>
      <c r="B35">
        <v>6</v>
      </c>
      <c r="C35" t="s">
        <v>54</v>
      </c>
      <c r="D35" t="s">
        <v>55</v>
      </c>
      <c r="E35" t="s">
        <v>30</v>
      </c>
      <c r="F35" t="s">
        <v>36</v>
      </c>
      <c r="G35">
        <v>6</v>
      </c>
      <c r="H35">
        <v>2.1552348650000002</v>
      </c>
      <c r="N35" t="e">
        <f>Table1[[#This Row],[Intracellular 13C 16:0 (nmol/g of protein)]]/Table1[[#This Row],[Intracellular TG 13C 16:0 (nmol/g of protein)]]</f>
        <v>#DIV/0!</v>
      </c>
    </row>
    <row r="36" spans="1:14" x14ac:dyDescent="0.25">
      <c r="A36" t="s">
        <v>92</v>
      </c>
      <c r="B36">
        <v>6</v>
      </c>
      <c r="C36" t="s">
        <v>54</v>
      </c>
      <c r="D36" t="s">
        <v>56</v>
      </c>
      <c r="E36" t="s">
        <v>30</v>
      </c>
      <c r="F36" t="s">
        <v>36</v>
      </c>
      <c r="G36">
        <v>6</v>
      </c>
      <c r="H36">
        <v>3.2322898962499993</v>
      </c>
      <c r="N36" t="e">
        <f>Table1[[#This Row],[Intracellular 13C 16:0 (nmol/g of protein)]]/Table1[[#This Row],[Intracellular TG 13C 16:0 (nmol/g of protein)]]</f>
        <v>#DIV/0!</v>
      </c>
    </row>
    <row r="37" spans="1:14" x14ac:dyDescent="0.25">
      <c r="A37" t="s">
        <v>93</v>
      </c>
      <c r="B37">
        <v>6</v>
      </c>
      <c r="C37" t="s">
        <v>54</v>
      </c>
      <c r="D37" t="s">
        <v>57</v>
      </c>
      <c r="E37" t="s">
        <v>30</v>
      </c>
      <c r="F37" t="s">
        <v>36</v>
      </c>
      <c r="G37">
        <v>6</v>
      </c>
      <c r="H37">
        <v>3.7884931399999995</v>
      </c>
      <c r="N37" t="e">
        <f>Table1[[#This Row],[Intracellular 13C 16:0 (nmol/g of protein)]]/Table1[[#This Row],[Intracellular TG 13C 16:0 (nmol/g of protein)]]</f>
        <v>#DIV/0!</v>
      </c>
    </row>
    <row r="38" spans="1:14" x14ac:dyDescent="0.25">
      <c r="A38" t="s">
        <v>94</v>
      </c>
      <c r="B38">
        <v>7</v>
      </c>
      <c r="C38" t="s">
        <v>54</v>
      </c>
      <c r="D38" t="s">
        <v>55</v>
      </c>
      <c r="E38" t="s">
        <v>29</v>
      </c>
      <c r="F38" t="s">
        <v>36</v>
      </c>
      <c r="G38">
        <v>6</v>
      </c>
      <c r="N38" t="e">
        <f>Table1[[#This Row],[Intracellular 13C 16:0 (nmol/g of protein)]]/Table1[[#This Row],[Intracellular TG 13C 16:0 (nmol/g of protein)]]</f>
        <v>#DIV/0!</v>
      </c>
    </row>
    <row r="39" spans="1:14" x14ac:dyDescent="0.25">
      <c r="A39" t="s">
        <v>95</v>
      </c>
      <c r="B39">
        <v>7</v>
      </c>
      <c r="C39" t="s">
        <v>54</v>
      </c>
      <c r="D39" t="s">
        <v>56</v>
      </c>
      <c r="E39" t="s">
        <v>29</v>
      </c>
      <c r="F39" t="s">
        <v>36</v>
      </c>
      <c r="G39">
        <v>6</v>
      </c>
      <c r="N39" t="e">
        <f>Table1[[#This Row],[Intracellular 13C 16:0 (nmol/g of protein)]]/Table1[[#This Row],[Intracellular TG 13C 16:0 (nmol/g of protein)]]</f>
        <v>#DIV/0!</v>
      </c>
    </row>
    <row r="40" spans="1:14" x14ac:dyDescent="0.25">
      <c r="A40" t="s">
        <v>96</v>
      </c>
      <c r="B40">
        <v>7</v>
      </c>
      <c r="C40" t="s">
        <v>54</v>
      </c>
      <c r="D40" t="s">
        <v>57</v>
      </c>
      <c r="E40" t="s">
        <v>29</v>
      </c>
      <c r="F40" t="s">
        <v>36</v>
      </c>
      <c r="G40">
        <v>6</v>
      </c>
      <c r="N40" t="e">
        <f>Table1[[#This Row],[Intracellular 13C 16:0 (nmol/g of protein)]]/Table1[[#This Row],[Intracellular TG 13C 16:0 (nmol/g of protein)]]</f>
        <v>#DIV/0!</v>
      </c>
    </row>
    <row r="41" spans="1:14" x14ac:dyDescent="0.25">
      <c r="A41" t="s">
        <v>97</v>
      </c>
      <c r="B41">
        <v>7</v>
      </c>
      <c r="C41" t="s">
        <v>54</v>
      </c>
      <c r="D41" t="s">
        <v>55</v>
      </c>
      <c r="E41" t="s">
        <v>30</v>
      </c>
      <c r="F41" t="s">
        <v>36</v>
      </c>
      <c r="G41">
        <v>6</v>
      </c>
      <c r="N41" t="e">
        <f>Table1[[#This Row],[Intracellular 13C 16:0 (nmol/g of protein)]]/Table1[[#This Row],[Intracellular TG 13C 16:0 (nmol/g of protein)]]</f>
        <v>#DIV/0!</v>
      </c>
    </row>
    <row r="42" spans="1:14" x14ac:dyDescent="0.25">
      <c r="A42" t="s">
        <v>98</v>
      </c>
      <c r="B42">
        <v>7</v>
      </c>
      <c r="C42" t="s">
        <v>54</v>
      </c>
      <c r="D42" t="s">
        <v>56</v>
      </c>
      <c r="E42" t="s">
        <v>30</v>
      </c>
      <c r="F42" t="s">
        <v>36</v>
      </c>
      <c r="G42">
        <v>6</v>
      </c>
      <c r="N42" t="e">
        <f>Table1[[#This Row],[Intracellular 13C 16:0 (nmol/g of protein)]]/Table1[[#This Row],[Intracellular TG 13C 16:0 (nmol/g of protein)]]</f>
        <v>#DIV/0!</v>
      </c>
    </row>
    <row r="43" spans="1:14" x14ac:dyDescent="0.25">
      <c r="A43" t="s">
        <v>99</v>
      </c>
      <c r="B43">
        <v>7</v>
      </c>
      <c r="C43" t="s">
        <v>54</v>
      </c>
      <c r="D43" t="s">
        <v>57</v>
      </c>
      <c r="E43" t="s">
        <v>30</v>
      </c>
      <c r="F43" t="s">
        <v>36</v>
      </c>
      <c r="G43">
        <v>6</v>
      </c>
      <c r="N43" t="e">
        <f>Table1[[#This Row],[Intracellular 13C 16:0 (nmol/g of protein)]]/Table1[[#This Row],[Intracellular TG 13C 16:0 (nmol/g of protein)]]</f>
        <v>#DIV/0!</v>
      </c>
    </row>
    <row r="44" spans="1:14" x14ac:dyDescent="0.25">
      <c r="A44" t="s">
        <v>100</v>
      </c>
      <c r="B44">
        <v>8</v>
      </c>
      <c r="C44" t="s">
        <v>54</v>
      </c>
      <c r="D44" t="s">
        <v>55</v>
      </c>
      <c r="E44" t="s">
        <v>29</v>
      </c>
      <c r="F44" t="s">
        <v>36</v>
      </c>
      <c r="G44">
        <v>6</v>
      </c>
      <c r="N44" t="e">
        <f>Table1[[#This Row],[Intracellular 13C 16:0 (nmol/g of protein)]]/Table1[[#This Row],[Intracellular TG 13C 16:0 (nmol/g of protein)]]</f>
        <v>#DIV/0!</v>
      </c>
    </row>
    <row r="45" spans="1:14" x14ac:dyDescent="0.25">
      <c r="A45" t="s">
        <v>101</v>
      </c>
      <c r="B45">
        <v>8</v>
      </c>
      <c r="C45" t="s">
        <v>54</v>
      </c>
      <c r="D45" t="s">
        <v>56</v>
      </c>
      <c r="E45" t="s">
        <v>29</v>
      </c>
      <c r="F45" t="s">
        <v>36</v>
      </c>
      <c r="G45">
        <v>6</v>
      </c>
      <c r="N45" t="e">
        <f>Table1[[#This Row],[Intracellular 13C 16:0 (nmol/g of protein)]]/Table1[[#This Row],[Intracellular TG 13C 16:0 (nmol/g of protein)]]</f>
        <v>#DIV/0!</v>
      </c>
    </row>
    <row r="46" spans="1:14" x14ac:dyDescent="0.25">
      <c r="A46" t="s">
        <v>102</v>
      </c>
      <c r="B46">
        <v>8</v>
      </c>
      <c r="C46" t="s">
        <v>54</v>
      </c>
      <c r="D46" t="s">
        <v>57</v>
      </c>
      <c r="E46" t="s">
        <v>29</v>
      </c>
      <c r="F46" t="s">
        <v>36</v>
      </c>
      <c r="G46">
        <v>6</v>
      </c>
      <c r="N46" t="e">
        <f>Table1[[#This Row],[Intracellular 13C 16:0 (nmol/g of protein)]]/Table1[[#This Row],[Intracellular TG 13C 16:0 (nmol/g of protein)]]</f>
        <v>#DIV/0!</v>
      </c>
    </row>
    <row r="47" spans="1:14" x14ac:dyDescent="0.25">
      <c r="A47" t="s">
        <v>103</v>
      </c>
      <c r="B47">
        <v>8</v>
      </c>
      <c r="C47" t="s">
        <v>54</v>
      </c>
      <c r="D47" t="s">
        <v>55</v>
      </c>
      <c r="E47" t="s">
        <v>30</v>
      </c>
      <c r="F47" t="s">
        <v>36</v>
      </c>
      <c r="G47">
        <v>6</v>
      </c>
      <c r="N47" t="e">
        <f>Table1[[#This Row],[Intracellular 13C 16:0 (nmol/g of protein)]]/Table1[[#This Row],[Intracellular TG 13C 16:0 (nmol/g of protein)]]</f>
        <v>#DIV/0!</v>
      </c>
    </row>
    <row r="48" spans="1:14" x14ac:dyDescent="0.25">
      <c r="A48" t="s">
        <v>104</v>
      </c>
      <c r="B48">
        <v>8</v>
      </c>
      <c r="C48" t="s">
        <v>54</v>
      </c>
      <c r="D48" t="s">
        <v>56</v>
      </c>
      <c r="E48" t="s">
        <v>30</v>
      </c>
      <c r="F48" t="s">
        <v>36</v>
      </c>
      <c r="G48">
        <v>6</v>
      </c>
      <c r="N48" t="e">
        <f>Table1[[#This Row],[Intracellular 13C 16:0 (nmol/g of protein)]]/Table1[[#This Row],[Intracellular TG 13C 16:0 (nmol/g of protein)]]</f>
        <v>#DIV/0!</v>
      </c>
    </row>
    <row r="49" spans="1:14" x14ac:dyDescent="0.25">
      <c r="A49" t="s">
        <v>105</v>
      </c>
      <c r="B49">
        <v>8</v>
      </c>
      <c r="C49" t="s">
        <v>54</v>
      </c>
      <c r="D49" t="s">
        <v>57</v>
      </c>
      <c r="E49" t="s">
        <v>30</v>
      </c>
      <c r="F49" t="s">
        <v>36</v>
      </c>
      <c r="G49">
        <v>6</v>
      </c>
      <c r="N49" t="e">
        <f>Table1[[#This Row],[Intracellular 13C 16:0 (nmol/g of protein)]]/Table1[[#This Row],[Intracellular TG 13C 16:0 (nmol/g of protein)]]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L97"/>
  <sheetViews>
    <sheetView topLeftCell="F1" workbookViewId="0">
      <selection activeCell="K70" sqref="K70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8.140625" customWidth="1"/>
    <col min="10" max="10" width="41" customWidth="1"/>
    <col min="11" max="11" width="46.140625" customWidth="1"/>
    <col min="12" max="12" width="39" customWidth="1"/>
  </cols>
  <sheetData>
    <row r="1" spans="1:12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173</v>
      </c>
      <c r="J1" t="s">
        <v>174</v>
      </c>
      <c r="K1" t="s">
        <v>175</v>
      </c>
      <c r="L1" t="s">
        <v>176</v>
      </c>
    </row>
    <row r="2" spans="1:12" x14ac:dyDescent="0.25">
      <c r="A2" t="s">
        <v>111</v>
      </c>
      <c r="B2">
        <v>1</v>
      </c>
      <c r="C2" t="s">
        <v>54</v>
      </c>
      <c r="D2" t="s">
        <v>55</v>
      </c>
      <c r="E2" t="s">
        <v>29</v>
      </c>
      <c r="F2" t="s">
        <v>35</v>
      </c>
      <c r="G2">
        <v>2</v>
      </c>
      <c r="H2">
        <v>1.6105425179999999</v>
      </c>
      <c r="I2">
        <v>92.882279100953099</v>
      </c>
      <c r="J2">
        <v>32.44317554489183</v>
      </c>
      <c r="K2">
        <f>Table2[[#This Row],[Uncorrected intracellular 16:0 from TG(umol/L)]]/Table2[[#This Row],[Protein (mg/mL)]]</f>
        <v>57.671423177511606</v>
      </c>
      <c r="L2">
        <f>Table2[[#This Row],[Uncorrected intracellular 16:0 (umol/L)]]/Table2[[#This Row],[Protein (mg/mL)]]</f>
        <v>20.144252748558504</v>
      </c>
    </row>
    <row r="3" spans="1:12" x14ac:dyDescent="0.25">
      <c r="A3" t="s">
        <v>112</v>
      </c>
      <c r="B3">
        <v>1</v>
      </c>
      <c r="C3" t="s">
        <v>54</v>
      </c>
      <c r="D3" t="s">
        <v>56</v>
      </c>
      <c r="E3" t="s">
        <v>29</v>
      </c>
      <c r="F3" t="s">
        <v>35</v>
      </c>
      <c r="G3">
        <v>2</v>
      </c>
      <c r="H3">
        <v>1.8536911395000002</v>
      </c>
      <c r="I3">
        <v>329.53519425745577</v>
      </c>
      <c r="J3">
        <v>55.118341914416874</v>
      </c>
      <c r="K3">
        <f>Table2[[#This Row],[Uncorrected intracellular 16:0 from TG(umol/L)]]/Table2[[#This Row],[Protein (mg/mL)]]</f>
        <v>177.77243858776924</v>
      </c>
      <c r="L3">
        <f>Table2[[#This Row],[Uncorrected intracellular 16:0 (umol/L)]]/Table2[[#This Row],[Protein (mg/mL)]]</f>
        <v>29.734371999687095</v>
      </c>
    </row>
    <row r="4" spans="1:12" x14ac:dyDescent="0.25">
      <c r="A4" t="s">
        <v>113</v>
      </c>
      <c r="B4">
        <v>1</v>
      </c>
      <c r="C4" t="s">
        <v>54</v>
      </c>
      <c r="D4" t="s">
        <v>57</v>
      </c>
      <c r="E4" t="s">
        <v>29</v>
      </c>
      <c r="F4" t="s">
        <v>35</v>
      </c>
      <c r="G4">
        <v>2</v>
      </c>
      <c r="H4">
        <v>1.1077408155000004</v>
      </c>
      <c r="I4">
        <v>501.97879577046677</v>
      </c>
      <c r="J4">
        <v>77.906202593815223</v>
      </c>
      <c r="K4">
        <f>Table2[[#This Row],[Uncorrected intracellular 16:0 from TG(umol/L)]]/Table2[[#This Row],[Protein (mg/mL)]]</f>
        <v>453.15545725729072</v>
      </c>
      <c r="L4">
        <f>Table2[[#This Row],[Uncorrected intracellular 16:0 (umol/L)]]/Table2[[#This Row],[Protein (mg/mL)]]</f>
        <v>70.328908625300357</v>
      </c>
    </row>
    <row r="5" spans="1:12" x14ac:dyDescent="0.25">
      <c r="A5" t="s">
        <v>58</v>
      </c>
      <c r="B5">
        <v>1</v>
      </c>
      <c r="C5" t="s">
        <v>54</v>
      </c>
      <c r="D5" t="s">
        <v>55</v>
      </c>
      <c r="E5" t="s">
        <v>29</v>
      </c>
      <c r="F5" t="s">
        <v>36</v>
      </c>
      <c r="G5">
        <v>2</v>
      </c>
      <c r="H5">
        <v>1.4236399874999996</v>
      </c>
      <c r="I5">
        <v>107.23992176882432</v>
      </c>
      <c r="J5">
        <v>57.638388964787595</v>
      </c>
      <c r="K5">
        <f>Table2[[#This Row],[Uncorrected intracellular 16:0 from TG(umol/L)]]/Table2[[#This Row],[Protein (mg/mL)]]</f>
        <v>75.327978077620799</v>
      </c>
      <c r="L5">
        <f>Table2[[#This Row],[Uncorrected intracellular 16:0 (umol/L)]]/Table2[[#This Row],[Protein (mg/mL)]]</f>
        <v>40.4866324849474</v>
      </c>
    </row>
    <row r="6" spans="1:12" x14ac:dyDescent="0.25">
      <c r="A6" t="s">
        <v>59</v>
      </c>
      <c r="B6">
        <v>1</v>
      </c>
      <c r="C6" t="s">
        <v>54</v>
      </c>
      <c r="D6" t="s">
        <v>56</v>
      </c>
      <c r="E6" t="s">
        <v>29</v>
      </c>
      <c r="F6" t="s">
        <v>36</v>
      </c>
      <c r="G6">
        <v>2</v>
      </c>
      <c r="H6">
        <v>1.2781464648750005</v>
      </c>
      <c r="I6">
        <v>381.56625242991754</v>
      </c>
      <c r="J6">
        <v>61.040049717478361</v>
      </c>
      <c r="K6">
        <f>Table2[[#This Row],[Uncorrected intracellular 16:0 from TG(umol/L)]]/Table2[[#This Row],[Protein (mg/mL)]]</f>
        <v>298.53092968279952</v>
      </c>
      <c r="L6">
        <f>Table2[[#This Row],[Uncorrected intracellular 16:0 (umol/L)]]/Table2[[#This Row],[Protein (mg/mL)]]</f>
        <v>47.756694083919342</v>
      </c>
    </row>
    <row r="7" spans="1:12" x14ac:dyDescent="0.25">
      <c r="A7" t="s">
        <v>60</v>
      </c>
      <c r="B7">
        <v>1</v>
      </c>
      <c r="C7" t="s">
        <v>54</v>
      </c>
      <c r="D7" t="s">
        <v>57</v>
      </c>
      <c r="E7" t="s">
        <v>29</v>
      </c>
      <c r="F7" t="s">
        <v>36</v>
      </c>
      <c r="G7">
        <v>2</v>
      </c>
      <c r="H7">
        <v>1.4635275138749999</v>
      </c>
      <c r="I7">
        <v>555.56662260954886</v>
      </c>
      <c r="J7">
        <v>74.201688896209305</v>
      </c>
      <c r="K7">
        <f>Table2[[#This Row],[Uncorrected intracellular 16:0 from TG(umol/L)]]/Table2[[#This Row],[Protein (mg/mL)]]</f>
        <v>379.60791125721187</v>
      </c>
      <c r="L7">
        <f>Table2[[#This Row],[Uncorrected intracellular 16:0 (umol/L)]]/Table2[[#This Row],[Protein (mg/mL)]]</f>
        <v>50.700576649730742</v>
      </c>
    </row>
    <row r="8" spans="1:12" x14ac:dyDescent="0.25">
      <c r="A8" t="s">
        <v>114</v>
      </c>
      <c r="B8">
        <v>1</v>
      </c>
      <c r="C8" t="s">
        <v>54</v>
      </c>
      <c r="D8" t="s">
        <v>55</v>
      </c>
      <c r="E8" t="s">
        <v>30</v>
      </c>
      <c r="F8" t="s">
        <v>35</v>
      </c>
      <c r="G8">
        <v>2</v>
      </c>
      <c r="H8">
        <v>1.6508449938750001</v>
      </c>
      <c r="I8">
        <v>83.700079520690565</v>
      </c>
      <c r="J8">
        <v>51.598183968140681</v>
      </c>
      <c r="K8">
        <f>Table2[[#This Row],[Uncorrected intracellular 16:0 from TG(umol/L)]]/Table2[[#This Row],[Protein (mg/mL)]]</f>
        <v>50.701355870015881</v>
      </c>
      <c r="L8">
        <f>Table2[[#This Row],[Uncorrected intracellular 16:0 (umol/L)]]/Table2[[#This Row],[Protein (mg/mL)]]</f>
        <v>31.255620097332791</v>
      </c>
    </row>
    <row r="9" spans="1:12" x14ac:dyDescent="0.25">
      <c r="A9" t="s">
        <v>115</v>
      </c>
      <c r="B9">
        <v>1</v>
      </c>
      <c r="C9" t="s">
        <v>54</v>
      </c>
      <c r="D9" t="s">
        <v>56</v>
      </c>
      <c r="E9" t="s">
        <v>30</v>
      </c>
      <c r="F9" t="s">
        <v>35</v>
      </c>
      <c r="G9">
        <v>2</v>
      </c>
      <c r="H9">
        <v>1.2124082355000003</v>
      </c>
      <c r="I9">
        <v>348.33958227566092</v>
      </c>
      <c r="J9">
        <v>63.26437785398609</v>
      </c>
      <c r="K9">
        <f>Table2[[#This Row],[Uncorrected intracellular 16:0 from TG(umol/L)]]/Table2[[#This Row],[Protein (mg/mL)]]</f>
        <v>287.31212150831749</v>
      </c>
      <c r="L9">
        <f>Table2[[#This Row],[Uncorrected intracellular 16:0 (umol/L)]]/Table2[[#This Row],[Protein (mg/mL)]]</f>
        <v>52.180755624689148</v>
      </c>
    </row>
    <row r="10" spans="1:12" x14ac:dyDescent="0.25">
      <c r="A10" t="s">
        <v>116</v>
      </c>
      <c r="B10">
        <v>1</v>
      </c>
      <c r="C10" t="s">
        <v>54</v>
      </c>
      <c r="D10" t="s">
        <v>57</v>
      </c>
      <c r="E10" t="s">
        <v>30</v>
      </c>
      <c r="F10" t="s">
        <v>35</v>
      </c>
      <c r="G10">
        <v>2</v>
      </c>
      <c r="H10">
        <v>1.3177079594999996</v>
      </c>
      <c r="I10">
        <v>603.17291417644003</v>
      </c>
      <c r="J10">
        <v>89.026645426762954</v>
      </c>
      <c r="K10">
        <f>Table2[[#This Row],[Uncorrected intracellular 16:0 from TG(umol/L)]]/Table2[[#This Row],[Protein (mg/mL)]]</f>
        <v>457.7440014897627</v>
      </c>
      <c r="L10">
        <f>Table2[[#This Row],[Uncorrected intracellular 16:0 (umol/L)]]/Table2[[#This Row],[Protein (mg/mL)]]</f>
        <v>67.561742178854146</v>
      </c>
    </row>
    <row r="11" spans="1:12" x14ac:dyDescent="0.25">
      <c r="A11" t="s">
        <v>61</v>
      </c>
      <c r="B11">
        <v>1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1.0296552000000001</v>
      </c>
      <c r="I11">
        <v>105.53946006878816</v>
      </c>
      <c r="J11">
        <v>49.390833886169482</v>
      </c>
      <c r="K11">
        <f>Table2[[#This Row],[Uncorrected intracellular 16:0 from TG(umol/L)]]/Table2[[#This Row],[Protein (mg/mL)]]</f>
        <v>102.49980776942432</v>
      </c>
      <c r="L11">
        <f>Table2[[#This Row],[Uncorrected intracellular 16:0 (umol/L)]]/Table2[[#This Row],[Protein (mg/mL)]]</f>
        <v>47.968323654529669</v>
      </c>
    </row>
    <row r="12" spans="1:12" x14ac:dyDescent="0.25">
      <c r="A12" t="s">
        <v>62</v>
      </c>
      <c r="B12">
        <v>1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1.3970977019999997</v>
      </c>
      <c r="I12">
        <v>419.05789372715191</v>
      </c>
      <c r="J12">
        <v>85.126640676393109</v>
      </c>
      <c r="K12">
        <f>Table2[[#This Row],[Uncorrected intracellular 16:0 from TG(umol/L)]]/Table2[[#This Row],[Protein (mg/mL)]]</f>
        <v>299.9488819767252</v>
      </c>
      <c r="L12">
        <f>Table2[[#This Row],[Uncorrected intracellular 16:0 (umol/L)]]/Table2[[#This Row],[Protein (mg/mL)]]</f>
        <v>60.931057688042152</v>
      </c>
    </row>
    <row r="13" spans="1:12" x14ac:dyDescent="0.25">
      <c r="A13" t="s">
        <v>63</v>
      </c>
      <c r="B13">
        <v>1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1.5168491988749999</v>
      </c>
      <c r="I13">
        <v>587.81605932944956</v>
      </c>
      <c r="J13">
        <v>90.464869584585429</v>
      </c>
      <c r="K13">
        <f>Table2[[#This Row],[Uncorrected intracellular 16:0 from TG(umol/L)]]/Table2[[#This Row],[Protein (mg/mL)]]</f>
        <v>387.52438921773802</v>
      </c>
      <c r="L13">
        <f>Table2[[#This Row],[Uncorrected intracellular 16:0 (umol/L)]]/Table2[[#This Row],[Protein (mg/mL)]]</f>
        <v>59.639989032318056</v>
      </c>
    </row>
    <row r="14" spans="1:12" x14ac:dyDescent="0.25">
      <c r="A14" t="s">
        <v>117</v>
      </c>
      <c r="B14">
        <v>2</v>
      </c>
      <c r="C14" t="s">
        <v>54</v>
      </c>
      <c r="D14" t="s">
        <v>55</v>
      </c>
      <c r="E14" t="s">
        <v>29</v>
      </c>
      <c r="F14" t="s">
        <v>35</v>
      </c>
      <c r="G14">
        <v>2</v>
      </c>
      <c r="H14">
        <v>1.1599954875000005</v>
      </c>
      <c r="I14">
        <v>89.217597788599321</v>
      </c>
      <c r="J14">
        <v>43.095794633367284</v>
      </c>
      <c r="K14">
        <f>Table2[[#This Row],[Uncorrected intracellular 16:0 from TG(umol/L)]]/Table2[[#This Row],[Protein (mg/mL)]]</f>
        <v>76.912021425944801</v>
      </c>
      <c r="L14">
        <f>Table2[[#This Row],[Uncorrected intracellular 16:0 (umol/L)]]/Table2[[#This Row],[Protein (mg/mL)]]</f>
        <v>37.151691621013541</v>
      </c>
    </row>
    <row r="15" spans="1:12" x14ac:dyDescent="0.25">
      <c r="A15" t="s">
        <v>118</v>
      </c>
      <c r="B15">
        <v>2</v>
      </c>
      <c r="C15" t="s">
        <v>54</v>
      </c>
      <c r="D15" t="s">
        <v>56</v>
      </c>
      <c r="E15" t="s">
        <v>29</v>
      </c>
      <c r="F15" t="s">
        <v>35</v>
      </c>
      <c r="G15">
        <v>2</v>
      </c>
      <c r="H15">
        <v>1.0816727580000003</v>
      </c>
      <c r="I15">
        <v>426.12035454578069</v>
      </c>
      <c r="J15">
        <v>69.476545137254405</v>
      </c>
      <c r="K15">
        <f>Table2[[#This Row],[Uncorrected intracellular 16:0 from TG(umol/L)]]/Table2[[#This Row],[Protein (mg/mL)]]</f>
        <v>393.94572100870141</v>
      </c>
      <c r="L15">
        <f>Table2[[#This Row],[Uncorrected intracellular 16:0 (umol/L)]]/Table2[[#This Row],[Protein (mg/mL)]]</f>
        <v>64.230650742943439</v>
      </c>
    </row>
    <row r="16" spans="1:12" x14ac:dyDescent="0.25">
      <c r="A16" t="s">
        <v>119</v>
      </c>
      <c r="B16">
        <v>2</v>
      </c>
      <c r="C16" t="s">
        <v>54</v>
      </c>
      <c r="D16" t="s">
        <v>57</v>
      </c>
      <c r="E16" t="s">
        <v>29</v>
      </c>
      <c r="F16" t="s">
        <v>35</v>
      </c>
      <c r="G16">
        <v>2</v>
      </c>
      <c r="H16">
        <v>1.7182133820000001</v>
      </c>
      <c r="I16">
        <v>542.25865620733828</v>
      </c>
      <c r="J16">
        <v>56.037629292433685</v>
      </c>
      <c r="K16">
        <f>Table2[[#This Row],[Uncorrected intracellular 16:0 from TG(umol/L)]]/Table2[[#This Row],[Protein (mg/mL)]]</f>
        <v>315.5944784786563</v>
      </c>
      <c r="L16">
        <f>Table2[[#This Row],[Uncorrected intracellular 16:0 (umol/L)]]/Table2[[#This Row],[Protein (mg/mL)]]</f>
        <v>32.613894106217408</v>
      </c>
    </row>
    <row r="17" spans="1:12" x14ac:dyDescent="0.25">
      <c r="A17" t="s">
        <v>64</v>
      </c>
      <c r="B17">
        <v>2</v>
      </c>
      <c r="C17" t="s">
        <v>54</v>
      </c>
      <c r="D17" t="s">
        <v>55</v>
      </c>
      <c r="E17" t="s">
        <v>29</v>
      </c>
      <c r="F17" t="s">
        <v>36</v>
      </c>
      <c r="G17">
        <v>2</v>
      </c>
      <c r="H17">
        <v>1.1469169998750004</v>
      </c>
      <c r="I17">
        <v>107.88399406439278</v>
      </c>
      <c r="J17">
        <v>41.920597670981998</v>
      </c>
      <c r="K17">
        <f>Table2[[#This Row],[Uncorrected intracellular 16:0 from TG(umol/L)]]/Table2[[#This Row],[Protein (mg/mL)]]</f>
        <v>94.064342996180883</v>
      </c>
      <c r="L17">
        <f>Table2[[#This Row],[Uncorrected intracellular 16:0 (umol/L)]]/Table2[[#This Row],[Protein (mg/mL)]]</f>
        <v>36.550681239837601</v>
      </c>
    </row>
    <row r="18" spans="1:12" x14ac:dyDescent="0.25">
      <c r="A18" t="s">
        <v>65</v>
      </c>
      <c r="B18">
        <v>2</v>
      </c>
      <c r="C18" t="s">
        <v>54</v>
      </c>
      <c r="D18" t="s">
        <v>56</v>
      </c>
      <c r="E18" t="s">
        <v>29</v>
      </c>
      <c r="F18" t="s">
        <v>36</v>
      </c>
      <c r="G18">
        <v>2</v>
      </c>
      <c r="H18">
        <v>1.3705949355</v>
      </c>
      <c r="I18">
        <v>466.59104964009356</v>
      </c>
      <c r="J18">
        <v>61.900034304777208</v>
      </c>
      <c r="K18">
        <f>Table2[[#This Row],[Uncorrected intracellular 16:0 from TG(umol/L)]]/Table2[[#This Row],[Protein (mg/mL)]]</f>
        <v>340.4295737236755</v>
      </c>
      <c r="L18">
        <f>Table2[[#This Row],[Uncorrected intracellular 16:0 (umol/L)]]/Table2[[#This Row],[Protein (mg/mL)]]</f>
        <v>45.162894376372229</v>
      </c>
    </row>
    <row r="19" spans="1:12" x14ac:dyDescent="0.25">
      <c r="A19" t="s">
        <v>66</v>
      </c>
      <c r="B19">
        <v>2</v>
      </c>
      <c r="C19" t="s">
        <v>54</v>
      </c>
      <c r="D19" t="s">
        <v>57</v>
      </c>
      <c r="E19" t="s">
        <v>29</v>
      </c>
      <c r="F19" t="s">
        <v>36</v>
      </c>
      <c r="G19">
        <v>2</v>
      </c>
      <c r="H19">
        <v>1.0947018468750003</v>
      </c>
      <c r="I19">
        <v>572.36598517472487</v>
      </c>
      <c r="J19">
        <v>68.512861253630547</v>
      </c>
      <c r="K19">
        <f>Table2[[#This Row],[Uncorrected intracellular 16:0 from TG(umol/L)]]/Table2[[#This Row],[Protein (mg/mL)]]</f>
        <v>522.85102725334229</v>
      </c>
      <c r="L19">
        <f>Table2[[#This Row],[Uncorrected intracellular 16:0 (umol/L)]]/Table2[[#This Row],[Protein (mg/mL)]]</f>
        <v>62.585864314755071</v>
      </c>
    </row>
    <row r="20" spans="1:12" x14ac:dyDescent="0.25">
      <c r="A20" t="s">
        <v>120</v>
      </c>
      <c r="B20">
        <v>2</v>
      </c>
      <c r="C20" t="s">
        <v>54</v>
      </c>
      <c r="D20" t="s">
        <v>55</v>
      </c>
      <c r="E20" t="s">
        <v>30</v>
      </c>
      <c r="F20" t="s">
        <v>35</v>
      </c>
      <c r="G20">
        <v>2</v>
      </c>
      <c r="H20">
        <v>1.4369259498750007</v>
      </c>
      <c r="I20">
        <v>94.048592815931613</v>
      </c>
      <c r="J20">
        <v>46.027987522412161</v>
      </c>
      <c r="K20">
        <f>Table2[[#This Row],[Uncorrected intracellular 16:0 from TG(umol/L)]]/Table2[[#This Row],[Protein (mg/mL)]]</f>
        <v>65.451245294938801</v>
      </c>
      <c r="L20">
        <f>Table2[[#This Row],[Uncorrected intracellular 16:0 (umol/L)]]/Table2[[#This Row],[Protein (mg/mL)]]</f>
        <v>32.03226131897484</v>
      </c>
    </row>
    <row r="21" spans="1:12" x14ac:dyDescent="0.25">
      <c r="A21" t="s">
        <v>121</v>
      </c>
      <c r="B21">
        <v>2</v>
      </c>
      <c r="C21" t="s">
        <v>54</v>
      </c>
      <c r="D21" t="s">
        <v>56</v>
      </c>
      <c r="E21" t="s">
        <v>30</v>
      </c>
      <c r="F21" t="s">
        <v>35</v>
      </c>
      <c r="G21">
        <v>2</v>
      </c>
      <c r="H21">
        <v>1.7317166988749999</v>
      </c>
      <c r="I21">
        <v>393.90062679217596</v>
      </c>
      <c r="J21">
        <v>73.108999427001223</v>
      </c>
      <c r="K21">
        <f>Table2[[#This Row],[Uncorrected intracellular 16:0 from TG(umol/L)]]/Table2[[#This Row],[Protein (mg/mL)]]</f>
        <v>227.46250991751208</v>
      </c>
      <c r="L21">
        <f>Table2[[#This Row],[Uncorrected intracellular 16:0 (umol/L)]]/Table2[[#This Row],[Protein (mg/mL)]]</f>
        <v>42.217644187698873</v>
      </c>
    </row>
    <row r="22" spans="1:12" x14ac:dyDescent="0.25">
      <c r="A22" t="s">
        <v>122</v>
      </c>
      <c r="B22">
        <v>2</v>
      </c>
      <c r="C22" t="s">
        <v>54</v>
      </c>
      <c r="D22" t="s">
        <v>57</v>
      </c>
      <c r="E22" t="s">
        <v>30</v>
      </c>
      <c r="F22" t="s">
        <v>35</v>
      </c>
      <c r="G22">
        <v>2</v>
      </c>
      <c r="H22">
        <v>1.7587529718750003</v>
      </c>
      <c r="I22">
        <v>656.76506807107739</v>
      </c>
      <c r="J22">
        <v>82.085625855801922</v>
      </c>
      <c r="K22">
        <f>Table2[[#This Row],[Uncorrected intracellular 16:0 from TG(umol/L)]]/Table2[[#This Row],[Protein (mg/mL)]]</f>
        <v>373.42655766540224</v>
      </c>
      <c r="L22">
        <f>Table2[[#This Row],[Uncorrected intracellular 16:0 (umol/L)]]/Table2[[#This Row],[Protein (mg/mL)]]</f>
        <v>46.672629509925279</v>
      </c>
    </row>
    <row r="23" spans="1:12" x14ac:dyDescent="0.25">
      <c r="A23" t="s">
        <v>67</v>
      </c>
      <c r="B23">
        <v>2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1.4236399874999996</v>
      </c>
      <c r="I23">
        <v>91.246841325122304</v>
      </c>
      <c r="J23">
        <v>47.539132349016647</v>
      </c>
      <c r="K23">
        <f>Table2[[#This Row],[Uncorrected intracellular 16:0 from TG(umol/L)]]/Table2[[#This Row],[Protein (mg/mL)]]</f>
        <v>64.09404212181299</v>
      </c>
      <c r="L23">
        <f>Table2[[#This Row],[Uncorrected intracellular 16:0 (umol/L)]]/Table2[[#This Row],[Protein (mg/mL)]]</f>
        <v>33.392664414054792</v>
      </c>
    </row>
    <row r="24" spans="1:12" x14ac:dyDescent="0.25">
      <c r="A24" t="s">
        <v>68</v>
      </c>
      <c r="B24">
        <v>2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1.1992902288750005</v>
      </c>
      <c r="I24">
        <v>427.20701080553994</v>
      </c>
      <c r="J24">
        <v>70.863029590730179</v>
      </c>
      <c r="K24">
        <f>Table2[[#This Row],[Uncorrected intracellular 16:0 from TG(umol/L)]]/Table2[[#This Row],[Protein (mg/mL)]]</f>
        <v>356.2165358474432</v>
      </c>
      <c r="L24">
        <f>Table2[[#This Row],[Uncorrected intracellular 16:0 (umol/L)]]/Table2[[#This Row],[Protein (mg/mL)]]</f>
        <v>59.087473477711526</v>
      </c>
    </row>
    <row r="25" spans="1:12" x14ac:dyDescent="0.25">
      <c r="A25" t="s">
        <v>69</v>
      </c>
      <c r="B25">
        <v>2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1.1992902288750005</v>
      </c>
      <c r="I25">
        <v>558.98751845446054</v>
      </c>
      <c r="J25">
        <v>69.841858852229976</v>
      </c>
      <c r="K25">
        <f>Table2[[#This Row],[Uncorrected intracellular 16:0 from TG(umol/L)]]/Table2[[#This Row],[Protein (mg/mL)]]</f>
        <v>466.09861816252874</v>
      </c>
      <c r="L25">
        <f>Table2[[#This Row],[Uncorrected intracellular 16:0 (umol/L)]]/Table2[[#This Row],[Protein (mg/mL)]]</f>
        <v>58.23599423281005</v>
      </c>
    </row>
    <row r="26" spans="1:12" x14ac:dyDescent="0.25">
      <c r="A26" t="s">
        <v>123</v>
      </c>
      <c r="B26">
        <v>3</v>
      </c>
      <c r="C26" t="s">
        <v>54</v>
      </c>
      <c r="D26" t="s">
        <v>55</v>
      </c>
      <c r="E26" t="s">
        <v>29</v>
      </c>
      <c r="F26" t="s">
        <v>35</v>
      </c>
      <c r="G26">
        <v>2</v>
      </c>
      <c r="H26">
        <v>1.9218005088749992</v>
      </c>
    </row>
    <row r="27" spans="1:12" x14ac:dyDescent="0.25">
      <c r="A27" t="s">
        <v>124</v>
      </c>
      <c r="B27">
        <v>3</v>
      </c>
      <c r="C27" t="s">
        <v>54</v>
      </c>
      <c r="D27" t="s">
        <v>56</v>
      </c>
      <c r="E27" t="s">
        <v>29</v>
      </c>
      <c r="F27" t="s">
        <v>35</v>
      </c>
      <c r="G27">
        <v>2</v>
      </c>
      <c r="H27">
        <v>2.4615304155</v>
      </c>
    </row>
    <row r="28" spans="1:12" x14ac:dyDescent="0.25">
      <c r="A28" t="s">
        <v>125</v>
      </c>
      <c r="B28">
        <v>3</v>
      </c>
      <c r="C28" t="s">
        <v>54</v>
      </c>
      <c r="D28" t="s">
        <v>57</v>
      </c>
      <c r="E28" t="s">
        <v>29</v>
      </c>
      <c r="F28" t="s">
        <v>35</v>
      </c>
      <c r="G28">
        <v>2</v>
      </c>
      <c r="H28">
        <v>2.0038577838749996</v>
      </c>
    </row>
    <row r="29" spans="1:12" x14ac:dyDescent="0.25">
      <c r="A29" t="s">
        <v>70</v>
      </c>
      <c r="B29">
        <v>3</v>
      </c>
      <c r="C29" t="s">
        <v>54</v>
      </c>
      <c r="D29" t="s">
        <v>55</v>
      </c>
      <c r="E29" t="s">
        <v>29</v>
      </c>
      <c r="F29" t="s">
        <v>36</v>
      </c>
      <c r="G29">
        <v>2</v>
      </c>
      <c r="H29">
        <v>2.0038577838749996</v>
      </c>
    </row>
    <row r="30" spans="1:12" x14ac:dyDescent="0.25">
      <c r="A30" t="s">
        <v>71</v>
      </c>
      <c r="B30">
        <v>3</v>
      </c>
      <c r="C30" t="s">
        <v>54</v>
      </c>
      <c r="D30" t="s">
        <v>56</v>
      </c>
      <c r="E30" t="s">
        <v>29</v>
      </c>
      <c r="F30" t="s">
        <v>36</v>
      </c>
      <c r="G30">
        <v>2</v>
      </c>
      <c r="H30">
        <v>2.2938591554999999</v>
      </c>
    </row>
    <row r="31" spans="1:12" x14ac:dyDescent="0.25">
      <c r="A31" t="s">
        <v>72</v>
      </c>
      <c r="B31">
        <v>3</v>
      </c>
      <c r="C31" t="s">
        <v>54</v>
      </c>
      <c r="D31" t="s">
        <v>57</v>
      </c>
      <c r="E31" t="s">
        <v>29</v>
      </c>
      <c r="F31" t="s">
        <v>36</v>
      </c>
      <c r="G31">
        <v>2</v>
      </c>
      <c r="H31">
        <v>2.2660522619999997</v>
      </c>
    </row>
    <row r="32" spans="1:12" x14ac:dyDescent="0.25">
      <c r="A32" t="s">
        <v>126</v>
      </c>
      <c r="B32">
        <v>3</v>
      </c>
      <c r="C32" t="s">
        <v>54</v>
      </c>
      <c r="D32" t="s">
        <v>55</v>
      </c>
      <c r="E32" t="s">
        <v>30</v>
      </c>
      <c r="F32" t="s">
        <v>35</v>
      </c>
      <c r="G32">
        <v>2</v>
      </c>
      <c r="H32">
        <v>1.8536911395000002</v>
      </c>
    </row>
    <row r="33" spans="1:8" x14ac:dyDescent="0.25">
      <c r="A33" t="s">
        <v>127</v>
      </c>
      <c r="B33">
        <v>3</v>
      </c>
      <c r="C33" t="s">
        <v>54</v>
      </c>
      <c r="D33" t="s">
        <v>56</v>
      </c>
      <c r="E33" t="s">
        <v>30</v>
      </c>
      <c r="F33" t="s">
        <v>35</v>
      </c>
      <c r="G33">
        <v>2</v>
      </c>
      <c r="H33">
        <v>2.5599956538749997</v>
      </c>
    </row>
    <row r="34" spans="1:8" x14ac:dyDescent="0.25">
      <c r="A34" t="s">
        <v>128</v>
      </c>
      <c r="B34">
        <v>3</v>
      </c>
      <c r="C34" t="s">
        <v>54</v>
      </c>
      <c r="D34" t="s">
        <v>57</v>
      </c>
      <c r="E34" t="s">
        <v>30</v>
      </c>
      <c r="F34" t="s">
        <v>35</v>
      </c>
      <c r="G34">
        <v>2</v>
      </c>
      <c r="H34">
        <v>2.7015000588749998</v>
      </c>
    </row>
    <row r="35" spans="1:8" x14ac:dyDescent="0.25">
      <c r="A35" t="s">
        <v>73</v>
      </c>
      <c r="B35">
        <v>3</v>
      </c>
      <c r="C35" t="s">
        <v>54</v>
      </c>
      <c r="D35" t="s">
        <v>55</v>
      </c>
      <c r="E35" t="s">
        <v>30</v>
      </c>
      <c r="F35" t="s">
        <v>36</v>
      </c>
      <c r="G35">
        <v>2</v>
      </c>
      <c r="H35">
        <v>3.2190963498749996</v>
      </c>
    </row>
    <row r="36" spans="1:8" x14ac:dyDescent="0.25">
      <c r="A36" t="s">
        <v>74</v>
      </c>
      <c r="B36">
        <v>3</v>
      </c>
      <c r="C36" t="s">
        <v>54</v>
      </c>
      <c r="D36" t="s">
        <v>56</v>
      </c>
      <c r="E36" t="s">
        <v>30</v>
      </c>
      <c r="F36" t="s">
        <v>36</v>
      </c>
      <c r="G36">
        <v>2</v>
      </c>
      <c r="H36">
        <v>2.673120139875</v>
      </c>
    </row>
    <row r="37" spans="1:8" x14ac:dyDescent="0.25">
      <c r="A37" t="s">
        <v>75</v>
      </c>
      <c r="B37">
        <v>3</v>
      </c>
      <c r="C37" t="s">
        <v>54</v>
      </c>
      <c r="D37" t="s">
        <v>57</v>
      </c>
      <c r="E37" t="s">
        <v>30</v>
      </c>
      <c r="F37" t="s">
        <v>36</v>
      </c>
      <c r="G37">
        <v>2</v>
      </c>
      <c r="H37">
        <v>2.7015000588749998</v>
      </c>
    </row>
    <row r="38" spans="1:8" x14ac:dyDescent="0.25">
      <c r="A38" t="s">
        <v>129</v>
      </c>
      <c r="B38">
        <v>4</v>
      </c>
      <c r="C38" t="s">
        <v>54</v>
      </c>
      <c r="D38" t="s">
        <v>55</v>
      </c>
      <c r="E38" t="s">
        <v>29</v>
      </c>
      <c r="F38" t="s">
        <v>35</v>
      </c>
      <c r="G38">
        <v>2</v>
      </c>
      <c r="H38">
        <v>3.059583462</v>
      </c>
    </row>
    <row r="39" spans="1:8" x14ac:dyDescent="0.25">
      <c r="A39" t="s">
        <v>130</v>
      </c>
      <c r="B39">
        <v>4</v>
      </c>
      <c r="C39" t="s">
        <v>54</v>
      </c>
      <c r="D39" t="s">
        <v>56</v>
      </c>
      <c r="E39" t="s">
        <v>29</v>
      </c>
      <c r="F39" t="s">
        <v>35</v>
      </c>
      <c r="G39">
        <v>2</v>
      </c>
      <c r="H39">
        <v>2.3914944948749999</v>
      </c>
    </row>
    <row r="40" spans="1:8" x14ac:dyDescent="0.25">
      <c r="A40" t="s">
        <v>131</v>
      </c>
      <c r="B40">
        <v>4</v>
      </c>
      <c r="C40" t="s">
        <v>54</v>
      </c>
      <c r="D40" t="s">
        <v>57</v>
      </c>
      <c r="E40" t="s">
        <v>29</v>
      </c>
      <c r="F40" t="s">
        <v>35</v>
      </c>
      <c r="G40">
        <v>2</v>
      </c>
      <c r="H40">
        <v>1.7993814795</v>
      </c>
    </row>
    <row r="41" spans="1:8" x14ac:dyDescent="0.25">
      <c r="A41" t="s">
        <v>76</v>
      </c>
      <c r="B41">
        <v>4</v>
      </c>
      <c r="C41" t="s">
        <v>54</v>
      </c>
      <c r="D41" t="s">
        <v>55</v>
      </c>
      <c r="E41" t="s">
        <v>29</v>
      </c>
      <c r="F41" t="s">
        <v>36</v>
      </c>
      <c r="G41">
        <v>2</v>
      </c>
      <c r="H41">
        <v>1.7317166988749999</v>
      </c>
    </row>
    <row r="42" spans="1:8" x14ac:dyDescent="0.25">
      <c r="A42" t="s">
        <v>77</v>
      </c>
      <c r="B42">
        <v>4</v>
      </c>
      <c r="C42" t="s">
        <v>54</v>
      </c>
      <c r="D42" t="s">
        <v>56</v>
      </c>
      <c r="E42" t="s">
        <v>29</v>
      </c>
      <c r="F42" t="s">
        <v>36</v>
      </c>
      <c r="G42">
        <v>2</v>
      </c>
      <c r="H42">
        <v>1.6692833600000001</v>
      </c>
    </row>
    <row r="43" spans="1:8" x14ac:dyDescent="0.25">
      <c r="A43" t="s">
        <v>78</v>
      </c>
      <c r="B43">
        <v>4</v>
      </c>
      <c r="C43" t="s">
        <v>54</v>
      </c>
      <c r="D43" t="s">
        <v>57</v>
      </c>
      <c r="E43" t="s">
        <v>29</v>
      </c>
      <c r="F43" t="s">
        <v>36</v>
      </c>
      <c r="G43">
        <v>2</v>
      </c>
      <c r="H43">
        <v>1.6938577850000003</v>
      </c>
    </row>
    <row r="44" spans="1:8" x14ac:dyDescent="0.25">
      <c r="A44" t="s">
        <v>132</v>
      </c>
      <c r="B44">
        <v>4</v>
      </c>
      <c r="C44" t="s">
        <v>54</v>
      </c>
      <c r="D44" t="s">
        <v>55</v>
      </c>
      <c r="E44" t="s">
        <v>30</v>
      </c>
      <c r="F44" t="s">
        <v>35</v>
      </c>
      <c r="G44">
        <v>2</v>
      </c>
      <c r="H44">
        <v>1.5241747399999999</v>
      </c>
    </row>
    <row r="45" spans="1:8" x14ac:dyDescent="0.25">
      <c r="A45" t="s">
        <v>133</v>
      </c>
      <c r="B45">
        <v>4</v>
      </c>
      <c r="C45" t="s">
        <v>54</v>
      </c>
      <c r="D45" t="s">
        <v>56</v>
      </c>
      <c r="E45" t="s">
        <v>30</v>
      </c>
      <c r="F45" t="s">
        <v>35</v>
      </c>
      <c r="G45">
        <v>2</v>
      </c>
      <c r="H45">
        <v>1.7433406249999994</v>
      </c>
    </row>
    <row r="46" spans="1:8" x14ac:dyDescent="0.25">
      <c r="A46" t="s">
        <v>134</v>
      </c>
      <c r="B46">
        <v>4</v>
      </c>
      <c r="C46" t="s">
        <v>54</v>
      </c>
      <c r="D46" t="s">
        <v>57</v>
      </c>
      <c r="E46" t="s">
        <v>30</v>
      </c>
      <c r="F46" t="s">
        <v>35</v>
      </c>
      <c r="G46">
        <v>2</v>
      </c>
      <c r="H46">
        <v>2.0758337600000001</v>
      </c>
    </row>
    <row r="47" spans="1:8" x14ac:dyDescent="0.25">
      <c r="A47" t="s">
        <v>79</v>
      </c>
      <c r="B47">
        <v>4</v>
      </c>
      <c r="C47" t="s">
        <v>54</v>
      </c>
      <c r="D47" t="s">
        <v>55</v>
      </c>
      <c r="E47" t="s">
        <v>30</v>
      </c>
      <c r="F47" t="s">
        <v>36</v>
      </c>
      <c r="G47">
        <v>2</v>
      </c>
      <c r="H47">
        <v>1.6326304662499993</v>
      </c>
    </row>
    <row r="48" spans="1:8" x14ac:dyDescent="0.25">
      <c r="A48" t="s">
        <v>80</v>
      </c>
      <c r="B48">
        <v>4</v>
      </c>
      <c r="C48" t="s">
        <v>54</v>
      </c>
      <c r="D48" t="s">
        <v>56</v>
      </c>
      <c r="E48" t="s">
        <v>30</v>
      </c>
      <c r="F48" t="s">
        <v>36</v>
      </c>
      <c r="G48">
        <v>2</v>
      </c>
      <c r="H48">
        <v>1.7433406250000003</v>
      </c>
    </row>
    <row r="49" spans="1:12" x14ac:dyDescent="0.25">
      <c r="A49" t="s">
        <v>81</v>
      </c>
      <c r="B49">
        <v>4</v>
      </c>
      <c r="C49" t="s">
        <v>54</v>
      </c>
      <c r="D49" t="s">
        <v>57</v>
      </c>
      <c r="E49" t="s">
        <v>30</v>
      </c>
      <c r="F49" t="s">
        <v>36</v>
      </c>
      <c r="G49">
        <v>2</v>
      </c>
      <c r="H49">
        <v>1.6938577850000003</v>
      </c>
    </row>
    <row r="50" spans="1:12" x14ac:dyDescent="0.25">
      <c r="A50" t="s">
        <v>135</v>
      </c>
      <c r="B50">
        <v>5</v>
      </c>
      <c r="C50" t="s">
        <v>54</v>
      </c>
      <c r="D50" t="s">
        <v>55</v>
      </c>
      <c r="E50" t="s">
        <v>29</v>
      </c>
      <c r="F50" t="s">
        <v>35</v>
      </c>
      <c r="G50">
        <v>2</v>
      </c>
      <c r="H50">
        <v>1.7932687849999995</v>
      </c>
      <c r="I50">
        <v>91.240468377355796</v>
      </c>
      <c r="J50">
        <v>44.385881145769012</v>
      </c>
      <c r="K50">
        <f>Table2[[#This Row],[Uncorrected intracellular 16:0 from TG(umol/L)]]/Table2[[#This Row],[Protein (mg/mL)]]</f>
        <v>50.879415925011941</v>
      </c>
      <c r="L50">
        <f>Table2[[#This Row],[Uncorrected intracellular 16:0 (umol/L)]]/Table2[[#This Row],[Protein (mg/mL)]]</f>
        <v>24.751382233962783</v>
      </c>
    </row>
    <row r="51" spans="1:12" x14ac:dyDescent="0.25">
      <c r="A51" t="s">
        <v>136</v>
      </c>
      <c r="B51">
        <v>5</v>
      </c>
      <c r="C51" t="s">
        <v>54</v>
      </c>
      <c r="D51" t="s">
        <v>56</v>
      </c>
      <c r="E51" t="s">
        <v>29</v>
      </c>
      <c r="F51" t="s">
        <v>35</v>
      </c>
      <c r="G51">
        <v>2</v>
      </c>
      <c r="H51">
        <v>1.3254649062499999</v>
      </c>
      <c r="I51">
        <v>362.7859990243237</v>
      </c>
      <c r="J51">
        <v>44.085979919643719</v>
      </c>
      <c r="K51">
        <f>Table2[[#This Row],[Uncorrected intracellular 16:0 from TG(umol/L)]]/Table2[[#This Row],[Protein (mg/mL)]]</f>
        <v>273.70471848305391</v>
      </c>
      <c r="L51">
        <f>Table2[[#This Row],[Uncorrected intracellular 16:0 (umol/L)]]/Table2[[#This Row],[Protein (mg/mL)]]</f>
        <v>33.260767381892897</v>
      </c>
    </row>
    <row r="52" spans="1:12" x14ac:dyDescent="0.25">
      <c r="A52" t="s">
        <v>137</v>
      </c>
      <c r="B52">
        <v>5</v>
      </c>
      <c r="C52" t="s">
        <v>54</v>
      </c>
      <c r="D52" t="s">
        <v>57</v>
      </c>
      <c r="E52" t="s">
        <v>29</v>
      </c>
      <c r="F52" t="s">
        <v>35</v>
      </c>
      <c r="G52">
        <v>2</v>
      </c>
      <c r="H52">
        <v>1.1238334962500003</v>
      </c>
      <c r="I52">
        <v>497.34911431362571</v>
      </c>
      <c r="J52">
        <v>65.102592330592984</v>
      </c>
      <c r="K52">
        <f>Table2[[#This Row],[Uncorrected intracellular 16:0 from TG(umol/L)]]/Table2[[#This Row],[Protein (mg/mL)]]</f>
        <v>442.54697512859042</v>
      </c>
      <c r="L52">
        <f>Table2[[#This Row],[Uncorrected intracellular 16:0 (umol/L)]]/Table2[[#This Row],[Protein (mg/mL)]]</f>
        <v>57.929037128566513</v>
      </c>
    </row>
    <row r="53" spans="1:12" x14ac:dyDescent="0.25">
      <c r="A53" t="s">
        <v>82</v>
      </c>
      <c r="B53">
        <v>5</v>
      </c>
      <c r="C53" t="s">
        <v>54</v>
      </c>
      <c r="D53" t="s">
        <v>55</v>
      </c>
      <c r="E53" t="s">
        <v>29</v>
      </c>
      <c r="F53" t="s">
        <v>36</v>
      </c>
      <c r="G53">
        <v>2</v>
      </c>
      <c r="H53">
        <v>1.5841495962500001</v>
      </c>
      <c r="I53">
        <v>98.37964980541993</v>
      </c>
      <c r="J53">
        <v>41.730040911622794</v>
      </c>
      <c r="K53">
        <f>Table2[[#This Row],[Uncorrected intracellular 16:0 from TG(umol/L)]]/Table2[[#This Row],[Protein (mg/mL)]]</f>
        <v>62.102499687090351</v>
      </c>
      <c r="L53">
        <f>Table2[[#This Row],[Uncorrected intracellular 16:0 (umol/L)]]/Table2[[#This Row],[Protein (mg/mL)]]</f>
        <v>26.342234982356572</v>
      </c>
    </row>
    <row r="54" spans="1:12" x14ac:dyDescent="0.25">
      <c r="A54" t="s">
        <v>83</v>
      </c>
      <c r="B54">
        <v>5</v>
      </c>
      <c r="C54" t="s">
        <v>54</v>
      </c>
      <c r="D54" t="s">
        <v>56</v>
      </c>
      <c r="E54" t="s">
        <v>29</v>
      </c>
      <c r="F54" t="s">
        <v>36</v>
      </c>
      <c r="G54">
        <v>2</v>
      </c>
      <c r="H54">
        <v>1.8817146162499998</v>
      </c>
      <c r="I54">
        <v>478.22333991998795</v>
      </c>
      <c r="J54">
        <v>83.058218967839963</v>
      </c>
      <c r="K54">
        <f>Table2[[#This Row],[Uncorrected intracellular 16:0 from TG(umol/L)]]/Table2[[#This Row],[Protein (mg/mL)]]</f>
        <v>254.14233156833407</v>
      </c>
      <c r="L54">
        <f>Table2[[#This Row],[Uncorrected intracellular 16:0 (umol/L)]]/Table2[[#This Row],[Protein (mg/mL)]]</f>
        <v>44.139647027541109</v>
      </c>
    </row>
    <row r="55" spans="1:12" x14ac:dyDescent="0.25">
      <c r="A55" t="s">
        <v>84</v>
      </c>
      <c r="B55">
        <v>5</v>
      </c>
      <c r="C55" t="s">
        <v>54</v>
      </c>
      <c r="D55" t="s">
        <v>57</v>
      </c>
      <c r="E55" t="s">
        <v>29</v>
      </c>
      <c r="F55" t="s">
        <v>36</v>
      </c>
      <c r="G55">
        <v>2</v>
      </c>
      <c r="H55">
        <v>1.2685516249999997</v>
      </c>
      <c r="I55">
        <v>600.61419102220941</v>
      </c>
      <c r="J55">
        <v>79.631283010994579</v>
      </c>
      <c r="K55">
        <f>Table2[[#This Row],[Uncorrected intracellular 16:0 from TG(umol/L)]]/Table2[[#This Row],[Protein (mg/mL)]]</f>
        <v>473.464523780977</v>
      </c>
      <c r="L55">
        <f>Table2[[#This Row],[Uncorrected intracellular 16:0 (umol/L)]]/Table2[[#This Row],[Protein (mg/mL)]]</f>
        <v>62.773387729486053</v>
      </c>
    </row>
    <row r="56" spans="1:12" x14ac:dyDescent="0.25">
      <c r="A56" t="s">
        <v>138</v>
      </c>
      <c r="B56">
        <v>5</v>
      </c>
      <c r="C56" t="s">
        <v>54</v>
      </c>
      <c r="D56" t="s">
        <v>55</v>
      </c>
      <c r="E56" t="s">
        <v>30</v>
      </c>
      <c r="F56" t="s">
        <v>35</v>
      </c>
      <c r="G56">
        <v>2</v>
      </c>
      <c r="H56">
        <v>1.5003796249999999</v>
      </c>
      <c r="I56">
        <v>58.545752911910682</v>
      </c>
      <c r="J56">
        <v>42.750186916127106</v>
      </c>
      <c r="K56">
        <f>Table2[[#This Row],[Uncorrected intracellular 16:0 from TG(umol/L)]]/Table2[[#This Row],[Protein (mg/mL)]]</f>
        <v>39.020626471057739</v>
      </c>
      <c r="L56">
        <f>Table2[[#This Row],[Uncorrected intracellular 16:0 (umol/L)]]/Table2[[#This Row],[Protein (mg/mL)]]</f>
        <v>28.492913529219052</v>
      </c>
    </row>
    <row r="57" spans="1:12" x14ac:dyDescent="0.25">
      <c r="A57" t="s">
        <v>139</v>
      </c>
      <c r="B57">
        <v>5</v>
      </c>
      <c r="C57" t="s">
        <v>54</v>
      </c>
      <c r="D57" t="s">
        <v>56</v>
      </c>
      <c r="E57" t="s">
        <v>30</v>
      </c>
      <c r="F57" t="s">
        <v>35</v>
      </c>
      <c r="G57">
        <v>2</v>
      </c>
      <c r="H57">
        <v>1.4766958399999999</v>
      </c>
      <c r="I57">
        <v>376.74898725146949</v>
      </c>
      <c r="J57">
        <v>47.785441875656367</v>
      </c>
      <c r="K57">
        <f>Table2[[#This Row],[Uncorrected intracellular 16:0 from TG(umol/L)]]/Table2[[#This Row],[Protein (mg/mL)]]</f>
        <v>255.12971395075476</v>
      </c>
      <c r="L57">
        <f>Table2[[#This Row],[Uncorrected intracellular 16:0 (umol/L)]]/Table2[[#This Row],[Protein (mg/mL)]]</f>
        <v>32.35970508026648</v>
      </c>
    </row>
    <row r="58" spans="1:12" x14ac:dyDescent="0.25">
      <c r="A58" t="s">
        <v>140</v>
      </c>
      <c r="B58">
        <v>5</v>
      </c>
      <c r="C58" t="s">
        <v>54</v>
      </c>
      <c r="D58" t="s">
        <v>57</v>
      </c>
      <c r="E58" t="s">
        <v>30</v>
      </c>
      <c r="F58" t="s">
        <v>35</v>
      </c>
      <c r="G58">
        <v>2</v>
      </c>
      <c r="H58">
        <v>1.5480811849999991</v>
      </c>
      <c r="I58">
        <v>577.60858878534486</v>
      </c>
      <c r="J58">
        <v>84.763775955827299</v>
      </c>
      <c r="K58">
        <f>Table2[[#This Row],[Uncorrected intracellular 16:0 from TG(umol/L)]]/Table2[[#This Row],[Protein (mg/mL)]]</f>
        <v>373.11259537421819</v>
      </c>
      <c r="L58">
        <f>Table2[[#This Row],[Uncorrected intracellular 16:0 (umol/L)]]/Table2[[#This Row],[Protein (mg/mL)]]</f>
        <v>54.754089628592283</v>
      </c>
    </row>
    <row r="59" spans="1:12" x14ac:dyDescent="0.25">
      <c r="A59" t="s">
        <v>85</v>
      </c>
      <c r="B59">
        <v>5</v>
      </c>
      <c r="C59" t="s">
        <v>54</v>
      </c>
      <c r="D59" t="s">
        <v>55</v>
      </c>
      <c r="E59" t="s">
        <v>30</v>
      </c>
      <c r="F59" t="s">
        <v>36</v>
      </c>
      <c r="G59">
        <v>2</v>
      </c>
      <c r="H59">
        <v>1.5962280649999994</v>
      </c>
      <c r="I59">
        <v>75.688656043959568</v>
      </c>
      <c r="J59">
        <v>29.758395620736692</v>
      </c>
      <c r="K59">
        <f>Table2[[#This Row],[Uncorrected intracellular 16:0 from TG(umol/L)]]/Table2[[#This Row],[Protein (mg/mL)]]</f>
        <v>47.41719413632763</v>
      </c>
      <c r="L59">
        <f>Table2[[#This Row],[Uncorrected intracellular 16:0 (umol/L)]]/Table2[[#This Row],[Protein (mg/mL)]]</f>
        <v>18.642947253741404</v>
      </c>
    </row>
    <row r="60" spans="1:12" x14ac:dyDescent="0.25">
      <c r="A60" t="s">
        <v>86</v>
      </c>
      <c r="B60">
        <v>5</v>
      </c>
      <c r="C60" t="s">
        <v>54</v>
      </c>
      <c r="D60" t="s">
        <v>56</v>
      </c>
      <c r="E60" t="s">
        <v>30</v>
      </c>
      <c r="F60" t="s">
        <v>36</v>
      </c>
      <c r="G60">
        <v>2</v>
      </c>
      <c r="H60">
        <v>2.3444006599999998</v>
      </c>
      <c r="I60">
        <v>369.23977479454248</v>
      </c>
      <c r="J60">
        <v>45.847887709781652</v>
      </c>
      <c r="K60">
        <f>Table2[[#This Row],[Uncorrected intracellular 16:0 from TG(umol/L)]]/Table2[[#This Row],[Protein (mg/mL)]]</f>
        <v>157.49857995456395</v>
      </c>
      <c r="L60">
        <f>Table2[[#This Row],[Uncorrected intracellular 16:0 (umol/L)]]/Table2[[#This Row],[Protein (mg/mL)]]</f>
        <v>19.556336291844268</v>
      </c>
    </row>
    <row r="61" spans="1:12" x14ac:dyDescent="0.25">
      <c r="A61" t="s">
        <v>87</v>
      </c>
      <c r="B61">
        <v>5</v>
      </c>
      <c r="C61" t="s">
        <v>54</v>
      </c>
      <c r="D61" t="s">
        <v>57</v>
      </c>
      <c r="E61" t="s">
        <v>30</v>
      </c>
      <c r="F61" t="s">
        <v>36</v>
      </c>
      <c r="G61">
        <v>2</v>
      </c>
      <c r="H61">
        <v>1.4766958399999999</v>
      </c>
      <c r="I61">
        <v>496.87502983673591</v>
      </c>
      <c r="J61">
        <v>40.109021346316744</v>
      </c>
      <c r="K61">
        <f>Table2[[#This Row],[Uncorrected intracellular 16:0 from TG(umol/L)]]/Table2[[#This Row],[Protein (mg/mL)]]</f>
        <v>336.47757133028557</v>
      </c>
      <c r="L61">
        <f>Table2[[#This Row],[Uncorrected intracellular 16:0 (umol/L)]]/Table2[[#This Row],[Protein (mg/mL)]]</f>
        <v>27.161328866692514</v>
      </c>
    </row>
    <row r="62" spans="1:12" x14ac:dyDescent="0.25">
      <c r="A62" t="s">
        <v>141</v>
      </c>
      <c r="B62">
        <v>6</v>
      </c>
      <c r="C62" t="s">
        <v>54</v>
      </c>
      <c r="D62" t="s">
        <v>55</v>
      </c>
      <c r="E62" t="s">
        <v>29</v>
      </c>
      <c r="F62" t="s">
        <v>35</v>
      </c>
      <c r="G62">
        <v>6</v>
      </c>
      <c r="H62">
        <v>1.4413789062499998</v>
      </c>
    </row>
    <row r="63" spans="1:12" x14ac:dyDescent="0.25">
      <c r="A63" t="s">
        <v>142</v>
      </c>
      <c r="B63">
        <v>6</v>
      </c>
      <c r="C63" t="s">
        <v>54</v>
      </c>
      <c r="D63" t="s">
        <v>56</v>
      </c>
      <c r="E63" t="s">
        <v>29</v>
      </c>
      <c r="F63" t="s">
        <v>35</v>
      </c>
      <c r="G63">
        <v>6</v>
      </c>
      <c r="H63">
        <v>1.1457916662499998</v>
      </c>
    </row>
    <row r="64" spans="1:12" x14ac:dyDescent="0.25">
      <c r="A64" t="s">
        <v>143</v>
      </c>
      <c r="B64">
        <v>6</v>
      </c>
      <c r="C64" t="s">
        <v>54</v>
      </c>
      <c r="D64" t="s">
        <v>57</v>
      </c>
      <c r="E64" t="s">
        <v>29</v>
      </c>
      <c r="F64" t="s">
        <v>35</v>
      </c>
      <c r="G64">
        <v>6</v>
      </c>
      <c r="H64">
        <v>1.5003796249999999</v>
      </c>
    </row>
    <row r="65" spans="1:8" x14ac:dyDescent="0.25">
      <c r="A65" t="s">
        <v>88</v>
      </c>
      <c r="B65">
        <v>6</v>
      </c>
      <c r="C65" t="s">
        <v>54</v>
      </c>
      <c r="D65" t="s">
        <v>55</v>
      </c>
      <c r="E65" t="s">
        <v>29</v>
      </c>
      <c r="F65" t="s">
        <v>36</v>
      </c>
      <c r="G65">
        <v>6</v>
      </c>
      <c r="H65">
        <v>1.7807449962499993</v>
      </c>
    </row>
    <row r="66" spans="1:8" x14ac:dyDescent="0.25">
      <c r="A66" t="s">
        <v>89</v>
      </c>
      <c r="B66">
        <v>6</v>
      </c>
      <c r="C66" t="s">
        <v>54</v>
      </c>
      <c r="D66" t="s">
        <v>56</v>
      </c>
      <c r="E66" t="s">
        <v>29</v>
      </c>
      <c r="F66" t="s">
        <v>36</v>
      </c>
      <c r="G66">
        <v>6</v>
      </c>
      <c r="H66">
        <v>1.6692833599999997</v>
      </c>
    </row>
    <row r="67" spans="1:8" x14ac:dyDescent="0.25">
      <c r="A67" t="s">
        <v>90</v>
      </c>
      <c r="B67">
        <v>6</v>
      </c>
      <c r="C67" t="s">
        <v>54</v>
      </c>
      <c r="D67" t="s">
        <v>57</v>
      </c>
      <c r="E67" t="s">
        <v>29</v>
      </c>
      <c r="F67" t="s">
        <v>36</v>
      </c>
      <c r="G67">
        <v>6</v>
      </c>
      <c r="H67">
        <v>2.6098511562500004</v>
      </c>
    </row>
    <row r="68" spans="1:8" x14ac:dyDescent="0.25">
      <c r="A68" t="s">
        <v>144</v>
      </c>
      <c r="B68">
        <v>6</v>
      </c>
      <c r="C68" t="s">
        <v>54</v>
      </c>
      <c r="D68" t="s">
        <v>55</v>
      </c>
      <c r="E68" t="s">
        <v>30</v>
      </c>
      <c r="F68" t="s">
        <v>35</v>
      </c>
      <c r="G68">
        <v>6</v>
      </c>
      <c r="H68">
        <v>2.3994500000000003</v>
      </c>
    </row>
    <row r="69" spans="1:8" x14ac:dyDescent="0.25">
      <c r="A69" t="s">
        <v>145</v>
      </c>
      <c r="B69">
        <v>6</v>
      </c>
      <c r="C69" t="s">
        <v>54</v>
      </c>
      <c r="D69" t="s">
        <v>56</v>
      </c>
      <c r="E69" t="s">
        <v>30</v>
      </c>
      <c r="F69" t="s">
        <v>35</v>
      </c>
      <c r="G69">
        <v>6</v>
      </c>
      <c r="H69">
        <v>2.1953111562499998</v>
      </c>
    </row>
    <row r="70" spans="1:8" x14ac:dyDescent="0.25">
      <c r="A70" t="s">
        <v>146</v>
      </c>
      <c r="B70">
        <v>6</v>
      </c>
      <c r="C70" t="s">
        <v>54</v>
      </c>
      <c r="D70" t="s">
        <v>57</v>
      </c>
      <c r="E70" t="s">
        <v>30</v>
      </c>
      <c r="F70" t="s">
        <v>35</v>
      </c>
      <c r="G70">
        <v>6</v>
      </c>
      <c r="H70">
        <v>3.5299982600000002</v>
      </c>
    </row>
    <row r="71" spans="1:8" x14ac:dyDescent="0.25">
      <c r="A71" t="s">
        <v>91</v>
      </c>
      <c r="B71">
        <v>6</v>
      </c>
      <c r="C71" t="s">
        <v>54</v>
      </c>
      <c r="D71" t="s">
        <v>55</v>
      </c>
      <c r="E71" t="s">
        <v>30</v>
      </c>
      <c r="F71" t="s">
        <v>36</v>
      </c>
      <c r="G71">
        <v>6</v>
      </c>
      <c r="H71">
        <v>2.1552348650000002</v>
      </c>
    </row>
    <row r="72" spans="1:8" x14ac:dyDescent="0.25">
      <c r="A72" t="s">
        <v>92</v>
      </c>
      <c r="B72">
        <v>6</v>
      </c>
      <c r="C72" t="s">
        <v>54</v>
      </c>
      <c r="D72" t="s">
        <v>56</v>
      </c>
      <c r="E72" t="s">
        <v>30</v>
      </c>
      <c r="F72" t="s">
        <v>36</v>
      </c>
      <c r="G72">
        <v>6</v>
      </c>
      <c r="H72">
        <v>3.2322898962499993</v>
      </c>
    </row>
    <row r="73" spans="1:8" x14ac:dyDescent="0.25">
      <c r="A73" t="s">
        <v>93</v>
      </c>
      <c r="B73">
        <v>6</v>
      </c>
      <c r="C73" t="s">
        <v>54</v>
      </c>
      <c r="D73" t="s">
        <v>57</v>
      </c>
      <c r="E73" t="s">
        <v>30</v>
      </c>
      <c r="F73" t="s">
        <v>36</v>
      </c>
      <c r="G73">
        <v>6</v>
      </c>
      <c r="H73">
        <v>3.7884931399999995</v>
      </c>
    </row>
    <row r="74" spans="1:8" x14ac:dyDescent="0.25">
      <c r="A74" t="s">
        <v>147</v>
      </c>
      <c r="B74">
        <v>7</v>
      </c>
      <c r="C74" t="s">
        <v>54</v>
      </c>
      <c r="D74" t="s">
        <v>55</v>
      </c>
      <c r="E74" t="s">
        <v>29</v>
      </c>
      <c r="F74" t="s">
        <v>35</v>
      </c>
      <c r="G74">
        <v>6</v>
      </c>
    </row>
    <row r="75" spans="1:8" x14ac:dyDescent="0.25">
      <c r="A75" t="s">
        <v>148</v>
      </c>
      <c r="B75">
        <v>7</v>
      </c>
      <c r="C75" t="s">
        <v>54</v>
      </c>
      <c r="D75" t="s">
        <v>56</v>
      </c>
      <c r="E75" t="s">
        <v>29</v>
      </c>
      <c r="F75" t="s">
        <v>35</v>
      </c>
      <c r="G75">
        <v>6</v>
      </c>
    </row>
    <row r="76" spans="1:8" x14ac:dyDescent="0.25">
      <c r="A76" t="s">
        <v>149</v>
      </c>
      <c r="B76">
        <v>7</v>
      </c>
      <c r="C76" t="s">
        <v>54</v>
      </c>
      <c r="D76" t="s">
        <v>57</v>
      </c>
      <c r="E76" t="s">
        <v>29</v>
      </c>
      <c r="F76" t="s">
        <v>35</v>
      </c>
      <c r="G76">
        <v>6</v>
      </c>
    </row>
    <row r="77" spans="1:8" x14ac:dyDescent="0.25">
      <c r="A77" t="s">
        <v>94</v>
      </c>
      <c r="B77">
        <v>7</v>
      </c>
      <c r="C77" t="s">
        <v>54</v>
      </c>
      <c r="D77" t="s">
        <v>55</v>
      </c>
      <c r="E77" t="s">
        <v>29</v>
      </c>
      <c r="F77" t="s">
        <v>36</v>
      </c>
      <c r="G77">
        <v>6</v>
      </c>
    </row>
    <row r="78" spans="1:8" x14ac:dyDescent="0.25">
      <c r="A78" t="s">
        <v>95</v>
      </c>
      <c r="B78">
        <v>7</v>
      </c>
      <c r="C78" t="s">
        <v>54</v>
      </c>
      <c r="D78" t="s">
        <v>56</v>
      </c>
      <c r="E78" t="s">
        <v>29</v>
      </c>
      <c r="F78" t="s">
        <v>36</v>
      </c>
      <c r="G78">
        <v>6</v>
      </c>
    </row>
    <row r="79" spans="1:8" x14ac:dyDescent="0.25">
      <c r="A79" t="s">
        <v>96</v>
      </c>
      <c r="B79">
        <v>7</v>
      </c>
      <c r="C79" t="s">
        <v>54</v>
      </c>
      <c r="D79" t="s">
        <v>57</v>
      </c>
      <c r="E79" t="s">
        <v>29</v>
      </c>
      <c r="F79" t="s">
        <v>36</v>
      </c>
      <c r="G79">
        <v>6</v>
      </c>
    </row>
    <row r="80" spans="1:8" x14ac:dyDescent="0.25">
      <c r="A80" t="s">
        <v>150</v>
      </c>
      <c r="B80">
        <v>7</v>
      </c>
      <c r="C80" t="s">
        <v>54</v>
      </c>
      <c r="D80" t="s">
        <v>55</v>
      </c>
      <c r="E80" t="s">
        <v>30</v>
      </c>
      <c r="F80" t="s">
        <v>35</v>
      </c>
      <c r="G80">
        <v>6</v>
      </c>
    </row>
    <row r="81" spans="1:7" x14ac:dyDescent="0.25">
      <c r="A81" t="s">
        <v>151</v>
      </c>
      <c r="B81">
        <v>7</v>
      </c>
      <c r="C81" t="s">
        <v>54</v>
      </c>
      <c r="D81" t="s">
        <v>56</v>
      </c>
      <c r="E81" t="s">
        <v>30</v>
      </c>
      <c r="F81" t="s">
        <v>35</v>
      </c>
      <c r="G81">
        <v>6</v>
      </c>
    </row>
    <row r="82" spans="1:7" x14ac:dyDescent="0.25">
      <c r="A82" t="s">
        <v>152</v>
      </c>
      <c r="B82">
        <v>7</v>
      </c>
      <c r="C82" t="s">
        <v>54</v>
      </c>
      <c r="D82" t="s">
        <v>57</v>
      </c>
      <c r="E82" t="s">
        <v>30</v>
      </c>
      <c r="F82" t="s">
        <v>35</v>
      </c>
      <c r="G82">
        <v>6</v>
      </c>
    </row>
    <row r="83" spans="1:7" x14ac:dyDescent="0.25">
      <c r="A83" t="s">
        <v>97</v>
      </c>
      <c r="B83">
        <v>7</v>
      </c>
      <c r="C83" t="s">
        <v>54</v>
      </c>
      <c r="D83" t="s">
        <v>55</v>
      </c>
      <c r="E83" t="s">
        <v>30</v>
      </c>
      <c r="F83" t="s">
        <v>36</v>
      </c>
      <c r="G83">
        <v>6</v>
      </c>
    </row>
    <row r="84" spans="1:7" x14ac:dyDescent="0.25">
      <c r="A84" t="s">
        <v>98</v>
      </c>
      <c r="B84">
        <v>7</v>
      </c>
      <c r="C84" t="s">
        <v>54</v>
      </c>
      <c r="D84" t="s">
        <v>56</v>
      </c>
      <c r="E84" t="s">
        <v>30</v>
      </c>
      <c r="F84" t="s">
        <v>36</v>
      </c>
      <c r="G84">
        <v>6</v>
      </c>
    </row>
    <row r="85" spans="1:7" x14ac:dyDescent="0.25">
      <c r="A85" t="s">
        <v>99</v>
      </c>
      <c r="B85">
        <v>7</v>
      </c>
      <c r="C85" t="s">
        <v>54</v>
      </c>
      <c r="D85" t="s">
        <v>57</v>
      </c>
      <c r="E85" t="s">
        <v>30</v>
      </c>
      <c r="F85" t="s">
        <v>36</v>
      </c>
      <c r="G85">
        <v>6</v>
      </c>
    </row>
    <row r="86" spans="1:7" x14ac:dyDescent="0.25">
      <c r="A86" t="s">
        <v>153</v>
      </c>
      <c r="B86">
        <v>8</v>
      </c>
      <c r="C86" t="s">
        <v>54</v>
      </c>
      <c r="D86" t="s">
        <v>55</v>
      </c>
      <c r="E86" t="s">
        <v>29</v>
      </c>
      <c r="F86" t="s">
        <v>35</v>
      </c>
      <c r="G86">
        <v>6</v>
      </c>
    </row>
    <row r="87" spans="1:7" x14ac:dyDescent="0.25">
      <c r="A87" t="s">
        <v>154</v>
      </c>
      <c r="B87">
        <v>8</v>
      </c>
      <c r="C87" t="s">
        <v>54</v>
      </c>
      <c r="D87" t="s">
        <v>56</v>
      </c>
      <c r="E87" t="s">
        <v>29</v>
      </c>
      <c r="F87" t="s">
        <v>35</v>
      </c>
      <c r="G87">
        <v>6</v>
      </c>
    </row>
    <row r="88" spans="1:7" x14ac:dyDescent="0.25">
      <c r="A88" t="s">
        <v>155</v>
      </c>
      <c r="B88">
        <v>8</v>
      </c>
      <c r="C88" t="s">
        <v>54</v>
      </c>
      <c r="D88" t="s">
        <v>57</v>
      </c>
      <c r="E88" t="s">
        <v>29</v>
      </c>
      <c r="F88" t="s">
        <v>35</v>
      </c>
      <c r="G88">
        <v>6</v>
      </c>
    </row>
    <row r="89" spans="1:7" x14ac:dyDescent="0.25">
      <c r="A89" t="s">
        <v>100</v>
      </c>
      <c r="B89">
        <v>8</v>
      </c>
      <c r="C89" t="s">
        <v>54</v>
      </c>
      <c r="D89" t="s">
        <v>55</v>
      </c>
      <c r="E89" t="s">
        <v>29</v>
      </c>
      <c r="F89" t="s">
        <v>36</v>
      </c>
      <c r="G89">
        <v>6</v>
      </c>
    </row>
    <row r="90" spans="1:7" x14ac:dyDescent="0.25">
      <c r="A90" t="s">
        <v>101</v>
      </c>
      <c r="B90">
        <v>8</v>
      </c>
      <c r="C90" t="s">
        <v>54</v>
      </c>
      <c r="D90" t="s">
        <v>56</v>
      </c>
      <c r="E90" t="s">
        <v>29</v>
      </c>
      <c r="F90" t="s">
        <v>36</v>
      </c>
      <c r="G90">
        <v>6</v>
      </c>
    </row>
    <row r="91" spans="1:7" x14ac:dyDescent="0.25">
      <c r="A91" t="s">
        <v>102</v>
      </c>
      <c r="B91">
        <v>8</v>
      </c>
      <c r="C91" t="s">
        <v>54</v>
      </c>
      <c r="D91" t="s">
        <v>57</v>
      </c>
      <c r="E91" t="s">
        <v>29</v>
      </c>
      <c r="F91" t="s">
        <v>36</v>
      </c>
      <c r="G91">
        <v>6</v>
      </c>
    </row>
    <row r="92" spans="1:7" x14ac:dyDescent="0.25">
      <c r="A92" t="s">
        <v>156</v>
      </c>
      <c r="B92">
        <v>8</v>
      </c>
      <c r="C92" t="s">
        <v>54</v>
      </c>
      <c r="D92" t="s">
        <v>55</v>
      </c>
      <c r="E92" t="s">
        <v>30</v>
      </c>
      <c r="F92" t="s">
        <v>35</v>
      </c>
      <c r="G92">
        <v>6</v>
      </c>
    </row>
    <row r="93" spans="1:7" x14ac:dyDescent="0.25">
      <c r="A93" t="s">
        <v>157</v>
      </c>
      <c r="B93">
        <v>8</v>
      </c>
      <c r="C93" t="s">
        <v>54</v>
      </c>
      <c r="D93" t="s">
        <v>56</v>
      </c>
      <c r="E93" t="s">
        <v>30</v>
      </c>
      <c r="F93" t="s">
        <v>35</v>
      </c>
      <c r="G93">
        <v>6</v>
      </c>
    </row>
    <row r="94" spans="1:7" x14ac:dyDescent="0.25">
      <c r="A94" t="s">
        <v>158</v>
      </c>
      <c r="B94">
        <v>8</v>
      </c>
      <c r="C94" t="s">
        <v>54</v>
      </c>
      <c r="D94" t="s">
        <v>57</v>
      </c>
      <c r="E94" t="s">
        <v>30</v>
      </c>
      <c r="F94" t="s">
        <v>35</v>
      </c>
      <c r="G94">
        <v>6</v>
      </c>
    </row>
    <row r="95" spans="1:7" x14ac:dyDescent="0.25">
      <c r="A95" t="s">
        <v>103</v>
      </c>
      <c r="B95">
        <v>8</v>
      </c>
      <c r="C95" t="s">
        <v>54</v>
      </c>
      <c r="D95" t="s">
        <v>55</v>
      </c>
      <c r="E95" t="s">
        <v>30</v>
      </c>
      <c r="F95" t="s">
        <v>36</v>
      </c>
      <c r="G95">
        <v>6</v>
      </c>
    </row>
    <row r="96" spans="1:7" x14ac:dyDescent="0.25">
      <c r="A96" t="s">
        <v>104</v>
      </c>
      <c r="B96">
        <v>8</v>
      </c>
      <c r="C96" t="s">
        <v>54</v>
      </c>
      <c r="D96" t="s">
        <v>56</v>
      </c>
      <c r="E96" t="s">
        <v>30</v>
      </c>
      <c r="F96" t="s">
        <v>36</v>
      </c>
      <c r="G96">
        <v>6</v>
      </c>
    </row>
    <row r="97" spans="1:7" x14ac:dyDescent="0.25">
      <c r="A97" t="s">
        <v>105</v>
      </c>
      <c r="B97">
        <v>8</v>
      </c>
      <c r="C97" t="s">
        <v>54</v>
      </c>
      <c r="D97" t="s">
        <v>57</v>
      </c>
      <c r="E97" t="s">
        <v>30</v>
      </c>
      <c r="F97" t="s">
        <v>36</v>
      </c>
      <c r="G9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</vt:lpstr>
      <vt:lpstr>FA</vt:lpstr>
      <vt:lpstr>Labelled</vt:lpstr>
      <vt:lpstr>Unlabelled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2024-07-25T11:43:46Z</dcterms:modified>
</cp:coreProperties>
</file>