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"/>
    </mc:Choice>
  </mc:AlternateContent>
  <xr:revisionPtr revIDLastSave="103" documentId="8_{F5E0DE3C-3038-4B72-98BB-DD968A059317}" xr6:coauthVersionLast="47" xr6:coauthVersionMax="47" xr10:uidLastSave="{F3ADB195-AD5D-445A-BA8C-7D5ED5715EE0}"/>
  <bookViews>
    <workbookView xWindow="-120" yWindow="-120" windowWidth="29040" windowHeight="15840" activeTab="1" xr2:uid="{CCA21EB5-0615-40B6-B5BD-D34808669436}"/>
  </bookViews>
  <sheets>
    <sheet name="End poin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2" l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3" i="2"/>
  <c r="V39" i="2"/>
  <c r="W39" i="2" s="1"/>
  <c r="X39" i="2" s="1"/>
  <c r="V40" i="2"/>
  <c r="W40" i="2" s="1"/>
  <c r="X40" i="2" s="1"/>
  <c r="V41" i="2"/>
  <c r="W41" i="2" s="1"/>
  <c r="X41" i="2" s="1"/>
  <c r="V42" i="2"/>
  <c r="W42" i="2" s="1"/>
  <c r="X42" i="2" s="1"/>
  <c r="V3" i="2"/>
  <c r="V4" i="2"/>
  <c r="V5" i="2"/>
  <c r="V6" i="2"/>
  <c r="V7" i="2"/>
  <c r="V8" i="2"/>
  <c r="V9" i="2"/>
  <c r="V10" i="2"/>
  <c r="V11" i="2"/>
  <c r="V12" i="2"/>
  <c r="E13" i="2"/>
  <c r="G13" i="2" s="1"/>
  <c r="F13" i="2"/>
  <c r="V13" i="2"/>
  <c r="E14" i="2"/>
  <c r="F14" i="2"/>
  <c r="V14" i="2"/>
  <c r="E15" i="2"/>
  <c r="F15" i="2"/>
  <c r="G15" i="2"/>
  <c r="V15" i="2"/>
  <c r="E16" i="2"/>
  <c r="F16" i="2"/>
  <c r="G16" i="2"/>
  <c r="V16" i="2"/>
  <c r="E17" i="2"/>
  <c r="G17" i="2" s="1"/>
  <c r="F17" i="2"/>
  <c r="V17" i="2"/>
  <c r="E18" i="2"/>
  <c r="F18" i="2"/>
  <c r="G18" i="2"/>
  <c r="V18" i="2"/>
  <c r="E19" i="2"/>
  <c r="G19" i="2" s="1"/>
  <c r="F19" i="2"/>
  <c r="V19" i="2"/>
  <c r="E20" i="2"/>
  <c r="G20" i="2" s="1"/>
  <c r="W3" i="2" s="1"/>
  <c r="X3" i="2" s="1"/>
  <c r="F20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H16" i="2" l="1"/>
  <c r="H18" i="2"/>
  <c r="G14" i="2"/>
  <c r="H14" i="2" s="1"/>
  <c r="H15" i="2"/>
  <c r="H19" i="2"/>
  <c r="H17" i="2"/>
  <c r="W6" i="2"/>
  <c r="X6" i="2" s="1"/>
  <c r="W5" i="2"/>
  <c r="X5" i="2" s="1"/>
  <c r="H20" i="2"/>
  <c r="W38" i="2"/>
  <c r="X38" i="2" s="1"/>
  <c r="W36" i="2"/>
  <c r="X36" i="2" s="1"/>
  <c r="W34" i="2"/>
  <c r="X34" i="2" s="1"/>
  <c r="W32" i="2"/>
  <c r="X32" i="2" s="1"/>
  <c r="W30" i="2"/>
  <c r="X30" i="2" s="1"/>
  <c r="W28" i="2"/>
  <c r="X28" i="2" s="1"/>
  <c r="W26" i="2"/>
  <c r="X26" i="2" s="1"/>
  <c r="Y26" i="2" s="1"/>
  <c r="W24" i="2"/>
  <c r="X24" i="2" s="1"/>
  <c r="W22" i="2"/>
  <c r="X22" i="2" s="1"/>
  <c r="W20" i="2"/>
  <c r="X20" i="2" s="1"/>
  <c r="W19" i="2"/>
  <c r="X19" i="2" s="1"/>
  <c r="W18" i="2"/>
  <c r="X18" i="2" s="1"/>
  <c r="W17" i="2"/>
  <c r="X17" i="2" s="1"/>
  <c r="W16" i="2"/>
  <c r="X16" i="2" s="1"/>
  <c r="W15" i="2"/>
  <c r="X15" i="2" s="1"/>
  <c r="W14" i="2"/>
  <c r="X14" i="2" s="1"/>
  <c r="W13" i="2"/>
  <c r="X13" i="2" s="1"/>
  <c r="W12" i="2"/>
  <c r="X12" i="2" s="1"/>
  <c r="W10" i="2"/>
  <c r="X10" i="2" s="1"/>
  <c r="W8" i="2"/>
  <c r="X8" i="2" s="1"/>
  <c r="W4" i="2"/>
  <c r="X4" i="2" s="1"/>
  <c r="H13" i="2"/>
  <c r="W37" i="2"/>
  <c r="X37" i="2" s="1"/>
  <c r="W35" i="2"/>
  <c r="X35" i="2" s="1"/>
  <c r="W33" i="2"/>
  <c r="X33" i="2" s="1"/>
  <c r="W31" i="2"/>
  <c r="X31" i="2" s="1"/>
  <c r="W29" i="2"/>
  <c r="X29" i="2" s="1"/>
  <c r="W27" i="2"/>
  <c r="X27" i="2" s="1"/>
  <c r="W25" i="2"/>
  <c r="X25" i="2" s="1"/>
  <c r="W23" i="2"/>
  <c r="X23" i="2" s="1"/>
  <c r="W21" i="2"/>
  <c r="X21" i="2" s="1"/>
  <c r="W11" i="2"/>
  <c r="X11" i="2" s="1"/>
  <c r="W9" i="2"/>
  <c r="X9" i="2" s="1"/>
  <c r="W7" i="2"/>
  <c r="X7" i="2" s="1"/>
</calcChain>
</file>

<file path=xl/sharedStrings.xml><?xml version="1.0" encoding="utf-8"?>
<sst xmlns="http://schemas.openxmlformats.org/spreadsheetml/2006/main" count="76" uniqueCount="34">
  <si>
    <t>User: USER</t>
  </si>
  <si>
    <t>Path: C:\Program Files (x86)\BMG\Omega\User\Data\</t>
  </si>
  <si>
    <t>Test ID: 2573</t>
  </si>
  <si>
    <t>Test Name: Protein2</t>
  </si>
  <si>
    <t>Date: 29/05/2024</t>
  </si>
  <si>
    <t>Time: 13:50:47</t>
  </si>
  <si>
    <t>Absorbance</t>
  </si>
  <si>
    <t>Absorbance values are displayed as OD</t>
  </si>
  <si>
    <t>Raw Data (750)</t>
  </si>
  <si>
    <t>A</t>
  </si>
  <si>
    <t>B</t>
  </si>
  <si>
    <t>C</t>
  </si>
  <si>
    <t>D</t>
  </si>
  <si>
    <t>E</t>
  </si>
  <si>
    <t>F</t>
  </si>
  <si>
    <t>G</t>
  </si>
  <si>
    <t>H</t>
  </si>
  <si>
    <t>+</t>
  </si>
  <si>
    <t>-</t>
  </si>
  <si>
    <t>c</t>
  </si>
  <si>
    <t>b</t>
  </si>
  <si>
    <t>a</t>
  </si>
  <si>
    <t>mg/mL Protein</t>
  </si>
  <si>
    <t>avg - blank</t>
  </si>
  <si>
    <t>Avg</t>
  </si>
  <si>
    <t>STD</t>
  </si>
  <si>
    <t>y = ax*x +bx+c</t>
  </si>
  <si>
    <t>Average Protein (mg/mL)</t>
  </si>
  <si>
    <t>protein mg/ml</t>
  </si>
  <si>
    <t>Avg - Blank</t>
  </si>
  <si>
    <t>BAF</t>
  </si>
  <si>
    <t>Sample ID</t>
  </si>
  <si>
    <t>Time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</si>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</sst>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Sheet1!$H$13:$H$20</c:f>
              <c:numCache>
                <c:formatCode>General</c:formatCode>
                <c:ptCount val="8"/>
                <c:pt idx="0">
                  <c:v>0.35499999999999998</c:v>
                </c:pt>
                <c:pt idx="1">
                  <c:v>0.28949999999999998</c:v>
                </c:pt>
                <c:pt idx="2">
                  <c:v>0.19699999999999998</c:v>
                </c:pt>
                <c:pt idx="3">
                  <c:v>0.17450000000000002</c:v>
                </c:pt>
                <c:pt idx="4">
                  <c:v>9.5000000000000001E-2</c:v>
                </c:pt>
                <c:pt idx="5">
                  <c:v>3.8000000000000006E-2</c:v>
                </c:pt>
                <c:pt idx="6">
                  <c:v>3.4000000000000002E-2</c:v>
                </c:pt>
                <c:pt idx="7">
                  <c:v>0</c:v>
                </c:pt>
              </c:numCache>
            </c:numRef>
          </c:xVal>
          <c:yVal>
            <c:numRef>
              <c:f>Sheet1!$I$13:$I$20</c:f>
              <c:numCache>
                <c:formatCode>General</c:formatCode>
                <c:ptCount val="8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0.8</c:v>
                </c:pt>
                <c:pt idx="4">
                  <c:v>0.4</c:v>
                </c:pt>
                <c:pt idx="5">
                  <c:v>0.2</c:v>
                </c:pt>
                <c:pt idx="6">
                  <c:v>0.1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4-43D7-9328-0B990BBB4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05296"/>
        <c:axId val="606804880"/>
      </c:scatterChart>
      <c:valAx>
        <c:axId val="6068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880"/>
        <c:crosses val="autoZero"/>
        <c:crossBetween val="midCat"/>
      </c:valAx>
      <c:valAx>
        <c:axId val="6068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</a:t>
                </a:r>
                <a:r>
                  <a:rPr lang="en-GB" baseline="0"/>
                  <a:t> (mg/mL)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20</xdr:row>
      <xdr:rowOff>180975</xdr:rowOff>
    </xdr:from>
    <xdr:to>
      <xdr:col>12</xdr:col>
      <xdr:colOff>361950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C9DB3-2DB8-461A-8359-AC76BF0AC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228C-BE9A-4AAB-8BA9-73D674CD0139}">
  <dimension ref="A3:M22"/>
  <sheetViews>
    <sheetView workbookViewId="0">
      <selection activeCell="B15" sqref="B15:M22"/>
    </sheetView>
  </sheetViews>
  <sheetFormatPr defaultRowHeight="15" x14ac:dyDescent="0.25"/>
  <cols>
    <col min="1" max="1" width="4.28515625" customWidth="1"/>
  </cols>
  <sheetData>
    <row r="3" spans="1:13" x14ac:dyDescent="0.25">
      <c r="A3" t="s">
        <v>0</v>
      </c>
    </row>
    <row r="4" spans="1:13" x14ac:dyDescent="0.25">
      <c r="A4" t="s">
        <v>1</v>
      </c>
    </row>
    <row r="5" spans="1:13" x14ac:dyDescent="0.25">
      <c r="A5" t="s">
        <v>2</v>
      </c>
    </row>
    <row r="6" spans="1:13" x14ac:dyDescent="0.25">
      <c r="A6" t="s">
        <v>3</v>
      </c>
    </row>
    <row r="7" spans="1:13" x14ac:dyDescent="0.25">
      <c r="A7" t="s">
        <v>4</v>
      </c>
    </row>
    <row r="8" spans="1:13" x14ac:dyDescent="0.25">
      <c r="A8" t="s">
        <v>5</v>
      </c>
    </row>
    <row r="9" spans="1:13" x14ac:dyDescent="0.25">
      <c r="A9" t="s">
        <v>6</v>
      </c>
      <c r="D9" t="s">
        <v>7</v>
      </c>
    </row>
    <row r="13" spans="1:13" x14ac:dyDescent="0.25">
      <c r="B13" t="s">
        <v>8</v>
      </c>
    </row>
    <row r="14" spans="1:13" x14ac:dyDescent="0.25"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</row>
    <row r="15" spans="1:13" x14ac:dyDescent="0.25">
      <c r="A15" s="1" t="s">
        <v>9</v>
      </c>
      <c r="B15" s="2">
        <v>0.44500000000000001</v>
      </c>
      <c r="C15" s="3">
        <v>0.44400000000000001</v>
      </c>
      <c r="D15" s="3">
        <v>0.13800000000000001</v>
      </c>
      <c r="E15" s="3">
        <v>0.13700000000000001</v>
      </c>
      <c r="F15" s="3">
        <v>0.151</v>
      </c>
      <c r="G15" s="3">
        <v>0.153</v>
      </c>
      <c r="H15" s="3">
        <v>0.13100000000000001</v>
      </c>
      <c r="I15" s="3">
        <v>0.13200000000000001</v>
      </c>
      <c r="J15" s="3">
        <v>0.13800000000000001</v>
      </c>
      <c r="K15" s="3">
        <v>0.13800000000000001</v>
      </c>
      <c r="L15" s="3">
        <v>0.14399999999999999</v>
      </c>
      <c r="M15" s="4">
        <v>0.14899999999999999</v>
      </c>
    </row>
    <row r="16" spans="1:13" x14ac:dyDescent="0.25">
      <c r="A16" s="1" t="s">
        <v>10</v>
      </c>
      <c r="B16" s="5">
        <v>0.38</v>
      </c>
      <c r="C16" s="6">
        <v>0.378</v>
      </c>
      <c r="D16" s="6">
        <v>0.13300000000000001</v>
      </c>
      <c r="E16" s="6">
        <v>0.13400000000000001</v>
      </c>
      <c r="F16" s="6">
        <v>0.152</v>
      </c>
      <c r="G16" s="6">
        <v>0.152</v>
      </c>
      <c r="H16" s="6">
        <v>0.124</v>
      </c>
      <c r="I16" s="6">
        <v>0.13</v>
      </c>
      <c r="J16" s="6">
        <v>0.13700000000000001</v>
      </c>
      <c r="K16" s="6">
        <v>0.13100000000000001</v>
      </c>
      <c r="L16" s="6">
        <v>0.14000000000000001</v>
      </c>
      <c r="M16" s="7">
        <v>0.14899999999999999</v>
      </c>
    </row>
    <row r="17" spans="1:13" x14ac:dyDescent="0.25">
      <c r="A17" s="1" t="s">
        <v>11</v>
      </c>
      <c r="B17" s="5">
        <v>0.28499999999999998</v>
      </c>
      <c r="C17" s="6">
        <v>0.28799999999999998</v>
      </c>
      <c r="D17" s="6">
        <v>0.123</v>
      </c>
      <c r="E17" s="6">
        <v>0.14699999999999999</v>
      </c>
      <c r="F17" s="6">
        <v>0.14399999999999999</v>
      </c>
      <c r="G17" s="6">
        <v>0.128</v>
      </c>
      <c r="H17" s="6">
        <v>0.13600000000000001</v>
      </c>
      <c r="I17" s="6">
        <v>0.13500000000000001</v>
      </c>
      <c r="J17" s="6">
        <v>0.13600000000000001</v>
      </c>
      <c r="K17" s="6">
        <v>0.14399999999999999</v>
      </c>
      <c r="L17" s="6">
        <v>0.11899999999999999</v>
      </c>
      <c r="M17" s="7">
        <v>0.13400000000000001</v>
      </c>
    </row>
    <row r="18" spans="1:13" x14ac:dyDescent="0.25">
      <c r="A18" s="1" t="s">
        <v>12</v>
      </c>
      <c r="B18" s="5">
        <v>0.25600000000000001</v>
      </c>
      <c r="C18" s="6">
        <v>0.27200000000000002</v>
      </c>
      <c r="D18" s="6">
        <v>0.12</v>
      </c>
      <c r="E18" s="6">
        <v>0.14000000000000001</v>
      </c>
      <c r="F18" s="6">
        <v>0.13600000000000001</v>
      </c>
      <c r="G18" s="6">
        <v>0.125</v>
      </c>
      <c r="H18" s="6">
        <v>0.128</v>
      </c>
      <c r="I18" s="6">
        <v>0.13600000000000001</v>
      </c>
      <c r="J18" s="6">
        <v>0.13400000000000001</v>
      </c>
      <c r="K18" s="6">
        <v>0.14399999999999999</v>
      </c>
      <c r="L18" s="6">
        <v>0.11700000000000001</v>
      </c>
      <c r="M18" s="7">
        <v>0.13600000000000001</v>
      </c>
    </row>
    <row r="19" spans="1:13" x14ac:dyDescent="0.25">
      <c r="A19" s="1" t="s">
        <v>13</v>
      </c>
      <c r="B19" s="5">
        <v>0.184</v>
      </c>
      <c r="C19" s="6">
        <v>0.185</v>
      </c>
      <c r="D19" s="6">
        <v>0.129</v>
      </c>
      <c r="E19" s="6">
        <v>0.152</v>
      </c>
      <c r="F19" s="6">
        <v>0.12</v>
      </c>
      <c r="G19" s="6">
        <v>0.13200000000000001</v>
      </c>
      <c r="H19" s="6">
        <v>0.14000000000000001</v>
      </c>
      <c r="I19" s="6">
        <v>0.127</v>
      </c>
      <c r="J19" s="6">
        <v>0.13400000000000001</v>
      </c>
      <c r="K19" s="6">
        <v>0.13300000000000001</v>
      </c>
      <c r="L19" s="6">
        <v>0.13400000000000001</v>
      </c>
      <c r="M19" s="7">
        <v>0.122</v>
      </c>
    </row>
    <row r="20" spans="1:13" x14ac:dyDescent="0.25">
      <c r="A20" s="1" t="s">
        <v>14</v>
      </c>
      <c r="B20" s="5">
        <v>0.124</v>
      </c>
      <c r="C20" s="6">
        <v>0.13100000000000001</v>
      </c>
      <c r="D20" s="6">
        <v>0.13300000000000001</v>
      </c>
      <c r="E20" s="6">
        <v>0.13600000000000001</v>
      </c>
      <c r="F20" s="6">
        <v>0.121</v>
      </c>
      <c r="G20" s="6">
        <v>8.5999999999999993E-2</v>
      </c>
      <c r="H20" s="6">
        <v>0.13500000000000001</v>
      </c>
      <c r="I20" s="6">
        <v>0.13100000000000001</v>
      </c>
      <c r="J20" s="6">
        <v>0.128</v>
      </c>
      <c r="K20" s="6">
        <v>0.129</v>
      </c>
      <c r="L20" s="6">
        <v>0.13200000000000001</v>
      </c>
      <c r="M20" s="7">
        <v>0.11899999999999999</v>
      </c>
    </row>
    <row r="21" spans="1:13" x14ac:dyDescent="0.25">
      <c r="A21" s="1" t="s">
        <v>15</v>
      </c>
      <c r="B21" s="5">
        <v>0.124</v>
      </c>
      <c r="C21" s="6">
        <v>0.123</v>
      </c>
      <c r="D21" s="6">
        <v>0.13400000000000001</v>
      </c>
      <c r="E21" s="6">
        <v>0.13100000000000001</v>
      </c>
      <c r="F21" s="6">
        <v>0.13</v>
      </c>
      <c r="G21" s="6">
        <v>0.125</v>
      </c>
      <c r="H21" s="6">
        <v>0.13500000000000001</v>
      </c>
      <c r="I21" s="6">
        <v>0.13300000000000001</v>
      </c>
      <c r="J21" s="6">
        <v>0.152</v>
      </c>
      <c r="K21" s="6">
        <v>0.13300000000000001</v>
      </c>
      <c r="L21" s="6">
        <v>0.14000000000000001</v>
      </c>
      <c r="M21" s="7">
        <v>0.13300000000000001</v>
      </c>
    </row>
    <row r="22" spans="1:13" x14ac:dyDescent="0.25">
      <c r="A22" s="1" t="s">
        <v>16</v>
      </c>
      <c r="B22" s="8">
        <v>8.8999999999999996E-2</v>
      </c>
      <c r="C22" s="9">
        <v>0.09</v>
      </c>
      <c r="D22" s="9">
        <v>0.13</v>
      </c>
      <c r="E22" s="9">
        <v>0.13100000000000001</v>
      </c>
      <c r="F22" s="9">
        <v>0.126</v>
      </c>
      <c r="G22" s="9">
        <v>0.121</v>
      </c>
      <c r="H22" s="9">
        <v>0.14199999999999999</v>
      </c>
      <c r="I22" s="9">
        <v>0.13</v>
      </c>
      <c r="J22" s="9">
        <v>0.14899999999999999</v>
      </c>
      <c r="K22" s="9">
        <v>0.13600000000000001</v>
      </c>
      <c r="L22" s="9">
        <v>0.13500000000000001</v>
      </c>
      <c r="M22" s="10">
        <v>0.13100000000000001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DBC4-3591-4AAF-A51F-10D5C4A43205}">
  <dimension ref="C1:Y42"/>
  <sheetViews>
    <sheetView tabSelected="1" topLeftCell="F4" workbookViewId="0">
      <selection activeCell="O25" sqref="O25"/>
    </sheetView>
  </sheetViews>
  <sheetFormatPr defaultRowHeight="15" x14ac:dyDescent="0.25"/>
  <cols>
    <col min="3" max="3" width="12.140625" customWidth="1"/>
    <col min="4" max="4" width="17.7109375" customWidth="1"/>
    <col min="5" max="5" width="19" customWidth="1"/>
    <col min="6" max="6" width="14.85546875" customWidth="1"/>
    <col min="8" max="8" width="11.7109375" customWidth="1"/>
    <col min="9" max="9" width="15.5703125" customWidth="1"/>
    <col min="14" max="14" width="15" customWidth="1"/>
    <col min="17" max="17" width="11.85546875" customWidth="1"/>
    <col min="18" max="21" width="13.5703125" customWidth="1"/>
    <col min="22" max="22" width="11.140625" customWidth="1"/>
    <col min="23" max="23" width="11" customWidth="1"/>
    <col min="24" max="24" width="13.7109375" customWidth="1"/>
    <col min="25" max="25" width="29.42578125" customWidth="1"/>
  </cols>
  <sheetData>
    <row r="1" spans="3:25" x14ac:dyDescent="0.25">
      <c r="C1" t="s">
        <v>25</v>
      </c>
      <c r="D1" t="s">
        <v>25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3:25" x14ac:dyDescent="0.25">
      <c r="C2">
        <v>0.44500000000000001</v>
      </c>
      <c r="D2">
        <v>0.44400000000000001</v>
      </c>
      <c r="E2">
        <v>0.13800000000000001</v>
      </c>
      <c r="F2">
        <v>0.13700000000000001</v>
      </c>
      <c r="G2">
        <v>0.151</v>
      </c>
      <c r="H2">
        <v>0.153</v>
      </c>
      <c r="I2">
        <v>0.13100000000000001</v>
      </c>
      <c r="J2">
        <v>0.13200000000000001</v>
      </c>
      <c r="K2">
        <v>0.13800000000000001</v>
      </c>
      <c r="L2">
        <v>0.13800000000000001</v>
      </c>
      <c r="M2">
        <v>0.14399999999999999</v>
      </c>
      <c r="N2">
        <v>0.14899999999999999</v>
      </c>
      <c r="P2" t="s">
        <v>33</v>
      </c>
      <c r="Q2" t="s">
        <v>32</v>
      </c>
      <c r="R2" t="s">
        <v>31</v>
      </c>
      <c r="S2" t="s">
        <v>30</v>
      </c>
      <c r="V2" t="s">
        <v>24</v>
      </c>
      <c r="W2" t="s">
        <v>29</v>
      </c>
      <c r="X2" t="s">
        <v>28</v>
      </c>
      <c r="Y2" t="s">
        <v>27</v>
      </c>
    </row>
    <row r="3" spans="3:25" x14ac:dyDescent="0.25">
      <c r="C3">
        <v>0.38</v>
      </c>
      <c r="D3">
        <v>0.378</v>
      </c>
      <c r="E3">
        <v>0.13300000000000001</v>
      </c>
      <c r="F3">
        <v>0.13400000000000001</v>
      </c>
      <c r="G3">
        <v>0.152</v>
      </c>
      <c r="H3">
        <v>0.152</v>
      </c>
      <c r="I3">
        <v>0.124</v>
      </c>
      <c r="J3">
        <v>0.13</v>
      </c>
      <c r="K3">
        <v>0.13700000000000001</v>
      </c>
      <c r="L3">
        <v>0.13100000000000001</v>
      </c>
      <c r="M3">
        <v>0.14000000000000001</v>
      </c>
      <c r="N3">
        <v>0.14899999999999999</v>
      </c>
      <c r="P3">
        <v>1</v>
      </c>
      <c r="Q3">
        <v>0</v>
      </c>
      <c r="R3">
        <v>500</v>
      </c>
      <c r="S3" t="s">
        <v>18</v>
      </c>
      <c r="T3">
        <v>0.13800000000000001</v>
      </c>
      <c r="U3">
        <v>0.13300000000000001</v>
      </c>
      <c r="V3">
        <f>AVERAGE(T3:U3)</f>
        <v>0.13550000000000001</v>
      </c>
      <c r="W3">
        <f>V3-$G$20</f>
        <v>4.6000000000000013E-2</v>
      </c>
      <c r="X3">
        <f>$N$12*(W3*W3)+$N$13*(W3)+$N$14</f>
        <v>0.18895444800000005</v>
      </c>
      <c r="Y3">
        <f>X3/2*5</f>
        <v>0.47238612000000013</v>
      </c>
    </row>
    <row r="4" spans="3:25" x14ac:dyDescent="0.25">
      <c r="C4">
        <v>0.28499999999999998</v>
      </c>
      <c r="D4">
        <v>0.28799999999999998</v>
      </c>
      <c r="E4">
        <v>0.123</v>
      </c>
      <c r="F4">
        <v>0.14699999999999999</v>
      </c>
      <c r="G4">
        <v>0.14399999999999999</v>
      </c>
      <c r="H4">
        <v>0.128</v>
      </c>
      <c r="I4">
        <v>0.13600000000000001</v>
      </c>
      <c r="J4">
        <v>0.13500000000000001</v>
      </c>
      <c r="K4">
        <v>0.13600000000000001</v>
      </c>
      <c r="L4">
        <v>0.14399999999999999</v>
      </c>
      <c r="M4">
        <v>0.11899999999999999</v>
      </c>
      <c r="N4">
        <v>0.13400000000000001</v>
      </c>
      <c r="P4">
        <v>1</v>
      </c>
      <c r="Q4">
        <v>0</v>
      </c>
      <c r="R4">
        <v>500</v>
      </c>
      <c r="S4" t="s">
        <v>17</v>
      </c>
      <c r="T4">
        <v>0.13700000000000001</v>
      </c>
      <c r="U4">
        <v>0.13400000000000001</v>
      </c>
      <c r="V4">
        <f>AVERAGE(T4:U4)</f>
        <v>0.13550000000000001</v>
      </c>
      <c r="W4">
        <f>V4-$G$20</f>
        <v>4.6000000000000013E-2</v>
      </c>
      <c r="X4">
        <f>$N$12*(W4*W4)+$N$13*(W4)+$N$14</f>
        <v>0.18895444800000005</v>
      </c>
      <c r="Y4">
        <f t="shared" ref="Y4:Y42" si="0">X4/2*5</f>
        <v>0.47238612000000013</v>
      </c>
    </row>
    <row r="5" spans="3:25" x14ac:dyDescent="0.25">
      <c r="C5">
        <v>0.25600000000000001</v>
      </c>
      <c r="D5">
        <v>0.27200000000000002</v>
      </c>
      <c r="E5">
        <v>0.12</v>
      </c>
      <c r="F5">
        <v>0.14000000000000001</v>
      </c>
      <c r="G5">
        <v>0.13600000000000001</v>
      </c>
      <c r="H5">
        <v>0.125</v>
      </c>
      <c r="I5">
        <v>0.128</v>
      </c>
      <c r="J5">
        <v>0.13600000000000001</v>
      </c>
      <c r="K5">
        <v>0.13400000000000001</v>
      </c>
      <c r="L5">
        <v>0.14399999999999999</v>
      </c>
      <c r="M5">
        <v>0.11700000000000001</v>
      </c>
      <c r="N5">
        <v>0.13600000000000001</v>
      </c>
      <c r="P5">
        <v>3</v>
      </c>
      <c r="Q5">
        <v>0</v>
      </c>
      <c r="R5">
        <v>500</v>
      </c>
      <c r="S5" t="s">
        <v>18</v>
      </c>
      <c r="T5">
        <v>0.151</v>
      </c>
      <c r="U5">
        <v>0.152</v>
      </c>
      <c r="V5">
        <f>AVERAGE(T5:U5)</f>
        <v>0.1515</v>
      </c>
      <c r="W5">
        <f>V5-$G$20</f>
        <v>6.2E-2</v>
      </c>
      <c r="X5">
        <f>$N$12*(W5*W5)+$N$13*(W5)+$N$14</f>
        <v>0.25927323200000002</v>
      </c>
      <c r="Y5">
        <f t="shared" si="0"/>
        <v>0.64818308000000002</v>
      </c>
    </row>
    <row r="6" spans="3:25" x14ac:dyDescent="0.25">
      <c r="C6">
        <v>0.184</v>
      </c>
      <c r="D6">
        <v>0.185</v>
      </c>
      <c r="E6">
        <v>0.129</v>
      </c>
      <c r="F6">
        <v>0.152</v>
      </c>
      <c r="G6">
        <v>0.12</v>
      </c>
      <c r="H6">
        <v>0.13200000000000001</v>
      </c>
      <c r="I6">
        <v>0.14000000000000001</v>
      </c>
      <c r="J6">
        <v>0.127</v>
      </c>
      <c r="K6">
        <v>0.13400000000000001</v>
      </c>
      <c r="L6">
        <v>0.13300000000000001</v>
      </c>
      <c r="M6">
        <v>0.13400000000000001</v>
      </c>
      <c r="N6">
        <v>0.122</v>
      </c>
      <c r="P6">
        <v>3</v>
      </c>
      <c r="Q6">
        <v>0</v>
      </c>
      <c r="R6">
        <v>500</v>
      </c>
      <c r="S6" t="s">
        <v>17</v>
      </c>
      <c r="T6">
        <v>0.153</v>
      </c>
      <c r="U6">
        <v>0.152</v>
      </c>
      <c r="V6">
        <f>AVERAGE(T6:U6)</f>
        <v>0.1525</v>
      </c>
      <c r="W6">
        <f>V6-$G$20</f>
        <v>6.3E-2</v>
      </c>
      <c r="X6">
        <f>$N$12*(W6*W6)+$N$13*(W6)+$N$14</f>
        <v>0.26375108199999997</v>
      </c>
      <c r="Y6">
        <f t="shared" si="0"/>
        <v>0.65937770499999993</v>
      </c>
    </row>
    <row r="7" spans="3:25" x14ac:dyDescent="0.25">
      <c r="C7">
        <v>0.124</v>
      </c>
      <c r="D7">
        <v>0.13100000000000001</v>
      </c>
      <c r="E7">
        <v>0.13300000000000001</v>
      </c>
      <c r="F7">
        <v>0.13600000000000001</v>
      </c>
      <c r="G7">
        <v>0.121</v>
      </c>
      <c r="H7">
        <v>8.5999999999999993E-2</v>
      </c>
      <c r="I7">
        <v>0.13500000000000001</v>
      </c>
      <c r="J7">
        <v>0.13100000000000001</v>
      </c>
      <c r="K7">
        <v>0.128</v>
      </c>
      <c r="L7">
        <v>0.129</v>
      </c>
      <c r="M7">
        <v>0.13200000000000001</v>
      </c>
      <c r="N7">
        <v>0.11899999999999999</v>
      </c>
      <c r="P7">
        <v>1</v>
      </c>
      <c r="Q7">
        <v>15</v>
      </c>
      <c r="R7">
        <v>500</v>
      </c>
      <c r="S7" t="s">
        <v>18</v>
      </c>
      <c r="T7">
        <v>0.13100000000000001</v>
      </c>
      <c r="U7">
        <v>0.124</v>
      </c>
      <c r="V7">
        <f>AVERAGE(T7:U7)</f>
        <v>0.1275</v>
      </c>
      <c r="W7">
        <f>V7-$G$20</f>
        <v>3.8000000000000006E-2</v>
      </c>
      <c r="X7">
        <f>$N$12*(W7*W7)+$N$13*(W7)+$N$14</f>
        <v>0.15473163200000004</v>
      </c>
      <c r="Y7">
        <f t="shared" si="0"/>
        <v>0.3868290800000001</v>
      </c>
    </row>
    <row r="8" spans="3:25" x14ac:dyDescent="0.25">
      <c r="C8">
        <v>0.124</v>
      </c>
      <c r="D8">
        <v>0.123</v>
      </c>
      <c r="E8">
        <v>0.13400000000000001</v>
      </c>
      <c r="F8">
        <v>0.13100000000000001</v>
      </c>
      <c r="G8">
        <v>0.13</v>
      </c>
      <c r="H8">
        <v>0.125</v>
      </c>
      <c r="I8">
        <v>0.13500000000000001</v>
      </c>
      <c r="J8">
        <v>0.13300000000000001</v>
      </c>
      <c r="K8">
        <v>0.152</v>
      </c>
      <c r="L8">
        <v>0.13300000000000001</v>
      </c>
      <c r="M8">
        <v>0.14000000000000001</v>
      </c>
      <c r="N8">
        <v>0.13300000000000001</v>
      </c>
      <c r="P8">
        <v>1</v>
      </c>
      <c r="Q8">
        <v>15</v>
      </c>
      <c r="R8">
        <v>1000</v>
      </c>
      <c r="S8" t="s">
        <v>18</v>
      </c>
      <c r="T8">
        <v>0.13200000000000001</v>
      </c>
      <c r="U8">
        <v>0.13</v>
      </c>
      <c r="V8">
        <f>AVERAGE(T8:U8)</f>
        <v>0.13100000000000001</v>
      </c>
      <c r="W8">
        <f>V8-$G$20</f>
        <v>4.1500000000000009E-2</v>
      </c>
      <c r="X8">
        <f>$N$12*(W8*W8)+$N$13*(W8)+$N$14</f>
        <v>0.16962728550000003</v>
      </c>
      <c r="Y8">
        <f t="shared" si="0"/>
        <v>0.42406821375000009</v>
      </c>
    </row>
    <row r="9" spans="3:25" x14ac:dyDescent="0.25">
      <c r="C9">
        <v>8.8999999999999996E-2</v>
      </c>
      <c r="D9">
        <v>0.09</v>
      </c>
      <c r="E9">
        <v>0.13</v>
      </c>
      <c r="F9">
        <v>0.13100000000000001</v>
      </c>
      <c r="G9">
        <v>0.126</v>
      </c>
      <c r="H9">
        <v>0.121</v>
      </c>
      <c r="I9">
        <v>0.14199999999999999</v>
      </c>
      <c r="J9">
        <v>0.13</v>
      </c>
      <c r="K9">
        <v>0.14899999999999999</v>
      </c>
      <c r="L9">
        <v>0.13600000000000001</v>
      </c>
      <c r="M9">
        <v>0.13500000000000001</v>
      </c>
      <c r="N9">
        <v>0.13100000000000001</v>
      </c>
      <c r="P9">
        <v>1</v>
      </c>
      <c r="Q9">
        <v>15</v>
      </c>
      <c r="R9">
        <v>500</v>
      </c>
      <c r="S9" t="s">
        <v>17</v>
      </c>
      <c r="T9">
        <v>0.13800000000000001</v>
      </c>
      <c r="U9">
        <v>0.13700000000000001</v>
      </c>
      <c r="V9">
        <f>AVERAGE(T9:U9)</f>
        <v>0.13750000000000001</v>
      </c>
      <c r="W9">
        <f>V9-$G$20</f>
        <v>4.8000000000000015E-2</v>
      </c>
      <c r="X9">
        <f>$N$12*(W9*W9)+$N$13*(W9)+$N$14</f>
        <v>0.19760771200000007</v>
      </c>
      <c r="Y9">
        <f t="shared" si="0"/>
        <v>0.49401928000000017</v>
      </c>
    </row>
    <row r="10" spans="3:25" x14ac:dyDescent="0.25">
      <c r="P10">
        <v>1</v>
      </c>
      <c r="Q10">
        <v>15</v>
      </c>
      <c r="R10">
        <v>1000</v>
      </c>
      <c r="S10" t="s">
        <v>17</v>
      </c>
      <c r="T10">
        <v>0.13800000000000001</v>
      </c>
      <c r="U10">
        <v>0.13100000000000001</v>
      </c>
      <c r="V10">
        <f>AVERAGE(T10:U10)</f>
        <v>0.13450000000000001</v>
      </c>
      <c r="W10">
        <f>V10-$G$20</f>
        <v>4.5000000000000012E-2</v>
      </c>
      <c r="X10">
        <f>$N$12*(W10*W10)+$N$13*(W10)+$N$14</f>
        <v>0.18464245000000004</v>
      </c>
      <c r="Y10">
        <f t="shared" si="0"/>
        <v>0.46160612500000009</v>
      </c>
    </row>
    <row r="11" spans="3:25" x14ac:dyDescent="0.25">
      <c r="N11" t="s">
        <v>26</v>
      </c>
      <c r="P11">
        <v>3</v>
      </c>
      <c r="Q11">
        <v>15</v>
      </c>
      <c r="R11">
        <v>500</v>
      </c>
      <c r="S11" t="s">
        <v>18</v>
      </c>
      <c r="T11">
        <v>0.14399999999999999</v>
      </c>
      <c r="U11">
        <v>0.14000000000000001</v>
      </c>
      <c r="V11">
        <f>AVERAGE(T11:U11)</f>
        <v>0.14200000000000002</v>
      </c>
      <c r="W11">
        <f>V11-$G$20</f>
        <v>5.2500000000000019E-2</v>
      </c>
      <c r="X11">
        <f>$N$12*(W11*W11)+$N$13*(W11)+$N$14</f>
        <v>0.21722023750000008</v>
      </c>
      <c r="Y11">
        <f t="shared" si="0"/>
        <v>0.5430505937500002</v>
      </c>
    </row>
    <row r="12" spans="3:25" x14ac:dyDescent="0.25">
      <c r="E12" t="s">
        <v>25</v>
      </c>
      <c r="F12" t="s">
        <v>25</v>
      </c>
      <c r="G12" t="s">
        <v>24</v>
      </c>
      <c r="H12" t="s">
        <v>23</v>
      </c>
      <c r="I12" t="s">
        <v>22</v>
      </c>
      <c r="M12" t="s">
        <v>21</v>
      </c>
      <c r="N12">
        <v>4.8780000000000001</v>
      </c>
      <c r="P12">
        <v>3</v>
      </c>
      <c r="Q12">
        <v>15</v>
      </c>
      <c r="R12">
        <v>1000</v>
      </c>
      <c r="S12" t="s">
        <v>18</v>
      </c>
      <c r="T12">
        <v>0.14899999999999999</v>
      </c>
      <c r="U12">
        <v>0.14899999999999999</v>
      </c>
      <c r="V12">
        <f>AVERAGE(T12:U12)</f>
        <v>0.14899999999999999</v>
      </c>
      <c r="W12">
        <f>V12-$G$20</f>
        <v>5.9499999999999997E-2</v>
      </c>
      <c r="X12">
        <f>$N$12*(W12*W12)+$N$13*(W12)+$N$14</f>
        <v>0.24812128950000001</v>
      </c>
      <c r="Y12">
        <f t="shared" si="0"/>
        <v>0.62030322375000002</v>
      </c>
    </row>
    <row r="13" spans="3:25" x14ac:dyDescent="0.25">
      <c r="E13">
        <f>C2</f>
        <v>0.44500000000000001</v>
      </c>
      <c r="F13">
        <f>D2</f>
        <v>0.44400000000000001</v>
      </c>
      <c r="G13">
        <f>AVERAGE(E13:F13)</f>
        <v>0.44450000000000001</v>
      </c>
      <c r="H13">
        <f>G13-$G$20</f>
        <v>0.35499999999999998</v>
      </c>
      <c r="I13">
        <v>2</v>
      </c>
      <c r="M13" t="s">
        <v>20</v>
      </c>
      <c r="N13">
        <v>3.8681000000000001</v>
      </c>
      <c r="P13">
        <v>3</v>
      </c>
      <c r="Q13">
        <v>15</v>
      </c>
      <c r="R13">
        <v>500</v>
      </c>
      <c r="S13" t="s">
        <v>17</v>
      </c>
      <c r="T13">
        <v>0.123</v>
      </c>
      <c r="U13">
        <v>0.12</v>
      </c>
      <c r="V13">
        <f>AVERAGE(T13:U13)</f>
        <v>0.1215</v>
      </c>
      <c r="W13">
        <f>V13-$G$20</f>
        <v>3.2000000000000001E-2</v>
      </c>
      <c r="X13">
        <f>$N$12*(W13*W13)+$N$13*(W13)+$N$14</f>
        <v>0.129474272</v>
      </c>
      <c r="Y13">
        <f t="shared" si="0"/>
        <v>0.32368567999999998</v>
      </c>
    </row>
    <row r="14" spans="3:25" x14ac:dyDescent="0.25">
      <c r="E14">
        <f>C3</f>
        <v>0.38</v>
      </c>
      <c r="F14">
        <f>D3</f>
        <v>0.378</v>
      </c>
      <c r="G14">
        <f>AVERAGE(E14:F14)</f>
        <v>0.379</v>
      </c>
      <c r="H14">
        <f>G14-$G$20</f>
        <v>0.28949999999999998</v>
      </c>
      <c r="I14">
        <v>1.5</v>
      </c>
      <c r="M14" t="s">
        <v>19</v>
      </c>
      <c r="N14">
        <v>6.9999999999999999E-4</v>
      </c>
      <c r="P14">
        <v>3</v>
      </c>
      <c r="Q14">
        <v>15</v>
      </c>
      <c r="R14">
        <v>1000</v>
      </c>
      <c r="S14" t="s">
        <v>17</v>
      </c>
      <c r="T14">
        <v>0.14699999999999999</v>
      </c>
      <c r="U14">
        <v>0.14000000000000001</v>
      </c>
      <c r="V14">
        <f>AVERAGE(T14:U14)</f>
        <v>0.14350000000000002</v>
      </c>
      <c r="W14">
        <f>V14-$G$20</f>
        <v>5.400000000000002E-2</v>
      </c>
      <c r="X14">
        <f>$N$12*(W14*W14)+$N$13*(W14)+$N$14</f>
        <v>0.2238016480000001</v>
      </c>
      <c r="Y14">
        <f t="shared" si="0"/>
        <v>0.55950412000000027</v>
      </c>
    </row>
    <row r="15" spans="3:25" x14ac:dyDescent="0.25">
      <c r="E15">
        <f>C4</f>
        <v>0.28499999999999998</v>
      </c>
      <c r="F15">
        <f>D4</f>
        <v>0.28799999999999998</v>
      </c>
      <c r="G15">
        <f>AVERAGE(E15:F15)</f>
        <v>0.28649999999999998</v>
      </c>
      <c r="H15">
        <f>G15-$G$20</f>
        <v>0.19699999999999998</v>
      </c>
      <c r="I15">
        <v>1</v>
      </c>
      <c r="P15">
        <v>1</v>
      </c>
      <c r="Q15">
        <v>30</v>
      </c>
      <c r="R15">
        <v>500</v>
      </c>
      <c r="S15" t="s">
        <v>18</v>
      </c>
      <c r="T15">
        <v>0.14399999999999999</v>
      </c>
      <c r="U15">
        <v>0.13600000000000001</v>
      </c>
      <c r="V15">
        <f>AVERAGE(T15:U15)</f>
        <v>0.14000000000000001</v>
      </c>
      <c r="W15">
        <f>V15-$G$20</f>
        <v>5.0500000000000017E-2</v>
      </c>
      <c r="X15">
        <f>$N$12*(W15*W15)+$N$13*(W15)+$N$14</f>
        <v>0.20847916950000009</v>
      </c>
      <c r="Y15">
        <f t="shared" si="0"/>
        <v>0.52119792375000018</v>
      </c>
    </row>
    <row r="16" spans="3:25" x14ac:dyDescent="0.25">
      <c r="E16">
        <f>C5</f>
        <v>0.25600000000000001</v>
      </c>
      <c r="F16">
        <f>D5</f>
        <v>0.27200000000000002</v>
      </c>
      <c r="G16">
        <f>AVERAGE(E16:F16)</f>
        <v>0.26400000000000001</v>
      </c>
      <c r="H16">
        <f>G16-$G$20</f>
        <v>0.17450000000000002</v>
      </c>
      <c r="I16">
        <v>0.8</v>
      </c>
      <c r="P16">
        <v>1</v>
      </c>
      <c r="Q16">
        <v>30</v>
      </c>
      <c r="R16">
        <v>1000</v>
      </c>
      <c r="S16" t="s">
        <v>18</v>
      </c>
      <c r="T16">
        <v>0.128</v>
      </c>
      <c r="U16">
        <v>0.125</v>
      </c>
      <c r="V16">
        <f>AVERAGE(T16:U16)</f>
        <v>0.1265</v>
      </c>
      <c r="W16">
        <f>V16-$G$20</f>
        <v>3.7000000000000005E-2</v>
      </c>
      <c r="X16">
        <f>$N$12*(W16*W16)+$N$13*(W16)+$N$14</f>
        <v>0.15049768200000002</v>
      </c>
      <c r="Y16">
        <f t="shared" si="0"/>
        <v>0.37624420500000005</v>
      </c>
    </row>
    <row r="17" spans="5:25" x14ac:dyDescent="0.25">
      <c r="E17">
        <f>C6</f>
        <v>0.184</v>
      </c>
      <c r="F17">
        <f>D6</f>
        <v>0.185</v>
      </c>
      <c r="G17">
        <f>AVERAGE(E17:F17)</f>
        <v>0.1845</v>
      </c>
      <c r="H17">
        <f>G17-$G$20</f>
        <v>9.5000000000000001E-2</v>
      </c>
      <c r="I17">
        <v>0.4</v>
      </c>
      <c r="P17">
        <v>1</v>
      </c>
      <c r="Q17">
        <v>30</v>
      </c>
      <c r="R17">
        <v>500</v>
      </c>
      <c r="S17" t="s">
        <v>17</v>
      </c>
      <c r="T17">
        <v>0.13600000000000001</v>
      </c>
      <c r="U17">
        <v>0.128</v>
      </c>
      <c r="V17">
        <f>AVERAGE(T17:U17)</f>
        <v>0.13200000000000001</v>
      </c>
      <c r="W17">
        <f>V17-$G$20</f>
        <v>4.250000000000001E-2</v>
      </c>
      <c r="X17">
        <f>$N$12*(W17*W17)+$N$13*(W17)+$N$14</f>
        <v>0.17390513750000006</v>
      </c>
      <c r="Y17">
        <f t="shared" si="0"/>
        <v>0.43476284375000013</v>
      </c>
    </row>
    <row r="18" spans="5:25" x14ac:dyDescent="0.25">
      <c r="E18">
        <f>C7</f>
        <v>0.124</v>
      </c>
      <c r="F18">
        <f>D7</f>
        <v>0.13100000000000001</v>
      </c>
      <c r="G18">
        <f>AVERAGE(E18:F18)</f>
        <v>0.1275</v>
      </c>
      <c r="H18">
        <f>G18-$G$20</f>
        <v>3.8000000000000006E-2</v>
      </c>
      <c r="I18">
        <v>0.2</v>
      </c>
      <c r="P18">
        <v>1</v>
      </c>
      <c r="Q18">
        <v>30</v>
      </c>
      <c r="R18">
        <v>1000</v>
      </c>
      <c r="S18" t="s">
        <v>17</v>
      </c>
      <c r="T18">
        <v>0.13500000000000001</v>
      </c>
      <c r="U18">
        <v>0.13600000000000001</v>
      </c>
      <c r="V18">
        <f>AVERAGE(T18:U18)</f>
        <v>0.13550000000000001</v>
      </c>
      <c r="W18">
        <f>V18-$G$20</f>
        <v>4.6000000000000013E-2</v>
      </c>
      <c r="X18">
        <f>$N$12*(W18*W18)+$N$13*(W18)+$N$14</f>
        <v>0.18895444800000005</v>
      </c>
      <c r="Y18">
        <f t="shared" si="0"/>
        <v>0.47238612000000013</v>
      </c>
    </row>
    <row r="19" spans="5:25" x14ac:dyDescent="0.25">
      <c r="E19">
        <f>C8</f>
        <v>0.124</v>
      </c>
      <c r="F19">
        <f>D8</f>
        <v>0.123</v>
      </c>
      <c r="G19">
        <f>AVERAGE(E19:F19)</f>
        <v>0.1235</v>
      </c>
      <c r="H19">
        <f>G19-$G$20</f>
        <v>3.4000000000000002E-2</v>
      </c>
      <c r="I19">
        <v>0.1</v>
      </c>
      <c r="P19">
        <v>3</v>
      </c>
      <c r="Q19">
        <v>30</v>
      </c>
      <c r="R19">
        <v>500</v>
      </c>
      <c r="S19" t="s">
        <v>18</v>
      </c>
      <c r="T19">
        <v>0.13600000000000001</v>
      </c>
      <c r="U19">
        <v>0.13400000000000001</v>
      </c>
      <c r="V19">
        <f>AVERAGE(T19:U19)</f>
        <v>0.13500000000000001</v>
      </c>
      <c r="W19">
        <f>V19-$G$20</f>
        <v>4.5500000000000013E-2</v>
      </c>
      <c r="X19">
        <f>$N$12*(W19*W19)+$N$13*(W19)+$N$14</f>
        <v>0.18679722950000008</v>
      </c>
      <c r="Y19">
        <f t="shared" si="0"/>
        <v>0.46699307375000021</v>
      </c>
    </row>
    <row r="20" spans="5:25" x14ac:dyDescent="0.25">
      <c r="E20">
        <f>C9</f>
        <v>8.8999999999999996E-2</v>
      </c>
      <c r="F20">
        <f>D9</f>
        <v>0.09</v>
      </c>
      <c r="G20">
        <f>AVERAGE(E20:F20)</f>
        <v>8.9499999999999996E-2</v>
      </c>
      <c r="H20">
        <f>G20-$G$20</f>
        <v>0</v>
      </c>
      <c r="I20">
        <v>0</v>
      </c>
      <c r="P20">
        <v>3</v>
      </c>
      <c r="Q20">
        <v>30</v>
      </c>
      <c r="R20">
        <v>1000</v>
      </c>
      <c r="S20" t="s">
        <v>18</v>
      </c>
      <c r="T20">
        <v>0.14399999999999999</v>
      </c>
      <c r="U20">
        <v>0.14399999999999999</v>
      </c>
      <c r="V20">
        <f>AVERAGE(T20:U20)</f>
        <v>0.14399999999999999</v>
      </c>
      <c r="W20">
        <f>V20-$G$20</f>
        <v>5.4499999999999993E-2</v>
      </c>
      <c r="X20">
        <f>$N$12*(W20*W20)+$N$13*(W20)+$N$14</f>
        <v>0.22600032949999999</v>
      </c>
      <c r="Y20">
        <f t="shared" si="0"/>
        <v>0.56500082374999994</v>
      </c>
    </row>
    <row r="21" spans="5:25" x14ac:dyDescent="0.25">
      <c r="P21">
        <v>3</v>
      </c>
      <c r="Q21">
        <v>30</v>
      </c>
      <c r="R21">
        <v>500</v>
      </c>
      <c r="S21" t="s">
        <v>17</v>
      </c>
      <c r="T21">
        <v>0.11899999999999999</v>
      </c>
      <c r="U21">
        <v>0.11700000000000001</v>
      </c>
      <c r="V21">
        <f>AVERAGE(T21:U21)</f>
        <v>0.11799999999999999</v>
      </c>
      <c r="W21">
        <f>V21-$G$20</f>
        <v>2.8499999999999998E-2</v>
      </c>
      <c r="X21">
        <f>$N$12*(W21*W21)+$N$13*(W21)+$N$14</f>
        <v>0.11490300549999999</v>
      </c>
      <c r="Y21">
        <f t="shared" si="0"/>
        <v>0.28725751374999997</v>
      </c>
    </row>
    <row r="22" spans="5:25" x14ac:dyDescent="0.25">
      <c r="P22">
        <v>3</v>
      </c>
      <c r="Q22">
        <v>30</v>
      </c>
      <c r="R22">
        <v>1000</v>
      </c>
      <c r="S22" t="s">
        <v>17</v>
      </c>
      <c r="T22">
        <v>0.13400000000000001</v>
      </c>
      <c r="U22">
        <v>0.13600000000000001</v>
      </c>
      <c r="V22">
        <f>AVERAGE(T22:U22)</f>
        <v>0.13500000000000001</v>
      </c>
      <c r="W22">
        <f>V22-$G$20</f>
        <v>4.5500000000000013E-2</v>
      </c>
      <c r="X22">
        <f>$N$12*(W22*W22)+$N$13*(W22)+$N$14</f>
        <v>0.18679722950000008</v>
      </c>
      <c r="Y22">
        <f t="shared" si="0"/>
        <v>0.46699307375000021</v>
      </c>
    </row>
    <row r="23" spans="5:25" x14ac:dyDescent="0.25">
      <c r="P23">
        <v>2</v>
      </c>
      <c r="Q23">
        <v>0</v>
      </c>
      <c r="R23">
        <v>500</v>
      </c>
      <c r="S23" t="s">
        <v>18</v>
      </c>
      <c r="T23">
        <v>0.129</v>
      </c>
      <c r="U23">
        <v>0.13300000000000001</v>
      </c>
      <c r="V23">
        <f>AVERAGE(T23:U23)</f>
        <v>0.13100000000000001</v>
      </c>
      <c r="W23">
        <f>V23-$G$20</f>
        <v>4.1500000000000009E-2</v>
      </c>
      <c r="X23">
        <f>$N$12*(W23*W23)+$N$13*(W23)+$N$14</f>
        <v>0.16962728550000003</v>
      </c>
      <c r="Y23">
        <f t="shared" si="0"/>
        <v>0.42406821375000009</v>
      </c>
    </row>
    <row r="24" spans="5:25" x14ac:dyDescent="0.25">
      <c r="P24">
        <v>2</v>
      </c>
      <c r="Q24">
        <v>0</v>
      </c>
      <c r="R24">
        <v>500</v>
      </c>
      <c r="S24" t="s">
        <v>17</v>
      </c>
      <c r="T24">
        <v>0.152</v>
      </c>
      <c r="U24">
        <v>0.13600000000000001</v>
      </c>
      <c r="V24">
        <f>AVERAGE(T24:U24)</f>
        <v>0.14400000000000002</v>
      </c>
      <c r="W24">
        <f>V24-$G$20</f>
        <v>5.4500000000000021E-2</v>
      </c>
      <c r="X24">
        <f>$N$12*(W24*W24)+$N$13*(W24)+$N$14</f>
        <v>0.22600032950000012</v>
      </c>
      <c r="Y24">
        <f t="shared" si="0"/>
        <v>0.56500082375000027</v>
      </c>
    </row>
    <row r="25" spans="5:25" x14ac:dyDescent="0.25">
      <c r="P25">
        <v>4</v>
      </c>
      <c r="Q25">
        <v>0</v>
      </c>
      <c r="R25">
        <v>500</v>
      </c>
      <c r="S25" t="s">
        <v>18</v>
      </c>
      <c r="T25">
        <v>0.12</v>
      </c>
      <c r="U25">
        <v>0.121</v>
      </c>
      <c r="V25">
        <f>AVERAGE(T25:U25)</f>
        <v>0.1205</v>
      </c>
      <c r="W25">
        <f>V25-$G$20</f>
        <v>3.1E-2</v>
      </c>
      <c r="X25">
        <f>$N$12*(W25*W25)+$N$13*(W25)+$N$14</f>
        <v>0.12529885800000001</v>
      </c>
      <c r="Y25">
        <f t="shared" si="0"/>
        <v>0.31324714500000006</v>
      </c>
    </row>
    <row r="26" spans="5:25" x14ac:dyDescent="0.25">
      <c r="P26">
        <v>4</v>
      </c>
      <c r="Q26">
        <v>0</v>
      </c>
      <c r="R26">
        <v>500</v>
      </c>
      <c r="S26" t="s">
        <v>17</v>
      </c>
      <c r="T26">
        <v>0.13200000000000001</v>
      </c>
      <c r="V26">
        <f>AVERAGE(T26:U26)</f>
        <v>0.13200000000000001</v>
      </c>
      <c r="W26">
        <f>V26-$G$20</f>
        <v>4.250000000000001E-2</v>
      </c>
      <c r="X26">
        <f>$N$12*(W26*W26)+$N$13*(W26)+$N$14</f>
        <v>0.17390513750000006</v>
      </c>
      <c r="Y26">
        <f t="shared" si="0"/>
        <v>0.43476284375000013</v>
      </c>
    </row>
    <row r="27" spans="5:25" x14ac:dyDescent="0.25">
      <c r="P27">
        <v>2</v>
      </c>
      <c r="Q27">
        <v>15</v>
      </c>
      <c r="R27">
        <v>500</v>
      </c>
      <c r="S27" t="s">
        <v>18</v>
      </c>
      <c r="T27">
        <v>0.14000000000000001</v>
      </c>
      <c r="U27">
        <v>0.13500000000000001</v>
      </c>
      <c r="V27">
        <f>AVERAGE(T27:U27)</f>
        <v>0.13750000000000001</v>
      </c>
      <c r="W27">
        <f>V27-$G$20</f>
        <v>4.8000000000000015E-2</v>
      </c>
      <c r="X27">
        <f>$N$12*(W27*W27)+$N$13*(W27)+$N$14</f>
        <v>0.19760771200000007</v>
      </c>
      <c r="Y27">
        <f t="shared" si="0"/>
        <v>0.49401928000000017</v>
      </c>
    </row>
    <row r="28" spans="5:25" x14ac:dyDescent="0.25">
      <c r="P28">
        <v>2</v>
      </c>
      <c r="Q28">
        <v>15</v>
      </c>
      <c r="R28">
        <v>1000</v>
      </c>
      <c r="S28" t="s">
        <v>18</v>
      </c>
      <c r="T28">
        <v>0.127</v>
      </c>
      <c r="U28">
        <v>0.13100000000000001</v>
      </c>
      <c r="V28">
        <f>AVERAGE(T28:U28)</f>
        <v>0.129</v>
      </c>
      <c r="W28">
        <f>V28-$G$20</f>
        <v>3.9500000000000007E-2</v>
      </c>
      <c r="X28">
        <f>$N$12*(W28*W28)+$N$13*(W28)+$N$14</f>
        <v>0.16110084950000003</v>
      </c>
      <c r="Y28">
        <f t="shared" si="0"/>
        <v>0.40275212375000008</v>
      </c>
    </row>
    <row r="29" spans="5:25" x14ac:dyDescent="0.25">
      <c r="P29">
        <v>2</v>
      </c>
      <c r="Q29">
        <v>15</v>
      </c>
      <c r="R29">
        <v>500</v>
      </c>
      <c r="S29" t="s">
        <v>17</v>
      </c>
      <c r="T29">
        <v>0.13400000000000001</v>
      </c>
      <c r="U29">
        <v>0.128</v>
      </c>
      <c r="V29">
        <f>AVERAGE(T29:U29)</f>
        <v>0.13100000000000001</v>
      </c>
      <c r="W29">
        <f>V29-$G$20</f>
        <v>4.1500000000000009E-2</v>
      </c>
      <c r="X29">
        <f>$N$12*(W29*W29)+$N$13*(W29)+$N$14</f>
        <v>0.16962728550000003</v>
      </c>
      <c r="Y29">
        <f t="shared" si="0"/>
        <v>0.42406821375000009</v>
      </c>
    </row>
    <row r="30" spans="5:25" x14ac:dyDescent="0.25">
      <c r="P30">
        <v>2</v>
      </c>
      <c r="Q30">
        <v>15</v>
      </c>
      <c r="R30">
        <v>1000</v>
      </c>
      <c r="S30" t="s">
        <v>17</v>
      </c>
      <c r="T30">
        <v>0.13300000000000001</v>
      </c>
      <c r="U30">
        <v>0.129</v>
      </c>
      <c r="V30">
        <f>AVERAGE(T30:U30)</f>
        <v>0.13100000000000001</v>
      </c>
      <c r="W30">
        <f>V30-$G$20</f>
        <v>4.1500000000000009E-2</v>
      </c>
      <c r="X30">
        <f>$N$12*(W30*W30)+$N$13*(W30)+$N$14</f>
        <v>0.16962728550000003</v>
      </c>
      <c r="Y30">
        <f t="shared" si="0"/>
        <v>0.42406821375000009</v>
      </c>
    </row>
    <row r="31" spans="5:25" x14ac:dyDescent="0.25">
      <c r="P31">
        <v>4</v>
      </c>
      <c r="Q31">
        <v>15</v>
      </c>
      <c r="R31">
        <v>500</v>
      </c>
      <c r="S31" t="s">
        <v>18</v>
      </c>
      <c r="T31">
        <v>0.13400000000000001</v>
      </c>
      <c r="U31">
        <v>0.13200000000000001</v>
      </c>
      <c r="V31">
        <f>AVERAGE(T31:U31)</f>
        <v>0.13300000000000001</v>
      </c>
      <c r="W31">
        <f>V31-$G$20</f>
        <v>4.3500000000000011E-2</v>
      </c>
      <c r="X31">
        <f>$N$12*(W31*W31)+$N$13*(W31)+$N$14</f>
        <v>0.17819274550000005</v>
      </c>
      <c r="Y31">
        <f t="shared" si="0"/>
        <v>0.44548186375000015</v>
      </c>
    </row>
    <row r="32" spans="5:25" x14ac:dyDescent="0.25">
      <c r="P32">
        <v>4</v>
      </c>
      <c r="Q32">
        <v>15</v>
      </c>
      <c r="R32">
        <v>1000</v>
      </c>
      <c r="S32" t="s">
        <v>18</v>
      </c>
      <c r="T32">
        <v>0.122</v>
      </c>
      <c r="U32">
        <v>0.11899999999999999</v>
      </c>
      <c r="V32">
        <f>AVERAGE(T32:U32)</f>
        <v>0.1205</v>
      </c>
      <c r="W32">
        <f>V32-$G$20</f>
        <v>3.1E-2</v>
      </c>
      <c r="X32">
        <f>$N$12*(W32*W32)+$N$13*(W32)+$N$14</f>
        <v>0.12529885800000001</v>
      </c>
      <c r="Y32">
        <f t="shared" si="0"/>
        <v>0.31324714500000006</v>
      </c>
    </row>
    <row r="33" spans="16:25" x14ac:dyDescent="0.25">
      <c r="P33">
        <v>4</v>
      </c>
      <c r="Q33">
        <v>15</v>
      </c>
      <c r="R33">
        <v>500</v>
      </c>
      <c r="S33" t="s">
        <v>17</v>
      </c>
      <c r="T33">
        <v>0.13400000000000001</v>
      </c>
      <c r="U33">
        <v>0.13</v>
      </c>
      <c r="V33">
        <f>AVERAGE(T33:U33)</f>
        <v>0.13200000000000001</v>
      </c>
      <c r="W33">
        <f>V33-$G$20</f>
        <v>4.250000000000001E-2</v>
      </c>
      <c r="X33">
        <f>$N$12*(W33*W33)+$N$13*(W33)+$N$14</f>
        <v>0.17390513750000006</v>
      </c>
      <c r="Y33">
        <f t="shared" si="0"/>
        <v>0.43476284375000013</v>
      </c>
    </row>
    <row r="34" spans="16:25" x14ac:dyDescent="0.25">
      <c r="P34">
        <v>4</v>
      </c>
      <c r="Q34">
        <v>15</v>
      </c>
      <c r="R34">
        <v>1000</v>
      </c>
      <c r="S34" t="s">
        <v>17</v>
      </c>
      <c r="T34">
        <v>0.13100000000000001</v>
      </c>
      <c r="U34">
        <v>0.13100000000000001</v>
      </c>
      <c r="V34">
        <f>AVERAGE(T34:U34)</f>
        <v>0.13100000000000001</v>
      </c>
      <c r="W34">
        <f>V34-$G$20</f>
        <v>4.1500000000000009E-2</v>
      </c>
      <c r="X34">
        <f>$N$12*(W34*W34)+$N$13*(W34)+$N$14</f>
        <v>0.16962728550000003</v>
      </c>
      <c r="Y34">
        <f t="shared" si="0"/>
        <v>0.42406821375000009</v>
      </c>
    </row>
    <row r="35" spans="16:25" x14ac:dyDescent="0.25">
      <c r="P35">
        <v>2</v>
      </c>
      <c r="Q35">
        <v>30</v>
      </c>
      <c r="R35">
        <v>500</v>
      </c>
      <c r="S35" t="s">
        <v>18</v>
      </c>
      <c r="T35">
        <v>0.13</v>
      </c>
      <c r="U35">
        <v>0.126</v>
      </c>
      <c r="V35">
        <f>AVERAGE(T35:U35)</f>
        <v>0.128</v>
      </c>
      <c r="W35">
        <f>V35-$G$20</f>
        <v>3.8500000000000006E-2</v>
      </c>
      <c r="X35">
        <f>$N$12*(W35*W35)+$N$13*(W35)+$N$14</f>
        <v>0.15685226550000003</v>
      </c>
      <c r="Y35">
        <f t="shared" si="0"/>
        <v>0.39213066375000005</v>
      </c>
    </row>
    <row r="36" spans="16:25" x14ac:dyDescent="0.25">
      <c r="P36">
        <v>2</v>
      </c>
      <c r="Q36">
        <v>30</v>
      </c>
      <c r="R36">
        <v>1000</v>
      </c>
      <c r="S36" t="s">
        <v>18</v>
      </c>
      <c r="T36">
        <v>0.125</v>
      </c>
      <c r="U36">
        <v>0.121</v>
      </c>
      <c r="V36">
        <f>AVERAGE(T36:U36)</f>
        <v>0.123</v>
      </c>
      <c r="W36">
        <f>V36-$G$20</f>
        <v>3.3500000000000002E-2</v>
      </c>
      <c r="X36">
        <f>$N$12*(W36*W36)+$N$13*(W36)+$N$14</f>
        <v>0.13575568550000003</v>
      </c>
      <c r="Y36">
        <f t="shared" si="0"/>
        <v>0.33938921375000008</v>
      </c>
    </row>
    <row r="37" spans="16:25" x14ac:dyDescent="0.25">
      <c r="P37">
        <v>2</v>
      </c>
      <c r="Q37">
        <v>30</v>
      </c>
      <c r="R37">
        <v>500</v>
      </c>
      <c r="S37" t="s">
        <v>17</v>
      </c>
      <c r="T37">
        <v>0.13500000000000001</v>
      </c>
      <c r="U37">
        <v>0.14199999999999999</v>
      </c>
      <c r="V37">
        <f>AVERAGE(T37:U37)</f>
        <v>0.13850000000000001</v>
      </c>
      <c r="W37">
        <f>V37-$G$20</f>
        <v>4.9000000000000016E-2</v>
      </c>
      <c r="X37">
        <f>$N$12*(W37*W37)+$N$13*(W37)+$N$14</f>
        <v>0.20194897800000008</v>
      </c>
      <c r="Y37">
        <f t="shared" si="0"/>
        <v>0.50487244500000017</v>
      </c>
    </row>
    <row r="38" spans="16:25" x14ac:dyDescent="0.25">
      <c r="P38">
        <v>2</v>
      </c>
      <c r="Q38">
        <v>30</v>
      </c>
      <c r="R38">
        <v>1000</v>
      </c>
      <c r="S38" t="s">
        <v>17</v>
      </c>
      <c r="T38">
        <v>0.13300000000000001</v>
      </c>
      <c r="U38">
        <v>0.13</v>
      </c>
      <c r="V38">
        <f>AVERAGE(T38:U38)</f>
        <v>0.13150000000000001</v>
      </c>
      <c r="W38">
        <f>V38-$G$20</f>
        <v>4.200000000000001E-2</v>
      </c>
      <c r="X38">
        <f>$N$12*(W38*W38)+$N$13*(W38)+$N$14</f>
        <v>0.17176499200000006</v>
      </c>
      <c r="Y38">
        <f t="shared" si="0"/>
        <v>0.42941248000000015</v>
      </c>
    </row>
    <row r="39" spans="16:25" x14ac:dyDescent="0.25">
      <c r="P39">
        <v>4</v>
      </c>
      <c r="Q39">
        <v>30</v>
      </c>
      <c r="R39">
        <v>500</v>
      </c>
      <c r="S39" t="s">
        <v>18</v>
      </c>
      <c r="T39">
        <v>0.152</v>
      </c>
      <c r="U39">
        <v>0.14899999999999999</v>
      </c>
      <c r="V39">
        <f t="shared" ref="V39:V42" si="1">AVERAGE(T39:U39)</f>
        <v>0.15049999999999999</v>
      </c>
      <c r="W39">
        <f t="shared" ref="W39:W42" si="2">V39-$G$20</f>
        <v>6.0999999999999999E-2</v>
      </c>
      <c r="X39">
        <f t="shared" ref="X39:X42" si="3">$N$12*(W39*W39)+$N$13*(W39)+$N$14</f>
        <v>0.25480513799999999</v>
      </c>
      <c r="Y39">
        <f t="shared" si="0"/>
        <v>0.63701284499999999</v>
      </c>
    </row>
    <row r="40" spans="16:25" x14ac:dyDescent="0.25">
      <c r="P40">
        <v>4</v>
      </c>
      <c r="Q40">
        <v>30</v>
      </c>
      <c r="R40">
        <v>1000</v>
      </c>
      <c r="S40" t="s">
        <v>18</v>
      </c>
      <c r="T40">
        <v>0.13300000000000001</v>
      </c>
      <c r="U40">
        <v>0.13600000000000001</v>
      </c>
      <c r="V40">
        <f t="shared" si="1"/>
        <v>0.13450000000000001</v>
      </c>
      <c r="W40">
        <f t="shared" si="2"/>
        <v>4.5000000000000012E-2</v>
      </c>
      <c r="X40">
        <f t="shared" si="3"/>
        <v>0.18464245000000004</v>
      </c>
      <c r="Y40">
        <f t="shared" si="0"/>
        <v>0.46160612500000009</v>
      </c>
    </row>
    <row r="41" spans="16:25" x14ac:dyDescent="0.25">
      <c r="P41">
        <v>4</v>
      </c>
      <c r="Q41">
        <v>30</v>
      </c>
      <c r="R41">
        <v>500</v>
      </c>
      <c r="S41" t="s">
        <v>17</v>
      </c>
      <c r="T41">
        <v>0.14000000000000001</v>
      </c>
      <c r="U41">
        <v>0.13500000000000001</v>
      </c>
      <c r="V41">
        <f t="shared" si="1"/>
        <v>0.13750000000000001</v>
      </c>
      <c r="W41">
        <f t="shared" si="2"/>
        <v>4.8000000000000015E-2</v>
      </c>
      <c r="X41">
        <f t="shared" si="3"/>
        <v>0.19760771200000007</v>
      </c>
      <c r="Y41">
        <f t="shared" si="0"/>
        <v>0.49401928000000017</v>
      </c>
    </row>
    <row r="42" spans="16:25" x14ac:dyDescent="0.25">
      <c r="P42">
        <v>4</v>
      </c>
      <c r="Q42">
        <v>30</v>
      </c>
      <c r="R42">
        <v>1000</v>
      </c>
      <c r="S42" t="s">
        <v>17</v>
      </c>
      <c r="T42">
        <v>0.13300000000000001</v>
      </c>
      <c r="U42">
        <v>0.13100000000000001</v>
      </c>
      <c r="V42">
        <f t="shared" si="1"/>
        <v>0.13200000000000001</v>
      </c>
      <c r="W42">
        <f t="shared" si="2"/>
        <v>4.250000000000001E-2</v>
      </c>
      <c r="X42">
        <f t="shared" si="3"/>
        <v>0.17390513750000006</v>
      </c>
      <c r="Y42">
        <f t="shared" si="0"/>
        <v>0.43476284375000013</v>
      </c>
    </row>
  </sheetData>
  <conditionalFormatting sqref="E2:N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N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Felix Westcott</cp:lastModifiedBy>
  <dcterms:created xsi:type="dcterms:W3CDTF">2024-05-29T12:53:08Z</dcterms:created>
  <dcterms:modified xsi:type="dcterms:W3CDTF">2024-05-29T16:25:39Z</dcterms:modified>
</cp:coreProperties>
</file>