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417" documentId="8_{3F362DAA-50C3-4FD5-8424-31B14A6F0275}" xr6:coauthVersionLast="47" xr6:coauthVersionMax="47" xr10:uidLastSave="{ADA21D47-5FBE-4B42-A665-C91027841796}"/>
  <bookViews>
    <workbookView xWindow="-120" yWindow="-120" windowWidth="29040" windowHeight="15840" activeTab="1" xr2:uid="{00000000-000D-0000-FFFF-FFFF00000000}"/>
  </bookViews>
  <sheets>
    <sheet name="TRL Media TG" sheetId="3" r:id="rId1"/>
    <sheet name="TRL IHCTG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5" i="7" l="1"/>
  <c r="FP5" i="7"/>
  <c r="FW5" i="7"/>
  <c r="FX5" i="7"/>
  <c r="BC5" i="7"/>
  <c r="DO5" i="7" s="1"/>
  <c r="FF5" i="7" s="1"/>
  <c r="BD5" i="7"/>
  <c r="BE5" i="7"/>
  <c r="BF5" i="7"/>
  <c r="DR5" i="7" s="1"/>
  <c r="FI5" i="7" s="1"/>
  <c r="BG5" i="7"/>
  <c r="DS5" i="7" s="1"/>
  <c r="FJ5" i="7" s="1"/>
  <c r="BH5" i="7"/>
  <c r="DT5" i="7" s="1"/>
  <c r="FK5" i="7" s="1"/>
  <c r="BI5" i="7"/>
  <c r="DU5" i="7" s="1"/>
  <c r="FL5" i="7" s="1"/>
  <c r="BJ5" i="7"/>
  <c r="DV5" i="7" s="1"/>
  <c r="FM5" i="7" s="1"/>
  <c r="BK5" i="7"/>
  <c r="DW5" i="7" s="1"/>
  <c r="FN5" i="7" s="1"/>
  <c r="BL5" i="7"/>
  <c r="DX5" i="7" s="1"/>
  <c r="BM5" i="7"/>
  <c r="DY5" i="7" s="1"/>
  <c r="BN5" i="7"/>
  <c r="DZ5" i="7" s="1"/>
  <c r="FQ5" i="7" s="1"/>
  <c r="BO5" i="7"/>
  <c r="EA5" i="7" s="1"/>
  <c r="FR5" i="7" s="1"/>
  <c r="BP5" i="7"/>
  <c r="EB5" i="7" s="1"/>
  <c r="FS5" i="7" s="1"/>
  <c r="BQ5" i="7"/>
  <c r="EC5" i="7" s="1"/>
  <c r="FT5" i="7" s="1"/>
  <c r="BR5" i="7"/>
  <c r="ED5" i="7" s="1"/>
  <c r="FU5" i="7" s="1"/>
  <c r="BS5" i="7"/>
  <c r="EE5" i="7" s="1"/>
  <c r="FV5" i="7" s="1"/>
  <c r="BT5" i="7"/>
  <c r="EF5" i="7" s="1"/>
  <c r="BU5" i="7"/>
  <c r="EG5" i="7" s="1"/>
  <c r="BV5" i="7"/>
  <c r="EH5" i="7" s="1"/>
  <c r="FY5" i="7" s="1"/>
  <c r="BW5" i="7"/>
  <c r="EI5" i="7" s="1"/>
  <c r="FZ5" i="7" s="1"/>
  <c r="BX5" i="7"/>
  <c r="EJ5" i="7" s="1"/>
  <c r="GA5" i="7" s="1"/>
  <c r="BY5" i="7"/>
  <c r="EK5" i="7" s="1"/>
  <c r="GB5" i="7" s="1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AQ7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BB7" i="7"/>
  <c r="BA7" i="7"/>
  <c r="AZ7" i="7"/>
  <c r="AY7" i="7"/>
  <c r="AX7" i="7"/>
  <c r="AW7" i="7"/>
  <c r="AV7" i="7"/>
  <c r="AU7" i="7"/>
  <c r="AT7" i="7"/>
  <c r="AS7" i="7"/>
  <c r="AR7" i="7"/>
  <c r="AP7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DQ5" i="7"/>
  <c r="FH5" i="7" s="1"/>
  <c r="DP5" i="7"/>
  <c r="FG5" i="7" s="1"/>
  <c r="BB5" i="7"/>
  <c r="DN5" i="7" s="1"/>
  <c r="FE5" i="7" s="1"/>
  <c r="BA5" i="7"/>
  <c r="DM5" i="7" s="1"/>
  <c r="FD5" i="7" s="1"/>
  <c r="AZ5" i="7"/>
  <c r="DL5" i="7" s="1"/>
  <c r="FC5" i="7" s="1"/>
  <c r="AY5" i="7"/>
  <c r="DK5" i="7" s="1"/>
  <c r="FB5" i="7" s="1"/>
  <c r="AX5" i="7"/>
  <c r="DJ5" i="7" s="1"/>
  <c r="FA5" i="7" s="1"/>
  <c r="AW5" i="7"/>
  <c r="DI5" i="7" s="1"/>
  <c r="EZ5" i="7" s="1"/>
  <c r="AV5" i="7"/>
  <c r="DH5" i="7" s="1"/>
  <c r="EY5" i="7" s="1"/>
  <c r="AU5" i="7"/>
  <c r="DG5" i="7" s="1"/>
  <c r="EX5" i="7" s="1"/>
  <c r="AT5" i="7"/>
  <c r="DF5" i="7" s="1"/>
  <c r="EW5" i="7" s="1"/>
  <c r="AS5" i="7"/>
  <c r="DE5" i="7" s="1"/>
  <c r="EV5" i="7" s="1"/>
  <c r="AR5" i="7"/>
  <c r="DD5" i="7" s="1"/>
  <c r="EU5" i="7" s="1"/>
  <c r="AQ5" i="7"/>
  <c r="DC5" i="7" s="1"/>
  <c r="ET5" i="7" s="1"/>
  <c r="AP5" i="7"/>
  <c r="DB5" i="7" s="1"/>
  <c r="ES5" i="7" s="1"/>
  <c r="E40" i="3"/>
  <c r="W39" i="3"/>
  <c r="W6" i="3"/>
  <c r="W7" i="3"/>
  <c r="W8" i="3"/>
  <c r="W9" i="3"/>
  <c r="W11" i="3"/>
  <c r="W12" i="3"/>
  <c r="W14" i="3"/>
  <c r="W15" i="3"/>
  <c r="W17" i="3"/>
  <c r="W18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7" i="3"/>
  <c r="W38" i="3"/>
  <c r="DV25" i="7" l="1"/>
  <c r="DV26" i="7"/>
  <c r="DW29" i="7"/>
  <c r="DW11" i="7"/>
  <c r="DV17" i="7"/>
  <c r="DW23" i="7"/>
  <c r="EF8" i="7"/>
  <c r="DW32" i="7"/>
  <c r="EK22" i="7"/>
  <c r="ED12" i="7"/>
  <c r="DW25" i="7"/>
  <c r="EG7" i="7"/>
  <c r="BC39" i="7"/>
  <c r="DO13" i="7" s="1"/>
  <c r="BU39" i="7"/>
  <c r="EG37" i="7" s="1"/>
  <c r="BS39" i="7"/>
  <c r="EE13" i="7" s="1"/>
  <c r="BK39" i="7"/>
  <c r="DW13" i="7" s="1"/>
  <c r="BM39" i="7"/>
  <c r="DY13" i="7" s="1"/>
  <c r="BP39" i="7"/>
  <c r="EB22" i="7" s="1"/>
  <c r="BV39" i="7"/>
  <c r="EH35" i="7" s="1"/>
  <c r="BL39" i="7"/>
  <c r="DX27" i="7" s="1"/>
  <c r="BE39" i="7"/>
  <c r="DQ18" i="7" s="1"/>
  <c r="BN39" i="7"/>
  <c r="DZ35" i="7" s="1"/>
  <c r="BT39" i="7"/>
  <c r="EF17" i="7" s="1"/>
  <c r="BJ39" i="7"/>
  <c r="DV12" i="7" s="1"/>
  <c r="BI39" i="7"/>
  <c r="DU13" i="7" s="1"/>
  <c r="BG39" i="7"/>
  <c r="DS13" i="7" s="1"/>
  <c r="BX39" i="7"/>
  <c r="BF39" i="7"/>
  <c r="DR17" i="7" s="1"/>
  <c r="BO39" i="7"/>
  <c r="EA13" i="7" s="1"/>
  <c r="BR39" i="7"/>
  <c r="ED33" i="7" s="1"/>
  <c r="BY39" i="7"/>
  <c r="EK32" i="7" s="1"/>
  <c r="BD39" i="7"/>
  <c r="DP14" i="7" s="1"/>
  <c r="BH39" i="7"/>
  <c r="DT25" i="7" s="1"/>
  <c r="BQ39" i="7"/>
  <c r="EC13" i="7" s="1"/>
  <c r="BW39" i="7"/>
  <c r="EI7" i="7" s="1"/>
  <c r="AZ39" i="7"/>
  <c r="DL7" i="7" s="1"/>
  <c r="DO9" i="7"/>
  <c r="DO12" i="7"/>
  <c r="BA39" i="7"/>
  <c r="DM22" i="7" s="1"/>
  <c r="AT39" i="7"/>
  <c r="DF11" i="7" s="1"/>
  <c r="BB39" i="7"/>
  <c r="DN13" i="7" s="1"/>
  <c r="AU39" i="7"/>
  <c r="DG11" i="7" s="1"/>
  <c r="AV39" i="7"/>
  <c r="DH15" i="7" s="1"/>
  <c r="AW39" i="7"/>
  <c r="DI29" i="7" s="1"/>
  <c r="AS39" i="7"/>
  <c r="DE38" i="7" s="1"/>
  <c r="DO33" i="7"/>
  <c r="AR39" i="7"/>
  <c r="DD15" i="7" s="1"/>
  <c r="DO23" i="7"/>
  <c r="DO30" i="7"/>
  <c r="AP39" i="7"/>
  <c r="DB37" i="7" s="1"/>
  <c r="AX39" i="7"/>
  <c r="DJ28" i="7" s="1"/>
  <c r="AQ39" i="7"/>
  <c r="DC38" i="7" s="1"/>
  <c r="AY39" i="7"/>
  <c r="DK14" i="7" s="1"/>
  <c r="D40" i="3"/>
  <c r="B40" i="3"/>
  <c r="C40" i="3"/>
  <c r="AG31" i="3"/>
  <c r="AH31" i="3"/>
  <c r="AF31" i="3"/>
  <c r="AG29" i="3"/>
  <c r="AH29" i="3"/>
  <c r="AF29" i="3"/>
  <c r="AC29" i="3"/>
  <c r="AF30" i="3"/>
  <c r="EA26" i="7" l="1"/>
  <c r="DO6" i="7"/>
  <c r="DO35" i="7"/>
  <c r="DO28" i="7"/>
  <c r="DO17" i="7"/>
  <c r="EE25" i="7"/>
  <c r="EK9" i="7"/>
  <c r="EE18" i="7"/>
  <c r="DO37" i="7"/>
  <c r="DO32" i="7"/>
  <c r="DO26" i="7"/>
  <c r="DO20" i="7"/>
  <c r="DO11" i="7"/>
  <c r="DX34" i="7"/>
  <c r="DV11" i="7"/>
  <c r="EK7" i="7"/>
  <c r="DO38" i="7"/>
  <c r="DO22" i="7"/>
  <c r="DO25" i="7"/>
  <c r="DO18" i="7"/>
  <c r="DO31" i="7"/>
  <c r="FN6" i="7"/>
  <c r="DO15" i="7"/>
  <c r="DO29" i="7"/>
  <c r="DO14" i="7"/>
  <c r="DO8" i="7"/>
  <c r="DO27" i="7"/>
  <c r="DO21" i="7"/>
  <c r="DW14" i="7"/>
  <c r="EA35" i="7"/>
  <c r="DW20" i="7"/>
  <c r="EK31" i="7"/>
  <c r="DO7" i="7"/>
  <c r="DQ33" i="7"/>
  <c r="DO24" i="7"/>
  <c r="DO34" i="7"/>
  <c r="DX17" i="7"/>
  <c r="FO7" i="7" s="1"/>
  <c r="EE32" i="7"/>
  <c r="EE11" i="7"/>
  <c r="DT11" i="7"/>
  <c r="DS24" i="7"/>
  <c r="ED29" i="7"/>
  <c r="DZ22" i="7"/>
  <c r="EG29" i="7"/>
  <c r="EG35" i="7"/>
  <c r="DW15" i="7"/>
  <c r="DS29" i="7"/>
  <c r="DS20" i="7"/>
  <c r="DT38" i="7"/>
  <c r="ED11" i="7"/>
  <c r="DY30" i="7"/>
  <c r="DS17" i="7"/>
  <c r="DW30" i="7"/>
  <c r="DS11" i="7"/>
  <c r="DZ24" i="7"/>
  <c r="DU6" i="7"/>
  <c r="EK34" i="7"/>
  <c r="DX28" i="7"/>
  <c r="EG23" i="7"/>
  <c r="EE15" i="7"/>
  <c r="EA29" i="7"/>
  <c r="EA20" i="7"/>
  <c r="ED6" i="7"/>
  <c r="EA18" i="7"/>
  <c r="EA32" i="7"/>
  <c r="EA17" i="7"/>
  <c r="FR7" i="7" s="1"/>
  <c r="EE30" i="7"/>
  <c r="DW17" i="7"/>
  <c r="EK27" i="7"/>
  <c r="EK6" i="7"/>
  <c r="DS23" i="7"/>
  <c r="EF28" i="7"/>
  <c r="DS34" i="7"/>
  <c r="DZ30" i="7"/>
  <c r="ED21" i="7"/>
  <c r="DS21" i="7"/>
  <c r="EF34" i="7"/>
  <c r="DW24" i="7"/>
  <c r="DV34" i="7"/>
  <c r="EE23" i="7"/>
  <c r="EG38" i="7"/>
  <c r="DW22" i="7"/>
  <c r="EA34" i="7"/>
  <c r="DW9" i="7"/>
  <c r="EE29" i="7"/>
  <c r="EA14" i="7"/>
  <c r="EK14" i="7"/>
  <c r="DV33" i="7"/>
  <c r="EG11" i="7"/>
  <c r="EF6" i="7"/>
  <c r="EA21" i="7"/>
  <c r="EA8" i="7"/>
  <c r="EE24" i="7"/>
  <c r="EE35" i="7"/>
  <c r="EB28" i="7"/>
  <c r="DZ9" i="7"/>
  <c r="EE22" i="7"/>
  <c r="ED38" i="7"/>
  <c r="EE9" i="7"/>
  <c r="EA33" i="7"/>
  <c r="EC17" i="7"/>
  <c r="FT7" i="7" s="1"/>
  <c r="EE17" i="7"/>
  <c r="FV7" i="7" s="1"/>
  <c r="EC24" i="7"/>
  <c r="DY7" i="7"/>
  <c r="ED24" i="7"/>
  <c r="EA28" i="7"/>
  <c r="EF18" i="7"/>
  <c r="DU29" i="7"/>
  <c r="EK8" i="7"/>
  <c r="DS26" i="7"/>
  <c r="EA24" i="7"/>
  <c r="EA15" i="7"/>
  <c r="EB25" i="7"/>
  <c r="EK17" i="7"/>
  <c r="EB30" i="7"/>
  <c r="EK24" i="7"/>
  <c r="DY23" i="7"/>
  <c r="FP6" i="7" s="1"/>
  <c r="DU25" i="7"/>
  <c r="EJ26" i="7"/>
  <c r="EJ34" i="7"/>
  <c r="EJ7" i="7"/>
  <c r="EJ17" i="7"/>
  <c r="EJ13" i="7"/>
  <c r="EJ9" i="7"/>
  <c r="EJ20" i="7"/>
  <c r="EJ28" i="7"/>
  <c r="EJ37" i="7"/>
  <c r="EI18" i="7"/>
  <c r="DS35" i="7"/>
  <c r="EC14" i="7"/>
  <c r="DU18" i="7"/>
  <c r="DS33" i="7"/>
  <c r="EH31" i="7"/>
  <c r="EC6" i="7"/>
  <c r="DS14" i="7"/>
  <c r="EJ25" i="7"/>
  <c r="EB24" i="7"/>
  <c r="EC32" i="7"/>
  <c r="DY20" i="7"/>
  <c r="EI30" i="7"/>
  <c r="EI37" i="7"/>
  <c r="EI32" i="7"/>
  <c r="EI38" i="7"/>
  <c r="DS8" i="7"/>
  <c r="DT18" i="7"/>
  <c r="DT8" i="7"/>
  <c r="DT13" i="7"/>
  <c r="DT23" i="7"/>
  <c r="DT34" i="7"/>
  <c r="DT27" i="7"/>
  <c r="DT17" i="7"/>
  <c r="DT35" i="7"/>
  <c r="DT12" i="7"/>
  <c r="DT26" i="7"/>
  <c r="DT7" i="7"/>
  <c r="DT31" i="7"/>
  <c r="EI29" i="7"/>
  <c r="EC29" i="7"/>
  <c r="EJ12" i="7"/>
  <c r="DS32" i="7"/>
  <c r="EJ24" i="7"/>
  <c r="EJ33" i="7"/>
  <c r="DY9" i="7"/>
  <c r="DU32" i="7"/>
  <c r="DV9" i="7"/>
  <c r="DV27" i="7"/>
  <c r="DV28" i="7"/>
  <c r="DV13" i="7"/>
  <c r="DV35" i="7"/>
  <c r="DV31" i="7"/>
  <c r="DV8" i="7"/>
  <c r="DV37" i="7"/>
  <c r="DV18" i="7"/>
  <c r="DV23" i="7"/>
  <c r="DV20" i="7"/>
  <c r="DZ8" i="7"/>
  <c r="DU12" i="7"/>
  <c r="EJ22" i="7"/>
  <c r="DX26" i="7"/>
  <c r="EJ30" i="7"/>
  <c r="DZ37" i="7"/>
  <c r="EI8" i="7"/>
  <c r="EE14" i="7"/>
  <c r="DT21" i="7"/>
  <c r="DY26" i="7"/>
  <c r="EB29" i="7"/>
  <c r="EG34" i="7"/>
  <c r="EJ38" i="7"/>
  <c r="DU15" i="7"/>
  <c r="DY38" i="7"/>
  <c r="EA7" i="7"/>
  <c r="DW12" i="7"/>
  <c r="EB20" i="7"/>
  <c r="EH26" i="7"/>
  <c r="DV30" i="7"/>
  <c r="EI35" i="7"/>
  <c r="EB33" i="7"/>
  <c r="DT24" i="7"/>
  <c r="DX18" i="7"/>
  <c r="DX12" i="7"/>
  <c r="EJ18" i="7"/>
  <c r="DX23" i="7"/>
  <c r="EJ27" i="7"/>
  <c r="DX31" i="7"/>
  <c r="EJ35" i="7"/>
  <c r="DU34" i="7"/>
  <c r="EE27" i="7"/>
  <c r="DT6" i="7"/>
  <c r="DY12" i="7"/>
  <c r="EK18" i="7"/>
  <c r="EH24" i="7"/>
  <c r="DX30" i="7"/>
  <c r="DU35" i="7"/>
  <c r="DV6" i="7"/>
  <c r="ED34" i="7"/>
  <c r="DV7" i="7"/>
  <c r="EI14" i="7"/>
  <c r="EE20" i="7"/>
  <c r="EC26" i="7"/>
  <c r="EH11" i="7"/>
  <c r="DW27" i="7"/>
  <c r="EE26" i="7"/>
  <c r="DS30" i="7"/>
  <c r="EH30" i="7"/>
  <c r="DW34" i="7"/>
  <c r="DS22" i="7"/>
  <c r="ED25" i="7"/>
  <c r="DY34" i="7"/>
  <c r="EH22" i="7"/>
  <c r="DU26" i="7"/>
  <c r="EK11" i="7"/>
  <c r="EK21" i="7"/>
  <c r="EK29" i="7"/>
  <c r="EK38" i="7"/>
  <c r="EK13" i="7"/>
  <c r="EF13" i="7"/>
  <c r="EF15" i="7"/>
  <c r="FW7" i="7" s="1"/>
  <c r="EF11" i="7"/>
  <c r="EF21" i="7"/>
  <c r="EF24" i="7"/>
  <c r="EF14" i="7"/>
  <c r="EF29" i="7"/>
  <c r="EF9" i="7"/>
  <c r="EF25" i="7"/>
  <c r="EF33" i="7"/>
  <c r="EF32" i="7"/>
  <c r="EF38" i="7"/>
  <c r="EH8" i="7"/>
  <c r="EC12" i="7"/>
  <c r="DY18" i="7"/>
  <c r="DU23" i="7"/>
  <c r="EF26" i="7"/>
  <c r="DU31" i="7"/>
  <c r="EH37" i="7"/>
  <c r="DT9" i="7"/>
  <c r="DY17" i="7"/>
  <c r="EB21" i="7"/>
  <c r="EG26" i="7"/>
  <c r="EJ29" i="7"/>
  <c r="EI24" i="7"/>
  <c r="EG21" i="7"/>
  <c r="DW6" i="7"/>
  <c r="EE12" i="7"/>
  <c r="DU21" i="7"/>
  <c r="DS27" i="7"/>
  <c r="ED30" i="7"/>
  <c r="DT37" i="7"/>
  <c r="DW37" i="7"/>
  <c r="EC25" i="7"/>
  <c r="DS6" i="7"/>
  <c r="EF12" i="7"/>
  <c r="DU20" i="7"/>
  <c r="EF23" i="7"/>
  <c r="DU28" i="7"/>
  <c r="EF31" i="7"/>
  <c r="DU37" i="7"/>
  <c r="EE37" i="7"/>
  <c r="DY29" i="7"/>
  <c r="EB6" i="7"/>
  <c r="EG12" i="7"/>
  <c r="DW21" i="7"/>
  <c r="DS25" i="7"/>
  <c r="EF30" i="7"/>
  <c r="EC35" i="7"/>
  <c r="DX8" i="7"/>
  <c r="DX7" i="7"/>
  <c r="ED7" i="7"/>
  <c r="DT15" i="7"/>
  <c r="DY22" i="7"/>
  <c r="EK26" i="7"/>
  <c r="EB14" i="7"/>
  <c r="DT32" i="7"/>
  <c r="DY37" i="7"/>
  <c r="DX37" i="7"/>
  <c r="EE34" i="7"/>
  <c r="EA22" i="7"/>
  <c r="DW26" i="7"/>
  <c r="EI13" i="7"/>
  <c r="EI6" i="7"/>
  <c r="EI15" i="7"/>
  <c r="EI25" i="7"/>
  <c r="EI33" i="7"/>
  <c r="EH34" i="7"/>
  <c r="EI11" i="7"/>
  <c r="EH29" i="7"/>
  <c r="EB11" i="7"/>
  <c r="EH6" i="7"/>
  <c r="EJ11" i="7"/>
  <c r="EI20" i="7"/>
  <c r="EI12" i="7"/>
  <c r="EI26" i="7"/>
  <c r="EH21" i="7"/>
  <c r="ED9" i="7"/>
  <c r="ED20" i="7"/>
  <c r="ED8" i="7"/>
  <c r="ED31" i="7"/>
  <c r="ED37" i="7"/>
  <c r="ED27" i="7"/>
  <c r="ED18" i="7"/>
  <c r="ED35" i="7"/>
  <c r="ED13" i="7"/>
  <c r="ED28" i="7"/>
  <c r="ED23" i="7"/>
  <c r="DZ7" i="7"/>
  <c r="DZ12" i="7"/>
  <c r="DZ17" i="7"/>
  <c r="DZ13" i="7"/>
  <c r="DZ29" i="7"/>
  <c r="DZ34" i="7"/>
  <c r="DZ33" i="7"/>
  <c r="DZ15" i="7"/>
  <c r="DZ21" i="7"/>
  <c r="DZ25" i="7"/>
  <c r="DZ6" i="7"/>
  <c r="DZ38" i="7"/>
  <c r="DZ26" i="7"/>
  <c r="EG15" i="7"/>
  <c r="EG25" i="7"/>
  <c r="EG33" i="7"/>
  <c r="EG13" i="7"/>
  <c r="EG6" i="7"/>
  <c r="EG8" i="7"/>
  <c r="DS9" i="7"/>
  <c r="EK12" i="7"/>
  <c r="EG18" i="7"/>
  <c r="EC23" i="7"/>
  <c r="DY27" i="7"/>
  <c r="EC31" i="7"/>
  <c r="DS38" i="7"/>
  <c r="EB9" i="7"/>
  <c r="EG17" i="7"/>
  <c r="FX7" i="7" s="1"/>
  <c r="EJ21" i="7"/>
  <c r="DZ27" i="7"/>
  <c r="DU30" i="7"/>
  <c r="DZ31" i="7"/>
  <c r="EI23" i="7"/>
  <c r="FZ6" i="7" s="1"/>
  <c r="DY8" i="7"/>
  <c r="EJ8" i="7"/>
  <c r="DY15" i="7"/>
  <c r="EC21" i="7"/>
  <c r="EA27" i="7"/>
  <c r="DW31" i="7"/>
  <c r="EB37" i="7"/>
  <c r="EE7" i="7"/>
  <c r="ED26" i="7"/>
  <c r="EA6" i="7"/>
  <c r="DY14" i="7"/>
  <c r="EC20" i="7"/>
  <c r="DY24" i="7"/>
  <c r="EC28" i="7"/>
  <c r="DY32" i="7"/>
  <c r="EC37" i="7"/>
  <c r="DW7" i="7"/>
  <c r="DS31" i="7"/>
  <c r="EJ6" i="7"/>
  <c r="DZ14" i="7"/>
  <c r="EE21" i="7"/>
  <c r="EA25" i="7"/>
  <c r="DY31" i="7"/>
  <c r="EK35" i="7"/>
  <c r="DT14" i="7"/>
  <c r="EA11" i="7"/>
  <c r="DW8" i="7"/>
  <c r="EB15" i="7"/>
  <c r="EG22" i="7"/>
  <c r="DW28" i="7"/>
  <c r="EK15" i="7"/>
  <c r="EC33" i="7"/>
  <c r="DT22" i="7"/>
  <c r="DZ11" i="7"/>
  <c r="EF37" i="7"/>
  <c r="EF35" i="7"/>
  <c r="EI22" i="7"/>
  <c r="EF27" i="7"/>
  <c r="DX35" i="7"/>
  <c r="EH9" i="7"/>
  <c r="EH13" i="7"/>
  <c r="EH12" i="7"/>
  <c r="EJ32" i="7"/>
  <c r="EJ31" i="7"/>
  <c r="EI28" i="7"/>
  <c r="DY35" i="7"/>
  <c r="DT29" i="7"/>
  <c r="DS7" i="7"/>
  <c r="DT20" i="7"/>
  <c r="EC18" i="7"/>
  <c r="EA9" i="7"/>
  <c r="DV14" i="7"/>
  <c r="DZ20" i="7"/>
  <c r="EK23" i="7"/>
  <c r="GB6" i="7" s="1"/>
  <c r="DZ28" i="7"/>
  <c r="DW33" i="7"/>
  <c r="EA38" i="7"/>
  <c r="DU11" i="7"/>
  <c r="DZ18" i="7"/>
  <c r="DU22" i="7"/>
  <c r="EH27" i="7"/>
  <c r="EC30" i="7"/>
  <c r="DS37" i="7"/>
  <c r="DT33" i="7"/>
  <c r="EK25" i="7"/>
  <c r="DU14" i="7"/>
  <c r="DU9" i="7"/>
  <c r="EH17" i="7"/>
  <c r="DV22" i="7"/>
  <c r="EI27" i="7"/>
  <c r="EE31" i="7"/>
  <c r="DU38" i="7"/>
  <c r="EG9" i="7"/>
  <c r="EA31" i="7"/>
  <c r="DU8" i="7"/>
  <c r="EG14" i="7"/>
  <c r="EK20" i="7"/>
  <c r="EG24" i="7"/>
  <c r="EK28" i="7"/>
  <c r="EG32" i="7"/>
  <c r="EK37" i="7"/>
  <c r="DS12" i="7"/>
  <c r="EK33" i="7"/>
  <c r="DU7" i="7"/>
  <c r="EH14" i="7"/>
  <c r="DX22" i="7"/>
  <c r="DU27" i="7"/>
  <c r="EG31" i="7"/>
  <c r="DW38" i="7"/>
  <c r="ED17" i="7"/>
  <c r="DV15" i="7"/>
  <c r="FM7" i="7" s="1"/>
  <c r="EE8" i="7"/>
  <c r="EJ15" i="7"/>
  <c r="DZ23" i="7"/>
  <c r="FQ6" i="7" s="1"/>
  <c r="EE28" i="7"/>
  <c r="DW18" i="7"/>
  <c r="DW35" i="7"/>
  <c r="DX20" i="7"/>
  <c r="EH38" i="7"/>
  <c r="EJ23" i="7"/>
  <c r="GA6" i="7" s="1"/>
  <c r="DY28" i="7"/>
  <c r="DV32" i="7"/>
  <c r="EH7" i="7"/>
  <c r="EJ14" i="7"/>
  <c r="EH32" i="7"/>
  <c r="EB13" i="7"/>
  <c r="EB23" i="7"/>
  <c r="FS6" i="7" s="1"/>
  <c r="EB8" i="7"/>
  <c r="EB18" i="7"/>
  <c r="EB27" i="7"/>
  <c r="EB7" i="7"/>
  <c r="EB26" i="7"/>
  <c r="EB31" i="7"/>
  <c r="EB34" i="7"/>
  <c r="EB17" i="7"/>
  <c r="FS7" i="7" s="1"/>
  <c r="EB12" i="7"/>
  <c r="EB35" i="7"/>
  <c r="EI21" i="7"/>
  <c r="EB38" i="7"/>
  <c r="DY25" i="7"/>
  <c r="EI17" i="7"/>
  <c r="FZ7" i="7" s="1"/>
  <c r="EI34" i="7"/>
  <c r="EB32" i="7"/>
  <c r="DX21" i="7"/>
  <c r="DX13" i="7"/>
  <c r="DX15" i="7"/>
  <c r="DX11" i="7"/>
  <c r="DX14" i="7"/>
  <c r="DX9" i="7"/>
  <c r="DX25" i="7"/>
  <c r="DX24" i="7"/>
  <c r="DX32" i="7"/>
  <c r="DX38" i="7"/>
  <c r="DX33" i="7"/>
  <c r="DX29" i="7"/>
  <c r="DX6" i="7"/>
  <c r="EI9" i="7"/>
  <c r="ED14" i="7"/>
  <c r="EH20" i="7"/>
  <c r="DV24" i="7"/>
  <c r="EH28" i="7"/>
  <c r="EE33" i="7"/>
  <c r="DY6" i="7"/>
  <c r="EC11" i="7"/>
  <c r="EH18" i="7"/>
  <c r="EC22" i="7"/>
  <c r="DS28" i="7"/>
  <c r="EK30" i="7"/>
  <c r="EA37" i="7"/>
  <c r="EC34" i="7"/>
  <c r="EI31" i="7"/>
  <c r="ED15" i="7"/>
  <c r="EC9" i="7"/>
  <c r="DS18" i="7"/>
  <c r="ED22" i="7"/>
  <c r="DT28" i="7"/>
  <c r="DY33" i="7"/>
  <c r="EC38" i="7"/>
  <c r="EA12" i="7"/>
  <c r="DU33" i="7"/>
  <c r="EC8" i="7"/>
  <c r="EH15" i="7"/>
  <c r="DV21" i="7"/>
  <c r="EH25" i="7"/>
  <c r="DV29" i="7"/>
  <c r="EH33" i="7"/>
  <c r="DV38" i="7"/>
  <c r="EC15" i="7"/>
  <c r="EE6" i="7"/>
  <c r="EC7" i="7"/>
  <c r="DS15" i="7"/>
  <c r="EF22" i="7"/>
  <c r="EC27" i="7"/>
  <c r="DZ32" i="7"/>
  <c r="EE38" i="7"/>
  <c r="EA23" i="7"/>
  <c r="FR6" i="7" s="1"/>
  <c r="EG20" i="7"/>
  <c r="DY11" i="7"/>
  <c r="DU17" i="7"/>
  <c r="EH23" i="7"/>
  <c r="FY6" i="7" s="1"/>
  <c r="EG30" i="7"/>
  <c r="DY21" i="7"/>
  <c r="EF7" i="7"/>
  <c r="EG27" i="7"/>
  <c r="EF20" i="7"/>
  <c r="EA30" i="7"/>
  <c r="ED32" i="7"/>
  <c r="DU24" i="7"/>
  <c r="EG28" i="7"/>
  <c r="DT30" i="7"/>
  <c r="DQ38" i="7"/>
  <c r="DL23" i="7"/>
  <c r="DL11" i="7"/>
  <c r="DL28" i="7"/>
  <c r="DQ6" i="7"/>
  <c r="DL27" i="7"/>
  <c r="DL30" i="7"/>
  <c r="DQ8" i="7"/>
  <c r="DL38" i="7"/>
  <c r="DF37" i="7"/>
  <c r="DF21" i="7"/>
  <c r="DQ17" i="7"/>
  <c r="DQ21" i="7"/>
  <c r="DQ35" i="7"/>
  <c r="DQ37" i="7"/>
  <c r="DQ26" i="7"/>
  <c r="DL20" i="7"/>
  <c r="DQ23" i="7"/>
  <c r="DQ28" i="7"/>
  <c r="DL8" i="7"/>
  <c r="DQ7" i="7"/>
  <c r="DQ11" i="7"/>
  <c r="DQ30" i="7"/>
  <c r="DQ29" i="7"/>
  <c r="DG6" i="7"/>
  <c r="DQ14" i="7"/>
  <c r="DQ32" i="7"/>
  <c r="DQ20" i="7"/>
  <c r="DQ9" i="7"/>
  <c r="DN11" i="7"/>
  <c r="DQ22" i="7"/>
  <c r="DQ12" i="7"/>
  <c r="DQ34" i="7"/>
  <c r="DQ24" i="7"/>
  <c r="DQ13" i="7"/>
  <c r="DQ25" i="7"/>
  <c r="DQ27" i="7"/>
  <c r="DQ31" i="7"/>
  <c r="DQ15" i="7"/>
  <c r="DO40" i="7"/>
  <c r="DL33" i="7"/>
  <c r="DG24" i="7"/>
  <c r="DG14" i="7"/>
  <c r="DN38" i="7"/>
  <c r="DN27" i="7"/>
  <c r="DG12" i="7"/>
  <c r="DG27" i="7"/>
  <c r="DF30" i="7"/>
  <c r="DL18" i="7"/>
  <c r="DL34" i="7"/>
  <c r="DH38" i="7"/>
  <c r="DG21" i="7"/>
  <c r="DG26" i="7"/>
  <c r="DG23" i="7"/>
  <c r="DG7" i="7"/>
  <c r="DG15" i="7"/>
  <c r="DH17" i="7"/>
  <c r="EY7" i="7" s="1"/>
  <c r="DN28" i="7"/>
  <c r="DN14" i="7"/>
  <c r="DN20" i="7"/>
  <c r="DL37" i="7"/>
  <c r="DN17" i="7"/>
  <c r="DF32" i="7"/>
  <c r="DF14" i="7"/>
  <c r="DL14" i="7"/>
  <c r="DL32" i="7"/>
  <c r="DN26" i="7"/>
  <c r="DN12" i="7"/>
  <c r="DN15" i="7"/>
  <c r="DL21" i="7"/>
  <c r="DL12" i="7"/>
  <c r="DN30" i="7"/>
  <c r="DL17" i="7"/>
  <c r="DF15" i="7"/>
  <c r="DN29" i="7"/>
  <c r="DL15" i="7"/>
  <c r="DN37" i="7"/>
  <c r="DL22" i="7"/>
  <c r="DN23" i="7"/>
  <c r="DL29" i="7"/>
  <c r="DL25" i="7"/>
  <c r="DL13" i="7"/>
  <c r="DL24" i="7"/>
  <c r="DN35" i="7"/>
  <c r="DN32" i="7"/>
  <c r="DL35" i="7"/>
  <c r="DN33" i="7"/>
  <c r="DN34" i="7"/>
  <c r="DN7" i="7"/>
  <c r="DL9" i="7"/>
  <c r="DN24" i="7"/>
  <c r="DN8" i="7"/>
  <c r="DN9" i="7"/>
  <c r="DF6" i="7"/>
  <c r="DN18" i="7"/>
  <c r="DN6" i="7"/>
  <c r="DF9" i="7"/>
  <c r="DL31" i="7"/>
  <c r="DI26" i="7"/>
  <c r="DN25" i="7"/>
  <c r="DF34" i="7"/>
  <c r="DN21" i="7"/>
  <c r="DL6" i="7"/>
  <c r="DL26" i="7"/>
  <c r="DI12" i="7"/>
  <c r="DF17" i="7"/>
  <c r="DI22" i="7"/>
  <c r="DI18" i="7"/>
  <c r="DH28" i="7"/>
  <c r="FF7" i="7"/>
  <c r="DH11" i="7"/>
  <c r="DG22" i="7"/>
  <c r="DP30" i="7"/>
  <c r="DM24" i="7"/>
  <c r="DM33" i="7"/>
  <c r="DH7" i="7"/>
  <c r="DH26" i="7"/>
  <c r="DH32" i="7"/>
  <c r="DH9" i="7"/>
  <c r="DF8" i="7"/>
  <c r="DH30" i="7"/>
  <c r="DF25" i="7"/>
  <c r="DP8" i="7"/>
  <c r="DH8" i="7"/>
  <c r="DG18" i="7"/>
  <c r="DM38" i="7"/>
  <c r="DH12" i="7"/>
  <c r="DG17" i="7"/>
  <c r="EX7" i="7" s="1"/>
  <c r="DF29" i="7"/>
  <c r="DF33" i="7"/>
  <c r="DG37" i="7"/>
  <c r="DP26" i="7"/>
  <c r="DF20" i="7"/>
  <c r="DG38" i="7"/>
  <c r="DP24" i="7"/>
  <c r="DG8" i="7"/>
  <c r="DF35" i="7"/>
  <c r="DH22" i="7"/>
  <c r="DH14" i="7"/>
  <c r="DF12" i="7"/>
  <c r="DF23" i="7"/>
  <c r="DG9" i="7"/>
  <c r="DH37" i="7"/>
  <c r="DH18" i="7"/>
  <c r="DF27" i="7"/>
  <c r="DF38" i="7"/>
  <c r="DG25" i="7"/>
  <c r="DG30" i="7"/>
  <c r="DG35" i="7"/>
  <c r="DH24" i="7"/>
  <c r="DG31" i="7"/>
  <c r="DN31" i="7"/>
  <c r="DG29" i="7"/>
  <c r="DN22" i="7"/>
  <c r="DF24" i="7"/>
  <c r="DF22" i="7"/>
  <c r="DH20" i="7"/>
  <c r="DG28" i="7"/>
  <c r="DG34" i="7"/>
  <c r="DG32" i="7"/>
  <c r="DM15" i="7"/>
  <c r="DH6" i="7"/>
  <c r="DH35" i="7"/>
  <c r="DH33" i="7"/>
  <c r="DF7" i="7"/>
  <c r="DH34" i="7"/>
  <c r="DG33" i="7"/>
  <c r="DF18" i="7"/>
  <c r="DR30" i="7"/>
  <c r="DF26" i="7"/>
  <c r="DF31" i="7"/>
  <c r="DG20" i="7"/>
  <c r="DF28" i="7"/>
  <c r="DM6" i="7"/>
  <c r="DE37" i="7"/>
  <c r="DM8" i="7"/>
  <c r="DM23" i="7"/>
  <c r="DM30" i="7"/>
  <c r="DM34" i="7"/>
  <c r="DM32" i="7"/>
  <c r="DM7" i="7"/>
  <c r="DM25" i="7"/>
  <c r="DM14" i="7"/>
  <c r="DE21" i="7"/>
  <c r="DM9" i="7"/>
  <c r="DM27" i="7"/>
  <c r="DM17" i="7"/>
  <c r="DE8" i="7"/>
  <c r="DH23" i="7"/>
  <c r="EY6" i="7" s="1"/>
  <c r="DM37" i="7"/>
  <c r="DM21" i="7"/>
  <c r="DM28" i="7"/>
  <c r="DM11" i="7"/>
  <c r="DM12" i="7"/>
  <c r="DM29" i="7"/>
  <c r="DM20" i="7"/>
  <c r="DE28" i="7"/>
  <c r="DH25" i="7"/>
  <c r="DM18" i="7"/>
  <c r="DM26" i="7"/>
  <c r="DM35" i="7"/>
  <c r="DM13" i="7"/>
  <c r="DM31" i="7"/>
  <c r="DI6" i="7"/>
  <c r="DP20" i="7"/>
  <c r="DH31" i="7"/>
  <c r="DE23" i="7"/>
  <c r="DE11" i="7"/>
  <c r="DE30" i="7"/>
  <c r="DI24" i="7"/>
  <c r="DI15" i="7"/>
  <c r="DE34" i="7"/>
  <c r="DI33" i="7"/>
  <c r="DH21" i="7"/>
  <c r="DE7" i="7"/>
  <c r="DE27" i="7"/>
  <c r="DE17" i="7"/>
  <c r="DI8" i="7"/>
  <c r="DI28" i="7"/>
  <c r="DI21" i="7"/>
  <c r="DI37" i="7"/>
  <c r="DE9" i="7"/>
  <c r="DE29" i="7"/>
  <c r="DE20" i="7"/>
  <c r="DI11" i="7"/>
  <c r="DI30" i="7"/>
  <c r="DI23" i="7"/>
  <c r="EZ6" i="7" s="1"/>
  <c r="DI31" i="7"/>
  <c r="DI34" i="7"/>
  <c r="DH27" i="7"/>
  <c r="DE25" i="7"/>
  <c r="DI38" i="7"/>
  <c r="DE12" i="7"/>
  <c r="DE31" i="7"/>
  <c r="DE22" i="7"/>
  <c r="DI14" i="7"/>
  <c r="DI32" i="7"/>
  <c r="DI25" i="7"/>
  <c r="DE35" i="7"/>
  <c r="DH29" i="7"/>
  <c r="DE14" i="7"/>
  <c r="DE15" i="7"/>
  <c r="DE33" i="7"/>
  <c r="DE24" i="7"/>
  <c r="DI17" i="7"/>
  <c r="DI7" i="7"/>
  <c r="DI27" i="7"/>
  <c r="DI35" i="7"/>
  <c r="DE32" i="7"/>
  <c r="DE18" i="7"/>
  <c r="DE6" i="7"/>
  <c r="DE26" i="7"/>
  <c r="DI20" i="7"/>
  <c r="DI9" i="7"/>
  <c r="DJ24" i="7"/>
  <c r="DJ22" i="7"/>
  <c r="DK38" i="7"/>
  <c r="DK37" i="7"/>
  <c r="DK27" i="7"/>
  <c r="DK22" i="7"/>
  <c r="DK17" i="7"/>
  <c r="DK15" i="7"/>
  <c r="DK26" i="7"/>
  <c r="DK28" i="7"/>
  <c r="DK24" i="7"/>
  <c r="DK34" i="7"/>
  <c r="DK31" i="7"/>
  <c r="DK33" i="7"/>
  <c r="DK9" i="7"/>
  <c r="DJ32" i="7"/>
  <c r="DD18" i="7"/>
  <c r="DD35" i="7"/>
  <c r="DD34" i="7"/>
  <c r="DD25" i="7"/>
  <c r="DD31" i="7"/>
  <c r="DD27" i="7"/>
  <c r="DB28" i="7"/>
  <c r="DB11" i="7"/>
  <c r="DB30" i="7"/>
  <c r="DB26" i="7"/>
  <c r="DB32" i="7"/>
  <c r="DB6" i="7"/>
  <c r="DB20" i="7"/>
  <c r="DC15" i="7"/>
  <c r="DC9" i="7"/>
  <c r="DC26" i="7"/>
  <c r="DJ29" i="7"/>
  <c r="DJ12" i="7"/>
  <c r="DJ27" i="7"/>
  <c r="DJ9" i="7"/>
  <c r="DJ25" i="7"/>
  <c r="DJ23" i="7"/>
  <c r="DJ21" i="7"/>
  <c r="DJ7" i="7"/>
  <c r="DJ38" i="7"/>
  <c r="DJ35" i="7"/>
  <c r="DJ18" i="7"/>
  <c r="DJ33" i="7"/>
  <c r="DJ15" i="7"/>
  <c r="DJ31" i="7"/>
  <c r="DK7" i="7"/>
  <c r="DJ11" i="7"/>
  <c r="DD37" i="7"/>
  <c r="DC31" i="7"/>
  <c r="DC22" i="7"/>
  <c r="DK29" i="7"/>
  <c r="DK11" i="7"/>
  <c r="DC37" i="7"/>
  <c r="DK30" i="7"/>
  <c r="DC21" i="7"/>
  <c r="DK32" i="7"/>
  <c r="DJ17" i="7"/>
  <c r="DK23" i="7"/>
  <c r="DJ30" i="7"/>
  <c r="DP37" i="7"/>
  <c r="DC18" i="7"/>
  <c r="DR28" i="7"/>
  <c r="DR8" i="7"/>
  <c r="DR27" i="7"/>
  <c r="DR9" i="7"/>
  <c r="DR12" i="7"/>
  <c r="DR25" i="7"/>
  <c r="DR23" i="7"/>
  <c r="FI6" i="7" s="1"/>
  <c r="DR21" i="7"/>
  <c r="DR7" i="7"/>
  <c r="DR38" i="7"/>
  <c r="DR35" i="7"/>
  <c r="DR18" i="7"/>
  <c r="DR33" i="7"/>
  <c r="DR31" i="7"/>
  <c r="DR29" i="7"/>
  <c r="DR15" i="7"/>
  <c r="FI7" i="7" s="1"/>
  <c r="DR13" i="7"/>
  <c r="DC30" i="7"/>
  <c r="DB38" i="7"/>
  <c r="DB31" i="7"/>
  <c r="DB29" i="7"/>
  <c r="DB12" i="7"/>
  <c r="DB27" i="7"/>
  <c r="DB9" i="7"/>
  <c r="DB33" i="7"/>
  <c r="DB25" i="7"/>
  <c r="DB15" i="7"/>
  <c r="DB23" i="7"/>
  <c r="DB7" i="7"/>
  <c r="DB21" i="7"/>
  <c r="DB35" i="7"/>
  <c r="DB18" i="7"/>
  <c r="DC29" i="7"/>
  <c r="DK8" i="7"/>
  <c r="DR24" i="7"/>
  <c r="DR22" i="7"/>
  <c r="DP32" i="7"/>
  <c r="DP35" i="7"/>
  <c r="DP17" i="7"/>
  <c r="DC32" i="7"/>
  <c r="DB17" i="7"/>
  <c r="DK6" i="7"/>
  <c r="DD21" i="7"/>
  <c r="DK21" i="7"/>
  <c r="DC28" i="7"/>
  <c r="DC12" i="7"/>
  <c r="DD32" i="7"/>
  <c r="DD30" i="7"/>
  <c r="DD28" i="7"/>
  <c r="DD26" i="7"/>
  <c r="DD24" i="7"/>
  <c r="DD22" i="7"/>
  <c r="DD20" i="7"/>
  <c r="DD17" i="7"/>
  <c r="EU7" i="7" s="1"/>
  <c r="DD14" i="7"/>
  <c r="DD11" i="7"/>
  <c r="DD8" i="7"/>
  <c r="DD6" i="7"/>
  <c r="DC23" i="7"/>
  <c r="DC7" i="7"/>
  <c r="DR34" i="7"/>
  <c r="DD23" i="7"/>
  <c r="EU6" i="7" s="1"/>
  <c r="DC6" i="7"/>
  <c r="DK35" i="7"/>
  <c r="FH7" i="7"/>
  <c r="DR11" i="7"/>
  <c r="DC25" i="7"/>
  <c r="DC33" i="7"/>
  <c r="DC24" i="7"/>
  <c r="DB24" i="7"/>
  <c r="DC20" i="7"/>
  <c r="DP31" i="7"/>
  <c r="DP29" i="7"/>
  <c r="DP27" i="7"/>
  <c r="DP25" i="7"/>
  <c r="DP23" i="7"/>
  <c r="DP21" i="7"/>
  <c r="DP18" i="7"/>
  <c r="DP15" i="7"/>
  <c r="DP13" i="7"/>
  <c r="DP12" i="7"/>
  <c r="DP9" i="7"/>
  <c r="DP7" i="7"/>
  <c r="DC34" i="7"/>
  <c r="DC27" i="7"/>
  <c r="DC17" i="7"/>
  <c r="DD38" i="7"/>
  <c r="DJ14" i="7"/>
  <c r="DP6" i="7"/>
  <c r="DJ34" i="7"/>
  <c r="DP22" i="7"/>
  <c r="DR14" i="7"/>
  <c r="DD33" i="7"/>
  <c r="DB14" i="7"/>
  <c r="DR26" i="7"/>
  <c r="DJ8" i="7"/>
  <c r="DB22" i="7"/>
  <c r="DP38" i="7"/>
  <c r="DD29" i="7"/>
  <c r="FF6" i="7"/>
  <c r="DD12" i="7"/>
  <c r="DK12" i="7"/>
  <c r="DR37" i="7"/>
  <c r="DP33" i="7"/>
  <c r="DR20" i="7"/>
  <c r="DC35" i="7"/>
  <c r="DB34" i="7"/>
  <c r="DR6" i="7"/>
  <c r="DK18" i="7"/>
  <c r="DD7" i="7"/>
  <c r="DC11" i="7"/>
  <c r="DC14" i="7"/>
  <c r="DC8" i="7"/>
  <c r="DJ26" i="7"/>
  <c r="DB8" i="7"/>
  <c r="DK20" i="7"/>
  <c r="DP28" i="7"/>
  <c r="DP11" i="7"/>
  <c r="DD9" i="7"/>
  <c r="DJ37" i="7"/>
  <c r="DJ20" i="7"/>
  <c r="DK25" i="7"/>
  <c r="DR32" i="7"/>
  <c r="DJ6" i="7"/>
  <c r="DP34" i="7"/>
  <c r="AI31" i="3"/>
  <c r="AJ31" i="3"/>
  <c r="AK31" i="3"/>
  <c r="AL31" i="3"/>
  <c r="AM31" i="3"/>
  <c r="AN31" i="3"/>
  <c r="F40" i="3"/>
  <c r="N40" i="3"/>
  <c r="AM5" i="3"/>
  <c r="BH5" i="3" s="1"/>
  <c r="AN5" i="3"/>
  <c r="BI5" i="3" s="1"/>
  <c r="AM6" i="3"/>
  <c r="AN6" i="3"/>
  <c r="AM7" i="3"/>
  <c r="AN7" i="3"/>
  <c r="AM8" i="3"/>
  <c r="AN8" i="3"/>
  <c r="AM9" i="3"/>
  <c r="AN9" i="3"/>
  <c r="AM11" i="3"/>
  <c r="AN11" i="3"/>
  <c r="AM12" i="3"/>
  <c r="AN12" i="3"/>
  <c r="AM14" i="3"/>
  <c r="AN14" i="3"/>
  <c r="AM15" i="3"/>
  <c r="AN15" i="3"/>
  <c r="AM17" i="3"/>
  <c r="AN17" i="3"/>
  <c r="AM18" i="3"/>
  <c r="AN18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2" i="3"/>
  <c r="AN32" i="3"/>
  <c r="AM33" i="3"/>
  <c r="AN33" i="3"/>
  <c r="AM34" i="3"/>
  <c r="AN34" i="3"/>
  <c r="AM35" i="3"/>
  <c r="AN35" i="3"/>
  <c r="AM37" i="3"/>
  <c r="AN37" i="3"/>
  <c r="AM38" i="3"/>
  <c r="AN38" i="3"/>
  <c r="G40" i="3"/>
  <c r="H40" i="3"/>
  <c r="I40" i="3"/>
  <c r="J40" i="3"/>
  <c r="FK6" i="7" l="1"/>
  <c r="FN7" i="7"/>
  <c r="FJ7" i="7"/>
  <c r="FU6" i="7"/>
  <c r="FL6" i="7"/>
  <c r="FX6" i="7"/>
  <c r="FT6" i="7"/>
  <c r="FO6" i="7"/>
  <c r="GA7" i="7"/>
  <c r="GB7" i="7"/>
  <c r="FW6" i="7"/>
  <c r="FY7" i="7"/>
  <c r="FP7" i="7"/>
  <c r="FV6" i="7"/>
  <c r="FL7" i="7"/>
  <c r="FK7" i="7"/>
  <c r="FJ6" i="7"/>
  <c r="FU7" i="7"/>
  <c r="FQ7" i="7"/>
  <c r="FM6" i="7"/>
  <c r="EK40" i="7"/>
  <c r="FC6" i="7"/>
  <c r="DZ40" i="7"/>
  <c r="ED40" i="7"/>
  <c r="EF40" i="7"/>
  <c r="DU40" i="7"/>
  <c r="EI40" i="7"/>
  <c r="EE40" i="7"/>
  <c r="EA40" i="7"/>
  <c r="EB40" i="7"/>
  <c r="DT40" i="7"/>
  <c r="EG40" i="7"/>
  <c r="DS40" i="7"/>
  <c r="DW40" i="7"/>
  <c r="EH40" i="7"/>
  <c r="DY40" i="7"/>
  <c r="DX40" i="7"/>
  <c r="DV40" i="7"/>
  <c r="EJ40" i="7"/>
  <c r="EC40" i="7"/>
  <c r="FH6" i="7"/>
  <c r="DQ40" i="7"/>
  <c r="DP40" i="7"/>
  <c r="DR40" i="7"/>
  <c r="EX6" i="7"/>
  <c r="EW7" i="7"/>
  <c r="FE7" i="7"/>
  <c r="FE6" i="7"/>
  <c r="EW6" i="7"/>
  <c r="FC7" i="7"/>
  <c r="DL40" i="7"/>
  <c r="FD7" i="7"/>
  <c r="DN40" i="7"/>
  <c r="EZ7" i="7"/>
  <c r="DF40" i="7"/>
  <c r="EV7" i="7"/>
  <c r="DG40" i="7"/>
  <c r="DI40" i="7"/>
  <c r="FD6" i="7"/>
  <c r="DE40" i="7"/>
  <c r="FB6" i="7"/>
  <c r="EV6" i="7"/>
  <c r="DH40" i="7"/>
  <c r="DM40" i="7"/>
  <c r="DK40" i="7"/>
  <c r="DJ40" i="7"/>
  <c r="FB7" i="7"/>
  <c r="DB40" i="7"/>
  <c r="ET7" i="7"/>
  <c r="ET6" i="7"/>
  <c r="FG7" i="7"/>
  <c r="FA7" i="7"/>
  <c r="DC40" i="7"/>
  <c r="ES7" i="7"/>
  <c r="FG6" i="7"/>
  <c r="DD40" i="7"/>
  <c r="ES6" i="7"/>
  <c r="FA6" i="7"/>
  <c r="AN39" i="3"/>
  <c r="BI13" i="3" s="1"/>
  <c r="AM39" i="3"/>
  <c r="BH13" i="3" s="1"/>
  <c r="S40" i="3"/>
  <c r="R40" i="3"/>
  <c r="BH21" i="3" l="1"/>
  <c r="BH17" i="3"/>
  <c r="BH38" i="3"/>
  <c r="BH25" i="3"/>
  <c r="BH7" i="3"/>
  <c r="BH11" i="3"/>
  <c r="BH23" i="3"/>
  <c r="BH22" i="3"/>
  <c r="BH24" i="3"/>
  <c r="BH35" i="3"/>
  <c r="BH32" i="3"/>
  <c r="BH9" i="3"/>
  <c r="BH20" i="3"/>
  <c r="BH8" i="3"/>
  <c r="BH18" i="3"/>
  <c r="BH37" i="3"/>
  <c r="BH15" i="3"/>
  <c r="BH6" i="3"/>
  <c r="BH14" i="3"/>
  <c r="BI14" i="3"/>
  <c r="BH26" i="3"/>
  <c r="BI27" i="3"/>
  <c r="BI18" i="3"/>
  <c r="BI28" i="3"/>
  <c r="BI20" i="3"/>
  <c r="BI11" i="3"/>
  <c r="BH29" i="3"/>
  <c r="BI26" i="3"/>
  <c r="BI9" i="3"/>
  <c r="BI22" i="3"/>
  <c r="BI8" i="3"/>
  <c r="BH33" i="3"/>
  <c r="BI7" i="3"/>
  <c r="BI34" i="3"/>
  <c r="BI12" i="3"/>
  <c r="BI31" i="3"/>
  <c r="BH34" i="3"/>
  <c r="BH12" i="3"/>
  <c r="BI15" i="3"/>
  <c r="BI30" i="3"/>
  <c r="BI33" i="3"/>
  <c r="BI24" i="3"/>
  <c r="BI37" i="3"/>
  <c r="BI29" i="3"/>
  <c r="BI23" i="3"/>
  <c r="BI32" i="3"/>
  <c r="BI6" i="3"/>
  <c r="BI17" i="3"/>
  <c r="BI38" i="3"/>
  <c r="BI25" i="3"/>
  <c r="BH27" i="3"/>
  <c r="BI21" i="3"/>
  <c r="BI35" i="3"/>
  <c r="BH30" i="3"/>
  <c r="BH31" i="3"/>
  <c r="BH2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X29" i="3"/>
  <c r="Y29" i="3"/>
  <c r="Z29" i="3"/>
  <c r="AA29" i="3"/>
  <c r="AB29" i="3"/>
  <c r="AD29" i="3"/>
  <c r="AE29" i="3"/>
  <c r="AI29" i="3"/>
  <c r="AJ29" i="3"/>
  <c r="AK29" i="3"/>
  <c r="AL29" i="3"/>
  <c r="X30" i="3"/>
  <c r="Y30" i="3"/>
  <c r="Z30" i="3"/>
  <c r="AA30" i="3"/>
  <c r="AB30" i="3"/>
  <c r="AC30" i="3"/>
  <c r="AD30" i="3"/>
  <c r="AE30" i="3"/>
  <c r="AG30" i="3"/>
  <c r="AH30" i="3"/>
  <c r="AI30" i="3"/>
  <c r="AJ30" i="3"/>
  <c r="AK30" i="3"/>
  <c r="AL30" i="3"/>
  <c r="X31" i="3"/>
  <c r="Y31" i="3"/>
  <c r="Z31" i="3"/>
  <c r="AA31" i="3"/>
  <c r="AB31" i="3"/>
  <c r="AC31" i="3"/>
  <c r="AD31" i="3"/>
  <c r="AE31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BH40" i="3" l="1"/>
  <c r="BI40" i="3"/>
  <c r="AF39" i="3"/>
  <c r="W5" i="3"/>
  <c r="AJ39" i="3" l="1"/>
  <c r="AI39" i="3"/>
  <c r="AG39" i="3"/>
  <c r="AL39" i="3"/>
  <c r="AH39" i="3"/>
  <c r="AK39" i="3"/>
  <c r="X5" i="3"/>
  <c r="AS5" i="3" s="1"/>
  <c r="BM5" i="3" s="1"/>
  <c r="Y5" i="3"/>
  <c r="AT5" i="3" s="1"/>
  <c r="BN5" i="3" s="1"/>
  <c r="Z5" i="3"/>
  <c r="AU5" i="3" s="1"/>
  <c r="BO5" i="3" s="1"/>
  <c r="AA5" i="3"/>
  <c r="AV5" i="3" s="1"/>
  <c r="BP5" i="3" s="1"/>
  <c r="AB5" i="3"/>
  <c r="AW5" i="3" s="1"/>
  <c r="BQ5" i="3" s="1"/>
  <c r="AC5" i="3"/>
  <c r="AX5" i="3" s="1"/>
  <c r="BR5" i="3" s="1"/>
  <c r="AD5" i="3"/>
  <c r="AY5" i="3" s="1"/>
  <c r="BS5" i="3" s="1"/>
  <c r="AE5" i="3"/>
  <c r="AZ5" i="3" s="1"/>
  <c r="BT5" i="3" s="1"/>
  <c r="AF5" i="3"/>
  <c r="BA5" i="3" s="1"/>
  <c r="BU5" i="3" s="1"/>
  <c r="AG5" i="3"/>
  <c r="BB5" i="3" s="1"/>
  <c r="BV5" i="3" s="1"/>
  <c r="AH5" i="3"/>
  <c r="BC5" i="3" s="1"/>
  <c r="BW5" i="3" s="1"/>
  <c r="AI5" i="3"/>
  <c r="BD5" i="3" s="1"/>
  <c r="BX5" i="3" s="1"/>
  <c r="AJ5" i="3"/>
  <c r="BE5" i="3" s="1"/>
  <c r="BY5" i="3" s="1"/>
  <c r="AK5" i="3"/>
  <c r="BF5" i="3" s="1"/>
  <c r="BZ5" i="3" s="1"/>
  <c r="AL5" i="3"/>
  <c r="BG5" i="3" s="1"/>
  <c r="CA5" i="3" s="1"/>
  <c r="AR5" i="3"/>
  <c r="BL5" i="3" s="1"/>
  <c r="BE13" i="3" l="1"/>
  <c r="BG13" i="3" l="1"/>
  <c r="BC13" i="3"/>
  <c r="BD13" i="3"/>
  <c r="BF13" i="3"/>
  <c r="K40" i="3" l="1"/>
  <c r="L40" i="3"/>
  <c r="M40" i="3"/>
  <c r="O40" i="3"/>
  <c r="P40" i="3"/>
  <c r="Q40" i="3"/>
  <c r="BF6" i="3" l="1"/>
  <c r="BG18" i="3"/>
  <c r="BD18" i="3"/>
  <c r="BE6" i="3"/>
  <c r="BF26" i="3"/>
  <c r="BF37" i="3"/>
  <c r="BF35" i="3"/>
  <c r="BF12" i="3"/>
  <c r="BF31" i="3"/>
  <c r="BG27" i="3"/>
  <c r="BF21" i="3"/>
  <c r="BF8" i="3"/>
  <c r="BG6" i="3"/>
  <c r="BG32" i="3"/>
  <c r="BF22" i="3"/>
  <c r="BF29" i="3"/>
  <c r="BF24" i="3"/>
  <c r="BF25" i="3"/>
  <c r="BF14" i="3"/>
  <c r="BG21" i="3"/>
  <c r="BG31" i="3"/>
  <c r="BG24" i="3"/>
  <c r="BF20" i="3"/>
  <c r="BF30" i="3"/>
  <c r="BF32" i="3"/>
  <c r="BF33" i="3"/>
  <c r="BF38" i="3"/>
  <c r="BG14" i="3"/>
  <c r="BF17" i="3"/>
  <c r="BF34" i="3"/>
  <c r="BG30" i="3"/>
  <c r="BG17" i="3"/>
  <c r="BG37" i="3"/>
  <c r="BG20" i="3"/>
  <c r="BG12" i="3"/>
  <c r="BF28" i="3"/>
  <c r="BG38" i="3"/>
  <c r="BF9" i="3"/>
  <c r="BG26" i="3"/>
  <c r="BE21" i="3"/>
  <c r="BE8" i="3"/>
  <c r="BE23" i="3"/>
  <c r="BE33" i="3"/>
  <c r="BG35" i="3"/>
  <c r="BG34" i="3"/>
  <c r="BG23" i="3"/>
  <c r="BG15" i="3"/>
  <c r="BG28" i="3"/>
  <c r="BG29" i="3"/>
  <c r="BE22" i="3"/>
  <c r="BE15" i="3"/>
  <c r="BE29" i="3"/>
  <c r="BE35" i="3"/>
  <c r="BE9" i="3"/>
  <c r="BE27" i="3"/>
  <c r="BE32" i="3"/>
  <c r="BE26" i="3"/>
  <c r="BE37" i="3"/>
  <c r="BE31" i="3"/>
  <c r="BG11" i="3"/>
  <c r="BE20" i="3"/>
  <c r="BG7" i="3"/>
  <c r="BE30" i="3"/>
  <c r="BG33" i="3"/>
  <c r="BE38" i="3"/>
  <c r="BE17" i="3"/>
  <c r="BE11" i="3"/>
  <c r="BE28" i="3"/>
  <c r="BE34" i="3"/>
  <c r="BE25" i="3"/>
  <c r="BE14" i="3"/>
  <c r="BE24" i="3"/>
  <c r="BD17" i="3"/>
  <c r="BD20" i="3"/>
  <c r="BD9" i="3"/>
  <c r="BD32" i="3"/>
  <c r="BD30" i="3"/>
  <c r="BD22" i="3"/>
  <c r="BD31" i="3"/>
  <c r="BG9" i="3"/>
  <c r="BD23" i="3"/>
  <c r="BD28" i="3"/>
  <c r="BG8" i="3"/>
  <c r="BD29" i="3"/>
  <c r="BD27" i="3"/>
  <c r="BD21" i="3"/>
  <c r="BD37" i="3"/>
  <c r="BD24" i="3"/>
  <c r="BD15" i="3"/>
  <c r="BD11" i="3"/>
  <c r="BD33" i="3"/>
  <c r="BD34" i="3"/>
  <c r="BD35" i="3"/>
  <c r="BD26" i="3"/>
  <c r="BG25" i="3"/>
  <c r="BD12" i="3"/>
  <c r="BG22" i="3"/>
  <c r="BF23" i="3"/>
  <c r="BF15" i="3"/>
  <c r="BF7" i="3"/>
  <c r="BF27" i="3"/>
  <c r="BF11" i="3"/>
  <c r="BD7" i="3"/>
  <c r="BD38" i="3"/>
  <c r="BD25" i="3"/>
  <c r="BD14" i="3"/>
  <c r="BE12" i="3"/>
  <c r="BF18" i="3"/>
  <c r="BD6" i="3"/>
  <c r="BD8" i="3"/>
  <c r="BE7" i="3"/>
  <c r="BE18" i="3"/>
  <c r="BX7" i="3" l="1"/>
  <c r="BY7" i="3"/>
  <c r="CA7" i="3"/>
  <c r="BY6" i="3"/>
  <c r="BZ7" i="3"/>
  <c r="BX6" i="3"/>
  <c r="BZ6" i="3"/>
  <c r="CA6" i="3"/>
  <c r="BG40" i="3"/>
  <c r="BF40" i="3"/>
  <c r="BD40" i="3"/>
  <c r="BE40" i="3"/>
  <c r="Z39" i="3" l="1"/>
  <c r="Y39" i="3"/>
  <c r="X39" i="3"/>
  <c r="AR15" i="3"/>
  <c r="AD39" i="3"/>
  <c r="AA39" i="3"/>
  <c r="AC39" i="3"/>
  <c r="AB39" i="3"/>
  <c r="BC21" i="3"/>
  <c r="AE39" i="3"/>
  <c r="AZ15" i="3" l="1"/>
  <c r="AV21" i="3"/>
  <c r="BA15" i="3"/>
  <c r="BB21" i="3"/>
  <c r="BB13" i="3"/>
  <c r="AS15" i="3"/>
  <c r="AX15" i="3"/>
  <c r="AU15" i="3"/>
  <c r="AR18" i="3"/>
  <c r="AU21" i="3"/>
  <c r="AS21" i="3"/>
  <c r="BA21" i="3"/>
  <c r="AR21" i="3"/>
  <c r="AZ21" i="3"/>
  <c r="AT12" i="3"/>
  <c r="AT31" i="3"/>
  <c r="AT37" i="3"/>
  <c r="AT33" i="3"/>
  <c r="AT7" i="3"/>
  <c r="AT30" i="3"/>
  <c r="AT6" i="3"/>
  <c r="AT38" i="3"/>
  <c r="AT18" i="3"/>
  <c r="AT29" i="3"/>
  <c r="AT11" i="3"/>
  <c r="AT26" i="3"/>
  <c r="AT8" i="3"/>
  <c r="AT28" i="3"/>
  <c r="AT20" i="3"/>
  <c r="AT35" i="3"/>
  <c r="AT25" i="3"/>
  <c r="AT27" i="3"/>
  <c r="AT24" i="3"/>
  <c r="AT23" i="3"/>
  <c r="AT34" i="3"/>
  <c r="AT32" i="3"/>
  <c r="AT17" i="3"/>
  <c r="AT22" i="3"/>
  <c r="AT9" i="3"/>
  <c r="AT14" i="3"/>
  <c r="AT15" i="3"/>
  <c r="AT21" i="3"/>
  <c r="AS11" i="3"/>
  <c r="AS29" i="3"/>
  <c r="AS31" i="3"/>
  <c r="AS34" i="3"/>
  <c r="AS8" i="3"/>
  <c r="AS7" i="3"/>
  <c r="AS25" i="3"/>
  <c r="AS30" i="3"/>
  <c r="AS24" i="3"/>
  <c r="AS12" i="3"/>
  <c r="AS6" i="3"/>
  <c r="AS32" i="3"/>
  <c r="AS35" i="3"/>
  <c r="AS14" i="3"/>
  <c r="AS17" i="3"/>
  <c r="AS33" i="3"/>
  <c r="AS22" i="3"/>
  <c r="AS26" i="3"/>
  <c r="AS28" i="3"/>
  <c r="AS18" i="3"/>
  <c r="AS27" i="3"/>
  <c r="AS9" i="3"/>
  <c r="AS37" i="3"/>
  <c r="AS23" i="3"/>
  <c r="AS38" i="3"/>
  <c r="AS20" i="3"/>
  <c r="AU18" i="3"/>
  <c r="AU8" i="3"/>
  <c r="AU6" i="3"/>
  <c r="AU37" i="3"/>
  <c r="AU31" i="3"/>
  <c r="AU7" i="3"/>
  <c r="AU9" i="3"/>
  <c r="AU11" i="3"/>
  <c r="AU34" i="3"/>
  <c r="AU33" i="3"/>
  <c r="AU23" i="3"/>
  <c r="AU26" i="3"/>
  <c r="AU20" i="3"/>
  <c r="AU30" i="3"/>
  <c r="AU17" i="3"/>
  <c r="AU24" i="3"/>
  <c r="AU28" i="3"/>
  <c r="AU35" i="3"/>
  <c r="AU27" i="3"/>
  <c r="AU32" i="3"/>
  <c r="AU38" i="3"/>
  <c r="AU25" i="3"/>
  <c r="AU12" i="3"/>
  <c r="AU22" i="3"/>
  <c r="AU29" i="3"/>
  <c r="AU14" i="3"/>
  <c r="BB15" i="3"/>
  <c r="AV34" i="3"/>
  <c r="AV12" i="3"/>
  <c r="AV22" i="3"/>
  <c r="AV9" i="3"/>
  <c r="AV25" i="3"/>
  <c r="AV32" i="3"/>
  <c r="AV6" i="3"/>
  <c r="AV7" i="3"/>
  <c r="AV24" i="3"/>
  <c r="AV11" i="3"/>
  <c r="AV38" i="3"/>
  <c r="AV27" i="3"/>
  <c r="AV28" i="3"/>
  <c r="AV37" i="3"/>
  <c r="AV30" i="3"/>
  <c r="AV8" i="3"/>
  <c r="AV26" i="3"/>
  <c r="AV18" i="3"/>
  <c r="AV14" i="3"/>
  <c r="AV20" i="3"/>
  <c r="AV35" i="3"/>
  <c r="AV23" i="3"/>
  <c r="AV29" i="3"/>
  <c r="AV33" i="3"/>
  <c r="AV17" i="3"/>
  <c r="AV31" i="3"/>
  <c r="AW12" i="3"/>
  <c r="AW31" i="3"/>
  <c r="AW22" i="3"/>
  <c r="AW17" i="3"/>
  <c r="AW6" i="3"/>
  <c r="AW26" i="3"/>
  <c r="AW14" i="3"/>
  <c r="AW23" i="3"/>
  <c r="AW25" i="3"/>
  <c r="AW20" i="3"/>
  <c r="AW33" i="3"/>
  <c r="AW28" i="3"/>
  <c r="AW30" i="3"/>
  <c r="AW8" i="3"/>
  <c r="AW18" i="3"/>
  <c r="AW29" i="3"/>
  <c r="AW35" i="3"/>
  <c r="AW34" i="3"/>
  <c r="AW27" i="3"/>
  <c r="AW38" i="3"/>
  <c r="AW11" i="3"/>
  <c r="AW7" i="3"/>
  <c r="AW9" i="3"/>
  <c r="AW37" i="3"/>
  <c r="AW32" i="3"/>
  <c r="AW24" i="3"/>
  <c r="AR29" i="3"/>
  <c r="AR7" i="3"/>
  <c r="AR33" i="3"/>
  <c r="AR31" i="3"/>
  <c r="AR6" i="3"/>
  <c r="AR27" i="3"/>
  <c r="AR11" i="3"/>
  <c r="AR28" i="3"/>
  <c r="AR25" i="3"/>
  <c r="AR22" i="3"/>
  <c r="AR34" i="3"/>
  <c r="AR8" i="3"/>
  <c r="AR23" i="3"/>
  <c r="BL6" i="3" s="1"/>
  <c r="AR26" i="3"/>
  <c r="AR35" i="3"/>
  <c r="AR32" i="3"/>
  <c r="AR24" i="3"/>
  <c r="AR38" i="3"/>
  <c r="AR9" i="3"/>
  <c r="AR12" i="3"/>
  <c r="AR20" i="3"/>
  <c r="AR30" i="3"/>
  <c r="AR14" i="3"/>
  <c r="AR17" i="3"/>
  <c r="AR37" i="3"/>
  <c r="AY18" i="3"/>
  <c r="AY26" i="3"/>
  <c r="AY27" i="3"/>
  <c r="AY22" i="3"/>
  <c r="AY14" i="3"/>
  <c r="AY8" i="3"/>
  <c r="AY23" i="3"/>
  <c r="AY12" i="3"/>
  <c r="AY11" i="3"/>
  <c r="AY30" i="3"/>
  <c r="AY20" i="3"/>
  <c r="AY33" i="3"/>
  <c r="AY24" i="3"/>
  <c r="AY29" i="3"/>
  <c r="AY17" i="3"/>
  <c r="AY6" i="3"/>
  <c r="AY35" i="3"/>
  <c r="AY28" i="3"/>
  <c r="AY7" i="3"/>
  <c r="AY25" i="3"/>
  <c r="AY38" i="3"/>
  <c r="AY31" i="3"/>
  <c r="AY34" i="3"/>
  <c r="AY37" i="3"/>
  <c r="AY9" i="3"/>
  <c r="AY32" i="3"/>
  <c r="AW15" i="3"/>
  <c r="AV15" i="3"/>
  <c r="AW21" i="3"/>
  <c r="AX30" i="3"/>
  <c r="AX12" i="3"/>
  <c r="AX26" i="3"/>
  <c r="AX7" i="3"/>
  <c r="AX18" i="3"/>
  <c r="AX35" i="3"/>
  <c r="AX14" i="3"/>
  <c r="AX11" i="3"/>
  <c r="AX9" i="3"/>
  <c r="AX31" i="3"/>
  <c r="AX24" i="3"/>
  <c r="AX20" i="3"/>
  <c r="AX38" i="3"/>
  <c r="AX34" i="3"/>
  <c r="AX29" i="3"/>
  <c r="AX17" i="3"/>
  <c r="AX22" i="3"/>
  <c r="AX23" i="3"/>
  <c r="AX32" i="3"/>
  <c r="AX8" i="3"/>
  <c r="AX6" i="3"/>
  <c r="AX33" i="3"/>
  <c r="AX25" i="3"/>
  <c r="AX28" i="3"/>
  <c r="AX37" i="3"/>
  <c r="AX27" i="3"/>
  <c r="AX21" i="3"/>
  <c r="BC15" i="3"/>
  <c r="AY21" i="3"/>
  <c r="AZ37" i="3"/>
  <c r="AZ31" i="3"/>
  <c r="AZ35" i="3"/>
  <c r="AZ26" i="3"/>
  <c r="AZ20" i="3"/>
  <c r="AZ14" i="3"/>
  <c r="AZ8" i="3"/>
  <c r="AZ12" i="3"/>
  <c r="AZ32" i="3"/>
  <c r="AZ6" i="3"/>
  <c r="AZ27" i="3"/>
  <c r="AZ22" i="3"/>
  <c r="AZ7" i="3"/>
  <c r="AZ23" i="3"/>
  <c r="AZ28" i="3"/>
  <c r="AZ24" i="3"/>
  <c r="AZ11" i="3"/>
  <c r="AZ9" i="3"/>
  <c r="AZ34" i="3"/>
  <c r="AZ25" i="3"/>
  <c r="AZ29" i="3"/>
  <c r="AZ33" i="3"/>
  <c r="AZ18" i="3"/>
  <c r="AZ17" i="3"/>
  <c r="AZ38" i="3"/>
  <c r="AZ30" i="3"/>
  <c r="BC12" i="3"/>
  <c r="BC9" i="3"/>
  <c r="BC17" i="3"/>
  <c r="BC7" i="3"/>
  <c r="BC20" i="3"/>
  <c r="BC34" i="3"/>
  <c r="BC25" i="3"/>
  <c r="BC30" i="3"/>
  <c r="BC14" i="3"/>
  <c r="BC33" i="3"/>
  <c r="BC23" i="3"/>
  <c r="BC18" i="3"/>
  <c r="BC11" i="3"/>
  <c r="BC28" i="3"/>
  <c r="BC6" i="3"/>
  <c r="BC27" i="3"/>
  <c r="BC37" i="3"/>
  <c r="BC22" i="3"/>
  <c r="BC24" i="3"/>
  <c r="BC31" i="3"/>
  <c r="BC35" i="3"/>
  <c r="BC38" i="3"/>
  <c r="BC8" i="3"/>
  <c r="BC26" i="3"/>
  <c r="BC32" i="3"/>
  <c r="BC29" i="3"/>
  <c r="AY15" i="3"/>
  <c r="BA38" i="3"/>
  <c r="BA7" i="3"/>
  <c r="BA23" i="3"/>
  <c r="BA17" i="3"/>
  <c r="BA25" i="3"/>
  <c r="BA37" i="3"/>
  <c r="BA26" i="3"/>
  <c r="BA11" i="3"/>
  <c r="BA18" i="3"/>
  <c r="BA35" i="3"/>
  <c r="BA8" i="3"/>
  <c r="BA34" i="3"/>
  <c r="BA24" i="3"/>
  <c r="BA12" i="3"/>
  <c r="BA22" i="3"/>
  <c r="BA29" i="3"/>
  <c r="BA28" i="3"/>
  <c r="BA27" i="3"/>
  <c r="BA33" i="3"/>
  <c r="BA6" i="3"/>
  <c r="BA30" i="3"/>
  <c r="BA14" i="3"/>
  <c r="BA32" i="3"/>
  <c r="BA20" i="3"/>
  <c r="BA31" i="3"/>
  <c r="BA9" i="3"/>
  <c r="BB32" i="3"/>
  <c r="BB25" i="3"/>
  <c r="BB12" i="3"/>
  <c r="BB23" i="3"/>
  <c r="BB27" i="3"/>
  <c r="BB35" i="3"/>
  <c r="BB24" i="3"/>
  <c r="BB29" i="3"/>
  <c r="BB17" i="3"/>
  <c r="BB6" i="3"/>
  <c r="BB8" i="3"/>
  <c r="BB20" i="3"/>
  <c r="BB14" i="3"/>
  <c r="BB9" i="3"/>
  <c r="BB37" i="3"/>
  <c r="BB30" i="3"/>
  <c r="BB18" i="3"/>
  <c r="BB33" i="3"/>
  <c r="BB26" i="3"/>
  <c r="BB31" i="3"/>
  <c r="BB11" i="3"/>
  <c r="BB7" i="3"/>
  <c r="BB38" i="3"/>
  <c r="BB34" i="3"/>
  <c r="BB28" i="3"/>
  <c r="BB22" i="3"/>
  <c r="AT40" i="3" l="1"/>
  <c r="AU40" i="3"/>
  <c r="BN7" i="3"/>
  <c r="BO7" i="3"/>
  <c r="BM6" i="3"/>
  <c r="BN6" i="3"/>
  <c r="BM7" i="3"/>
  <c r="BO6" i="3"/>
  <c r="AS40" i="3"/>
  <c r="BT7" i="3"/>
  <c r="AZ40" i="3"/>
  <c r="BC40" i="3"/>
  <c r="BT6" i="3"/>
  <c r="BS7" i="3"/>
  <c r="BS6" i="3"/>
  <c r="BL7" i="3"/>
  <c r="AW40" i="3"/>
  <c r="BB40" i="3"/>
  <c r="BU6" i="3"/>
  <c r="AY40" i="3"/>
  <c r="BA40" i="3"/>
  <c r="BP6" i="3"/>
  <c r="BW7" i="3"/>
  <c r="BV6" i="3"/>
  <c r="BR7" i="3"/>
  <c r="BU7" i="3"/>
  <c r="BP7" i="3"/>
  <c r="BV7" i="3"/>
  <c r="AX40" i="3"/>
  <c r="AR40" i="3"/>
  <c r="BQ7" i="3"/>
  <c r="BW6" i="3"/>
  <c r="BR6" i="3"/>
  <c r="BQ6" i="3"/>
  <c r="AV40" i="3"/>
</calcChain>
</file>

<file path=xl/sharedStrings.xml><?xml version="1.0" encoding="utf-8"?>
<sst xmlns="http://schemas.openxmlformats.org/spreadsheetml/2006/main" count="179" uniqueCount="103">
  <si>
    <t>TG µmol per litre fraction</t>
  </si>
  <si>
    <t>TG</t>
  </si>
  <si>
    <t>volume (ml)</t>
  </si>
  <si>
    <t>fatty acids expressed as mol %</t>
  </si>
  <si>
    <t>Time Point</t>
  </si>
  <si>
    <t>C14:0, µmol/l</t>
  </si>
  <si>
    <t>C16:0, µmol/l</t>
  </si>
  <si>
    <t>C16:1, µmol/l</t>
  </si>
  <si>
    <t>C18:0, µmol/l</t>
  </si>
  <si>
    <t>C18:1, µmol/l</t>
  </si>
  <si>
    <t>C18:2, µmol/l</t>
  </si>
  <si>
    <t>18:3 g</t>
  </si>
  <si>
    <t>C18:3, µmol/l</t>
  </si>
  <si>
    <t>18:3 a</t>
  </si>
  <si>
    <t>C20:0, µmol/l</t>
  </si>
  <si>
    <t>C20:1, µmol/l</t>
  </si>
  <si>
    <t>C20:2, µmol/l</t>
  </si>
  <si>
    <t>20:3/21:0</t>
  </si>
  <si>
    <t>C20:3, µmol/l</t>
  </si>
  <si>
    <t>C20:4, µmol/l</t>
  </si>
  <si>
    <t>C20:5, µmol/l</t>
  </si>
  <si>
    <t>C22:5, µmol/l</t>
  </si>
  <si>
    <t>C22:6, µmol/l</t>
  </si>
  <si>
    <t>total GC</t>
  </si>
  <si>
    <t>recovery</t>
  </si>
  <si>
    <t>16:1/16:0</t>
  </si>
  <si>
    <t>18.01v</t>
  </si>
  <si>
    <t>TAG</t>
  </si>
  <si>
    <t>16:sap</t>
  </si>
  <si>
    <t>17:0</t>
  </si>
  <si>
    <t>10:0</t>
  </si>
  <si>
    <t>11:0</t>
  </si>
  <si>
    <t>12:0</t>
  </si>
  <si>
    <t>14:0</t>
  </si>
  <si>
    <t>15:0</t>
  </si>
  <si>
    <t>16:0</t>
  </si>
  <si>
    <t>18:0</t>
  </si>
  <si>
    <t>20:0</t>
  </si>
  <si>
    <t>22:0</t>
  </si>
  <si>
    <t>23:0</t>
  </si>
  <si>
    <t>8:0</t>
  </si>
  <si>
    <t>14:1</t>
  </si>
  <si>
    <t>15:1</t>
  </si>
  <si>
    <t>16:1</t>
  </si>
  <si>
    <t>17:1</t>
  </si>
  <si>
    <t>18:1</t>
  </si>
  <si>
    <t>18:2</t>
  </si>
  <si>
    <t>20:1</t>
  </si>
  <si>
    <t>20:2</t>
  </si>
  <si>
    <t>20:3</t>
  </si>
  <si>
    <t>20:4</t>
  </si>
  <si>
    <t>20:5</t>
  </si>
  <si>
    <t>22:1</t>
  </si>
  <si>
    <t>22:2</t>
  </si>
  <si>
    <t>22:5</t>
  </si>
  <si>
    <t>22:6</t>
  </si>
  <si>
    <t>18.1v</t>
  </si>
  <si>
    <t>18:3g</t>
  </si>
  <si>
    <t>18:3a</t>
  </si>
  <si>
    <t>µg Int std TG =</t>
  </si>
  <si>
    <t>µg ext std =</t>
  </si>
  <si>
    <r>
      <t>##</t>
    </r>
    <r>
      <rPr>
        <sz val="10"/>
        <rFont val="Calibri"/>
        <family val="2"/>
      </rPr>
      <t>µ</t>
    </r>
    <r>
      <rPr>
        <sz val="8.5"/>
        <rFont val="Arial"/>
        <family val="2"/>
      </rPr>
      <t>l</t>
    </r>
  </si>
  <si>
    <t>Sample:</t>
  </si>
  <si>
    <t>Volume Standards =</t>
  </si>
  <si>
    <t>13:0/BHT</t>
  </si>
  <si>
    <t>16:s</t>
  </si>
  <si>
    <t>18:2/16:0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</si>
  <si>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</si>
  <si>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</si>
  <si>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</si>
  <si>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</si>
  <si>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</si>
  <si>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</si>
  <si>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</si>
  <si>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</si>
  <si>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</si>
  <si>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</si>
  <si>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TG_11</t>
  </si>
  <si>
    <t>TG_12</t>
  </si>
  <si>
    <t>TG_13</t>
  </si>
  <si>
    <t>TG_14</t>
  </si>
  <si>
    <t>TG_15</t>
  </si>
  <si>
    <t>TG_16</t>
  </si>
  <si>
    <t>TG_17</t>
  </si>
  <si>
    <t>TG_18</t>
  </si>
  <si>
    <t>TG_19</t>
  </si>
  <si>
    <t>TG_20</t>
  </si>
  <si>
    <t>TG_21</t>
  </si>
  <si>
    <t>TG_22</t>
  </si>
  <si>
    <t>TG_23</t>
  </si>
  <si>
    <t>TG_24</t>
  </si>
  <si>
    <t>TG_51</t>
  </si>
  <si>
    <t>TG_52</t>
  </si>
  <si>
    <t>TG_53</t>
  </si>
  <si>
    <t>TG_54</t>
  </si>
  <si>
    <t>TG_55</t>
  </si>
  <si>
    <t>TG_56</t>
  </si>
  <si>
    <t>TG_57</t>
  </si>
  <si>
    <t>TG_58</t>
  </si>
  <si>
    <t>TG_59</t>
  </si>
  <si>
    <t>TG_60</t>
  </si>
  <si>
    <t>TG_49</t>
  </si>
  <si>
    <t>TG_50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</si>
</sst>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hh:m"/>
    <numFmt numFmtId="167" formatCode="0.000"/>
    <numFmt numFmtId="168" formatCode="0.00000000"/>
  </numFmts>
  <fonts count="3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Calibri"/>
      <family val="2"/>
    </font>
    <font>
      <sz val="8.5"/>
      <name val="Arial"/>
      <family val="2"/>
    </font>
    <font>
      <b/>
      <sz val="10"/>
      <color rgb="FFCC9900"/>
      <name val="Arial"/>
      <family val="2"/>
    </font>
    <font>
      <sz val="8"/>
      <name val="MS Sans Serif"/>
    </font>
    <font>
      <sz val="10"/>
      <color theme="1"/>
      <name val="MS Sans Serif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">
    <xf numFmtId="0" fontId="0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4" applyNumberFormat="0" applyAlignment="0" applyProtection="0"/>
    <xf numFmtId="0" fontId="22" fillId="7" borderId="5" applyNumberFormat="0" applyAlignment="0" applyProtection="0"/>
    <xf numFmtId="0" fontId="23" fillId="7" borderId="4" applyNumberFormat="0" applyAlignment="0" applyProtection="0"/>
    <xf numFmtId="0" fontId="24" fillId="0" borderId="6" applyNumberFormat="0" applyFill="0" applyAlignment="0" applyProtection="0"/>
    <xf numFmtId="0" fontId="25" fillId="8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9" fillId="33" borderId="0" applyNumberFormat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4" fillId="0" borderId="0"/>
  </cellStyleXfs>
  <cellXfs count="62">
    <xf numFmtId="0" fontId="0" fillId="0" borderId="0" xfId="0"/>
    <xf numFmtId="0" fontId="0" fillId="0" borderId="0" xfId="0" quotePrefix="1"/>
    <xf numFmtId="0" fontId="10" fillId="0" borderId="0" xfId="1"/>
    <xf numFmtId="164" fontId="10" fillId="0" borderId="0" xfId="1" quotePrefix="1" applyNumberFormat="1" applyAlignment="1">
      <alignment horizontal="center"/>
    </xf>
    <xf numFmtId="0" fontId="11" fillId="0" borderId="0" xfId="1" applyFont="1"/>
    <xf numFmtId="165" fontId="11" fillId="0" borderId="0" xfId="1" applyNumberFormat="1" applyFont="1" applyAlignment="1">
      <alignment horizontal="right"/>
    </xf>
    <xf numFmtId="165" fontId="10" fillId="0" borderId="0" xfId="1" applyNumberFormat="1" applyAlignment="1">
      <alignment horizontal="right"/>
    </xf>
    <xf numFmtId="0" fontId="13" fillId="0" borderId="0" xfId="1" applyFont="1"/>
    <xf numFmtId="2" fontId="10" fillId="0" borderId="0" xfId="1" applyNumberFormat="1"/>
    <xf numFmtId="164" fontId="10" fillId="0" borderId="0" xfId="1" applyNumberFormat="1"/>
    <xf numFmtId="0" fontId="12" fillId="0" borderId="0" xfId="1" applyFont="1"/>
    <xf numFmtId="1" fontId="12" fillId="0" borderId="0" xfId="1" applyNumberFormat="1" applyFont="1"/>
    <xf numFmtId="1" fontId="12" fillId="0" borderId="0" xfId="1" applyNumberFormat="1" applyFont="1" applyAlignment="1">
      <alignment horizontal="center"/>
    </xf>
    <xf numFmtId="3" fontId="10" fillId="0" borderId="0" xfId="1" quotePrefix="1" applyNumberFormat="1" applyAlignment="1">
      <alignment horizontal="center"/>
    </xf>
    <xf numFmtId="164" fontId="12" fillId="0" borderId="0" xfId="1" applyNumberFormat="1" applyFont="1" applyAlignment="1">
      <alignment horizontal="center"/>
    </xf>
    <xf numFmtId="20" fontId="9" fillId="0" borderId="0" xfId="2" applyNumberFormat="1"/>
    <xf numFmtId="164" fontId="12" fillId="0" borderId="0" xfId="1" quotePrefix="1" applyNumberFormat="1" applyFont="1" applyAlignment="1">
      <alignment horizontal="center"/>
    </xf>
    <xf numFmtId="165" fontId="10" fillId="0" borderId="0" xfId="1" applyNumberFormat="1"/>
    <xf numFmtId="0" fontId="9" fillId="0" borderId="0" xfId="2"/>
    <xf numFmtId="0" fontId="14" fillId="0" borderId="0" xfId="1" applyFont="1"/>
    <xf numFmtId="166" fontId="12" fillId="0" borderId="0" xfId="1" applyNumberFormat="1" applyFont="1"/>
    <xf numFmtId="0" fontId="10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 wrapText="1"/>
    </xf>
    <xf numFmtId="0" fontId="12" fillId="0" borderId="0" xfId="1" applyFont="1" applyAlignment="1">
      <alignment horizontal="center"/>
    </xf>
    <xf numFmtId="2" fontId="10" fillId="0" borderId="0" xfId="1" applyNumberFormat="1" applyAlignment="1">
      <alignment horizontal="center"/>
    </xf>
    <xf numFmtId="3" fontId="10" fillId="0" borderId="0" xfId="1" applyNumberFormat="1" applyAlignment="1">
      <alignment horizontal="center"/>
    </xf>
    <xf numFmtId="1" fontId="10" fillId="0" borderId="0" xfId="1" applyNumberFormat="1" applyAlignment="1">
      <alignment horizontal="center"/>
    </xf>
    <xf numFmtId="1" fontId="10" fillId="0" borderId="0" xfId="1" applyNumberFormat="1"/>
    <xf numFmtId="49" fontId="10" fillId="0" borderId="0" xfId="1" applyNumberFormat="1"/>
    <xf numFmtId="1" fontId="10" fillId="2" borderId="0" xfId="1" applyNumberFormat="1" applyFill="1"/>
    <xf numFmtId="0" fontId="10" fillId="2" borderId="0" xfId="1" applyFill="1"/>
    <xf numFmtId="167" fontId="10" fillId="2" borderId="0" xfId="1" applyNumberFormat="1" applyFill="1"/>
    <xf numFmtId="165" fontId="10" fillId="2" borderId="0" xfId="1" applyNumberFormat="1" applyFill="1"/>
    <xf numFmtId="20" fontId="8" fillId="0" borderId="0" xfId="2" applyNumberFormat="1" applyFont="1"/>
    <xf numFmtId="20" fontId="14" fillId="0" borderId="0" xfId="1" applyNumberFormat="1" applyFont="1"/>
    <xf numFmtId="0" fontId="12" fillId="34" borderId="0" xfId="1" applyFont="1" applyFill="1" applyAlignment="1">
      <alignment horizontal="center"/>
    </xf>
    <xf numFmtId="0" fontId="10" fillId="34" borderId="0" xfId="1" applyFill="1" applyAlignment="1">
      <alignment horizontal="center"/>
    </xf>
    <xf numFmtId="0" fontId="12" fillId="34" borderId="0" xfId="1" applyFont="1" applyFill="1"/>
    <xf numFmtId="0" fontId="12" fillId="34" borderId="0" xfId="1" applyFont="1" applyFill="1" applyAlignment="1">
      <alignment wrapText="1"/>
    </xf>
    <xf numFmtId="20" fontId="9" fillId="0" borderId="0" xfId="2" applyNumberFormat="1" applyAlignment="1">
      <alignment horizontal="right"/>
    </xf>
    <xf numFmtId="0" fontId="9" fillId="0" borderId="0" xfId="2" applyAlignment="1">
      <alignment horizontal="right"/>
    </xf>
    <xf numFmtId="20" fontId="3" fillId="0" borderId="0" xfId="2" applyNumberFormat="1" applyFont="1" applyAlignment="1">
      <alignment horizontal="right"/>
    </xf>
    <xf numFmtId="20" fontId="8" fillId="0" borderId="0" xfId="2" applyNumberFormat="1" applyFont="1" applyAlignment="1">
      <alignment horizontal="right"/>
    </xf>
    <xf numFmtId="49" fontId="9" fillId="0" borderId="0" xfId="2" applyNumberFormat="1" applyAlignment="1">
      <alignment horizontal="right"/>
    </xf>
    <xf numFmtId="49" fontId="3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/>
    </xf>
    <xf numFmtId="49" fontId="28" fillId="0" borderId="0" xfId="2" applyNumberFormat="1" applyFont="1" applyAlignment="1">
      <alignment horizontal="right"/>
    </xf>
    <xf numFmtId="0" fontId="10" fillId="0" borderId="0" xfId="1" quotePrefix="1" applyAlignment="1">
      <alignment horizontal="left"/>
    </xf>
    <xf numFmtId="0" fontId="33" fillId="0" borderId="0" xfId="1" applyFont="1" applyAlignment="1">
      <alignment horizontal="center"/>
    </xf>
    <xf numFmtId="20" fontId="1" fillId="0" borderId="0" xfId="2" applyNumberFormat="1" applyFont="1"/>
    <xf numFmtId="168" fontId="10" fillId="0" borderId="0" xfId="1" applyNumberFormat="1"/>
    <xf numFmtId="164" fontId="12" fillId="0" borderId="0" xfId="1" applyNumberFormat="1" applyFont="1"/>
    <xf numFmtId="0" fontId="35" fillId="0" borderId="10" xfId="0" quotePrefix="1" applyFont="1" applyBorder="1"/>
    <xf numFmtId="0" fontId="35" fillId="35" borderId="10" xfId="0" quotePrefix="1" applyFont="1" applyFill="1" applyBorder="1"/>
    <xf numFmtId="0" fontId="35" fillId="35" borderId="10" xfId="0" applyFont="1" applyFill="1" applyBorder="1"/>
    <xf numFmtId="0" fontId="35" fillId="0" borderId="10" xfId="0" applyFont="1" applyBorder="1"/>
    <xf numFmtId="0" fontId="35" fillId="0" borderId="0" xfId="0" applyFont="1"/>
    <xf numFmtId="0" fontId="35" fillId="0" borderId="11" xfId="0" quotePrefix="1" applyFont="1" applyBorder="1"/>
    <xf numFmtId="0" fontId="35" fillId="35" borderId="11" xfId="0" quotePrefix="1" applyFont="1" applyFill="1" applyBorder="1"/>
    <xf numFmtId="0" fontId="35" fillId="35" borderId="11" xfId="0" applyFont="1" applyFill="1" applyBorder="1"/>
    <xf numFmtId="0" fontId="35" fillId="0" borderId="11" xfId="0" applyFont="1" applyBorder="1"/>
  </cellXfs>
  <cellStyles count="50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5000000}"/>
    <cellStyle name="Normal 3" xfId="2" xr:uid="{00000000-0005-0000-0000-000026000000}"/>
    <cellStyle name="Normal 3 2" xfId="49" xr:uid="{00000000-0005-0000-0000-000027000000}"/>
    <cellStyle name="Normal 4" xfId="3" xr:uid="{00000000-0005-0000-0000-000028000000}"/>
    <cellStyle name="Normal 5" xfId="4" xr:uid="{00000000-0005-0000-0000-000029000000}"/>
    <cellStyle name="Normal 6" xfId="5" xr:uid="{00000000-0005-0000-0000-00002A000000}"/>
    <cellStyle name="Normal 7" xfId="6" xr:uid="{00000000-0005-0000-0000-00002B000000}"/>
    <cellStyle name="Normal 8" xfId="46" xr:uid="{00000000-0005-0000-0000-00002C000000}"/>
    <cellStyle name="Note 2" xfId="48" xr:uid="{00000000-0005-0000-0000-00002D000000}"/>
    <cellStyle name="Output" xfId="15" builtinId="21" customBuiltin="1"/>
    <cellStyle name="Title 2" xfId="47" xr:uid="{00000000-0005-0000-0000-00002F000000}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colors>
    <mruColors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Fatty acid composition of</a:t>
            </a:r>
            <a:r>
              <a:rPr lang="en-GB" baseline="0"/>
              <a:t> </a:t>
            </a:r>
            <a:r>
              <a:rPr lang="en-GB"/>
              <a:t>TG</a:t>
            </a:r>
          </a:p>
        </c:rich>
      </c:tx>
      <c:layout>
        <c:manualLayout>
          <c:xMode val="edge"/>
          <c:yMode val="edge"/>
          <c:x val="0.20382165605095537"/>
          <c:y val="2.8735632183908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94309376666568E-2"/>
          <c:y val="0.1236692416602499"/>
          <c:w val="0.92429264569020508"/>
          <c:h val="0.7441484719772804"/>
        </c:manualLayout>
      </c:layout>
      <c:barChart>
        <c:barDir val="col"/>
        <c:grouping val="clustered"/>
        <c:varyColors val="0"/>
        <c:ser>
          <c:idx val="0"/>
          <c:order val="0"/>
          <c:tx>
            <c:v>16:00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TG'!$AR$15:$BG$15</c:f>
              <c:numCache>
                <c:formatCode>0.0</c:formatCode>
                <c:ptCount val="16"/>
                <c:pt idx="0">
                  <c:v>25.706638610231558</c:v>
                </c:pt>
                <c:pt idx="1">
                  <c:v>26.346144482525148</c:v>
                </c:pt>
                <c:pt idx="2">
                  <c:v>31.623011383936309</c:v>
                </c:pt>
                <c:pt idx="3">
                  <c:v>11.514259325451448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2B9-A469-D57064A43134}"/>
            </c:ext>
          </c:extLst>
        </c:ser>
        <c:ser>
          <c:idx val="1"/>
          <c:order val="1"/>
          <c:tx>
            <c:v>18:2n-6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TG'!$AR$23:$BG$23</c:f>
              <c:numCache>
                <c:formatCode>0.0</c:formatCode>
                <c:ptCount val="16"/>
                <c:pt idx="0">
                  <c:v>8.311578505770413</c:v>
                </c:pt>
                <c:pt idx="1">
                  <c:v>8.8711001743587534</c:v>
                </c:pt>
                <c:pt idx="2">
                  <c:v>8.8860752341906437</c:v>
                </c:pt>
                <c:pt idx="3">
                  <c:v>3.1246770343116026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42B9-A469-D57064A43134}"/>
            </c:ext>
          </c:extLst>
        </c:ser>
        <c:ser>
          <c:idx val="2"/>
          <c:order val="2"/>
          <c:tx>
            <c:v>18:1n-9</c:v>
          </c:tx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TG'!$AR$21:$BG$21</c:f>
              <c:numCache>
                <c:formatCode>0.0</c:formatCode>
                <c:ptCount val="16"/>
                <c:pt idx="0">
                  <c:v>49.573369637089101</c:v>
                </c:pt>
                <c:pt idx="1">
                  <c:v>54.962815041022367</c:v>
                </c:pt>
                <c:pt idx="2">
                  <c:v>49.669103260985096</c:v>
                </c:pt>
                <c:pt idx="3">
                  <c:v>19.081163315017491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A-42B9-A469-D57064A43134}"/>
            </c:ext>
          </c:extLst>
        </c:ser>
        <c:ser>
          <c:idx val="3"/>
          <c:order val="3"/>
          <c:tx>
            <c:strRef>
              <c:f>'TRL Media TG'!$AQ$32</c:f>
              <c:strCache>
                <c:ptCount val="1"/>
                <c:pt idx="0">
                  <c:v>20:05</c:v>
                </c:pt>
              </c:strCache>
            </c:strRef>
          </c:tx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TG'!$AR$32:$BG$32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A-42B9-A469-D57064A43134}"/>
            </c:ext>
          </c:extLst>
        </c:ser>
        <c:ser>
          <c:idx val="4"/>
          <c:order val="4"/>
          <c:tx>
            <c:strRef>
              <c:f>'TRL Media TG'!$AQ$37</c:f>
              <c:strCache>
                <c:ptCount val="1"/>
                <c:pt idx="0">
                  <c:v>22:05</c:v>
                </c:pt>
              </c:strCache>
            </c:strRef>
          </c:tx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TG'!$AR$37:$BG$37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A-42B9-A469-D57064A43134}"/>
            </c:ext>
          </c:extLst>
        </c:ser>
        <c:ser>
          <c:idx val="5"/>
          <c:order val="5"/>
          <c:tx>
            <c:strRef>
              <c:f>'TRL Media TG'!$AQ$38</c:f>
              <c:strCache>
                <c:ptCount val="1"/>
                <c:pt idx="0">
                  <c:v>22:06</c:v>
                </c:pt>
              </c:strCache>
            </c:strRef>
          </c:tx>
          <c:invertIfNegative val="0"/>
          <c:cat>
            <c:numRef>
              <c:f>'TRL Media TG'!$AR$5:$BG$5</c:f>
              <c:numCache>
                <c:formatCode>0</c:formatCode>
                <c:ptCount val="16"/>
                <c:pt idx="0">
                  <c:v>201</c:v>
                </c:pt>
                <c:pt idx="1">
                  <c:v>202</c:v>
                </c:pt>
                <c:pt idx="2">
                  <c:v>205</c:v>
                </c:pt>
                <c:pt idx="3">
                  <c:v>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'TRL Media TG'!$AR$38:$BG$38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A-42B9-A469-D57064A4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876032"/>
        <c:axId val="461880344"/>
      </c:barChart>
      <c:catAx>
        <c:axId val="461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(min)</a:t>
                </a:r>
              </a:p>
            </c:rich>
          </c:tx>
          <c:layout>
            <c:manualLayout>
              <c:xMode val="edge"/>
              <c:yMode val="edge"/>
              <c:x val="0.44331210191082993"/>
              <c:y val="0.927204875252662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8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188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mol%</a:t>
                </a:r>
              </a:p>
            </c:rich>
          </c:tx>
          <c:layout>
            <c:manualLayout>
              <c:xMode val="edge"/>
              <c:yMode val="edge"/>
              <c:x val="2.0382165605095551E-2"/>
              <c:y val="0.484675335123339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7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924867459296669"/>
          <c:y val="1.1863682654810088E-2"/>
          <c:w val="0.15320126318871496"/>
          <c:h val="8.7445126141566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Fatty acid composition of</a:t>
            </a:r>
            <a:r>
              <a:rPr lang="en-GB" baseline="0"/>
              <a:t> </a:t>
            </a:r>
            <a:r>
              <a:rPr lang="en-GB"/>
              <a:t>TG</a:t>
            </a:r>
          </a:p>
        </c:rich>
      </c:tx>
      <c:layout>
        <c:manualLayout>
          <c:xMode val="edge"/>
          <c:yMode val="edge"/>
          <c:x val="0.20382165605095537"/>
          <c:y val="2.8735632183908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94309376666568E-2"/>
          <c:y val="0.1236692416602499"/>
          <c:w val="0.92429264569020508"/>
          <c:h val="0.7441484719772804"/>
        </c:manualLayout>
      </c:layout>
      <c:barChart>
        <c:barDir val="col"/>
        <c:grouping val="clustered"/>
        <c:varyColors val="0"/>
        <c:ser>
          <c:idx val="0"/>
          <c:order val="0"/>
          <c:tx>
            <c:v>16:00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IHCTG'!$DB$15:$DQ$15</c:f>
              <c:numCache>
                <c:formatCode>0.0</c:formatCode>
                <c:ptCount val="16"/>
                <c:pt idx="0">
                  <c:v>30.14539707960952</c:v>
                </c:pt>
                <c:pt idx="1">
                  <c:v>40.064633641049589</c:v>
                </c:pt>
                <c:pt idx="2">
                  <c:v>52.16905760948957</c:v>
                </c:pt>
                <c:pt idx="3">
                  <c:v>24.742977120258548</c:v>
                </c:pt>
                <c:pt idx="4">
                  <c:v>36.66218108018834</c:v>
                </c:pt>
                <c:pt idx="5">
                  <c:v>49.387961353887988</c:v>
                </c:pt>
                <c:pt idx="6">
                  <c:v>28.464124743544279</c:v>
                </c:pt>
                <c:pt idx="7">
                  <c:v>37.543964617350383</c:v>
                </c:pt>
                <c:pt idx="8">
                  <c:v>51.57173692789457</c:v>
                </c:pt>
                <c:pt idx="9">
                  <c:v>26.924161347180512</c:v>
                </c:pt>
                <c:pt idx="10">
                  <c:v>38.894820073890735</c:v>
                </c:pt>
                <c:pt idx="11">
                  <c:v>49.989987145434434</c:v>
                </c:pt>
                <c:pt idx="12">
                  <c:v>27.695244757500376</c:v>
                </c:pt>
                <c:pt idx="13">
                  <c:v>36.110991148813781</c:v>
                </c:pt>
                <c:pt idx="14">
                  <c:v>48.790692366744771</c:v>
                </c:pt>
                <c:pt idx="15">
                  <c:v>23.513084098431133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4BB-8456-7CE46275B878}"/>
            </c:ext>
          </c:extLst>
        </c:ser>
        <c:ser>
          <c:idx val="1"/>
          <c:order val="1"/>
          <c:tx>
            <c:v>18:2n-6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IHCTG'!$DB$23:$DQ$23</c:f>
              <c:numCache>
                <c:formatCode>0.0</c:formatCode>
                <c:ptCount val="16"/>
                <c:pt idx="0">
                  <c:v>11.338013558477908</c:v>
                </c:pt>
                <c:pt idx="1">
                  <c:v>11.342052436357985</c:v>
                </c:pt>
                <c:pt idx="2">
                  <c:v>2.6887631364553291</c:v>
                </c:pt>
                <c:pt idx="3">
                  <c:v>10.572400726458955</c:v>
                </c:pt>
                <c:pt idx="4">
                  <c:v>14.867864902297709</c:v>
                </c:pt>
                <c:pt idx="5">
                  <c:v>3.990530175523991</c:v>
                </c:pt>
                <c:pt idx="6">
                  <c:v>12.733126526612121</c:v>
                </c:pt>
                <c:pt idx="7">
                  <c:v>14.694885190628547</c:v>
                </c:pt>
                <c:pt idx="8">
                  <c:v>3.9240382481030669</c:v>
                </c:pt>
                <c:pt idx="9">
                  <c:v>11.972545141611461</c:v>
                </c:pt>
                <c:pt idx="10">
                  <c:v>14.21790366447296</c:v>
                </c:pt>
                <c:pt idx="11">
                  <c:v>3.5456382748870676</c:v>
                </c:pt>
                <c:pt idx="12">
                  <c:v>11.868339998086107</c:v>
                </c:pt>
                <c:pt idx="13">
                  <c:v>13.094122785130706</c:v>
                </c:pt>
                <c:pt idx="14">
                  <c:v>2.0990386641935355</c:v>
                </c:pt>
                <c:pt idx="15">
                  <c:v>11.744118123523009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0-44BB-8456-7CE46275B878}"/>
            </c:ext>
          </c:extLst>
        </c:ser>
        <c:ser>
          <c:idx val="2"/>
          <c:order val="2"/>
          <c:tx>
            <c:v>18:1n-9</c:v>
          </c:tx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IHCTG'!$DB$21:$DQ$21</c:f>
              <c:numCache>
                <c:formatCode>0.0</c:formatCode>
                <c:ptCount val="16"/>
                <c:pt idx="0">
                  <c:v>51.054236929822792</c:v>
                </c:pt>
                <c:pt idx="1">
                  <c:v>36.526209646368713</c:v>
                </c:pt>
                <c:pt idx="2">
                  <c:v>30.00322706792198</c:v>
                </c:pt>
                <c:pt idx="3">
                  <c:v>47.703974351900364</c:v>
                </c:pt>
                <c:pt idx="4">
                  <c:v>39.0485692381977</c:v>
                </c:pt>
                <c:pt idx="5">
                  <c:v>32.557295861024336</c:v>
                </c:pt>
                <c:pt idx="6">
                  <c:v>51.301677116137149</c:v>
                </c:pt>
                <c:pt idx="7">
                  <c:v>38.101388917215601</c:v>
                </c:pt>
                <c:pt idx="8">
                  <c:v>33.640278465273404</c:v>
                </c:pt>
                <c:pt idx="9">
                  <c:v>53.588856669179123</c:v>
                </c:pt>
                <c:pt idx="10">
                  <c:v>40.776677403256571</c:v>
                </c:pt>
                <c:pt idx="11">
                  <c:v>32.171223262247743</c:v>
                </c:pt>
                <c:pt idx="12">
                  <c:v>52.011686817007195</c:v>
                </c:pt>
                <c:pt idx="13">
                  <c:v>40.589800474048424</c:v>
                </c:pt>
                <c:pt idx="14">
                  <c:v>33.447067121795065</c:v>
                </c:pt>
                <c:pt idx="15">
                  <c:v>56.800462920614144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0-44BB-8456-7CE46275B878}"/>
            </c:ext>
          </c:extLst>
        </c:ser>
        <c:ser>
          <c:idx val="3"/>
          <c:order val="3"/>
          <c:tx>
            <c:strRef>
              <c:f>'TRL IHCTG'!$DA$32</c:f>
              <c:strCache>
                <c:ptCount val="1"/>
                <c:pt idx="0">
                  <c:v>20:05</c:v>
                </c:pt>
              </c:strCache>
            </c:strRef>
          </c:tx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IHCTG'!$DB$32:$DQ$32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0-44BB-8456-7CE46275B878}"/>
            </c:ext>
          </c:extLst>
        </c:ser>
        <c:ser>
          <c:idx val="4"/>
          <c:order val="4"/>
          <c:tx>
            <c:strRef>
              <c:f>'TRL IHCTG'!$DA$37</c:f>
              <c:strCache>
                <c:ptCount val="1"/>
                <c:pt idx="0">
                  <c:v>22:05</c:v>
                </c:pt>
              </c:strCache>
            </c:strRef>
          </c:tx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IHCTG'!$DB$37:$DQ$37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0-44BB-8456-7CE46275B878}"/>
            </c:ext>
          </c:extLst>
        </c:ser>
        <c:ser>
          <c:idx val="5"/>
          <c:order val="5"/>
          <c:tx>
            <c:strRef>
              <c:f>'TRL IHCTG'!$DA$38</c:f>
              <c:strCache>
                <c:ptCount val="1"/>
                <c:pt idx="0">
                  <c:v>22:06</c:v>
                </c:pt>
              </c:strCache>
            </c:strRef>
          </c:tx>
          <c:invertIfNegative val="0"/>
          <c:cat>
            <c:strRef>
              <c:f>'TRL IHCTG'!$DB$5:$DQ$5</c:f>
              <c:strCache>
                <c:ptCount val="16"/>
                <c:pt idx="0">
                  <c:v>TG_01</c:v>
                </c:pt>
                <c:pt idx="1">
                  <c:v>TG_02</c:v>
                </c:pt>
                <c:pt idx="2">
                  <c:v>TG_03</c:v>
                </c:pt>
                <c:pt idx="3">
                  <c:v>TG_04</c:v>
                </c:pt>
                <c:pt idx="4">
                  <c:v>TG_05</c:v>
                </c:pt>
                <c:pt idx="5">
                  <c:v>TG_06</c:v>
                </c:pt>
                <c:pt idx="6">
                  <c:v>TG_07</c:v>
                </c:pt>
                <c:pt idx="7">
                  <c:v>TG_08</c:v>
                </c:pt>
                <c:pt idx="8">
                  <c:v>TG_09</c:v>
                </c:pt>
                <c:pt idx="9">
                  <c:v>TG_10</c:v>
                </c:pt>
                <c:pt idx="10">
                  <c:v>TG_11</c:v>
                </c:pt>
                <c:pt idx="11">
                  <c:v>TG_12</c:v>
                </c:pt>
                <c:pt idx="12">
                  <c:v>TG_13</c:v>
                </c:pt>
                <c:pt idx="13">
                  <c:v>TG_14</c:v>
                </c:pt>
                <c:pt idx="14">
                  <c:v>TG_15</c:v>
                </c:pt>
                <c:pt idx="15">
                  <c:v>TG_16</c:v>
                </c:pt>
              </c:strCache>
            </c:strRef>
          </c:cat>
          <c:val>
            <c:numRef>
              <c:f>'TRL IHCTG'!$DB$38:$DQ$38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0-44BB-8456-7CE46275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876032"/>
        <c:axId val="461880344"/>
      </c:barChart>
      <c:catAx>
        <c:axId val="461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(min)</a:t>
                </a:r>
              </a:p>
            </c:rich>
          </c:tx>
          <c:layout>
            <c:manualLayout>
              <c:xMode val="edge"/>
              <c:yMode val="edge"/>
              <c:x val="0.44331210191082993"/>
              <c:y val="0.92720487525266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8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188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mol%</a:t>
                </a:r>
              </a:p>
            </c:rich>
          </c:tx>
          <c:layout>
            <c:manualLayout>
              <c:xMode val="edge"/>
              <c:yMode val="edge"/>
              <c:x val="2.0382165605095551E-2"/>
              <c:y val="0.484675335123339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7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924867459296669"/>
          <c:y val="1.1863682654810088E-2"/>
          <c:w val="0.15320126318871496"/>
          <c:h val="8.7445126141566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509587</xdr:colOff>
      <xdr:row>7</xdr:row>
      <xdr:rowOff>157162</xdr:rowOff>
    </xdr:from>
    <xdr:to>
      <xdr:col>82</xdr:col>
      <xdr:colOff>316705</xdr:colOff>
      <xdr:row>40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154</xdr:col>
      <xdr:colOff>414338</xdr:colOff>
      <xdr:row>9</xdr:row>
      <xdr:rowOff>2381</xdr:rowOff>
    </xdr:from>
    <xdr:to>
      <xdr:col>174</xdr:col>
      <xdr:colOff>531018</xdr:colOff>
      <xdr:row>41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0D074-6404-46E3-8C14-A038ADF9A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9"/>
  <sheetViews>
    <sheetView zoomScale="80" zoomScaleNormal="80" workbookViewId="0">
      <pane xSplit="1" topLeftCell="B1" activePane="topRight" state="frozen"/>
      <selection activeCell="AX60" sqref="AX60:BC60"/>
      <selection pane="topRight" activeCell="C43" sqref="C43"/>
    </sheetView>
  </sheetViews>
  <sheetFormatPr defaultColWidth="9.140625" defaultRowHeight="12.75" x14ac:dyDescent="0.2"/>
  <cols>
    <col min="1" max="1" width="11.28515625" style="2" customWidth="1"/>
    <col min="2" max="2" width="24.42578125" style="2" customWidth="1"/>
    <col min="3" max="20" width="24.42578125" style="21" customWidth="1"/>
    <col min="21" max="21" width="12.7109375" style="2" customWidth="1"/>
    <col min="22" max="22" width="13.28515625" style="2" customWidth="1"/>
    <col min="23" max="23" width="8.42578125" style="2" customWidth="1"/>
    <col min="24" max="24" width="9.85546875" style="2" customWidth="1"/>
    <col min="25" max="25" width="7.5703125" style="2" customWidth="1"/>
    <col min="26" max="29" width="7.7109375" style="2" customWidth="1"/>
    <col min="30" max="30" width="9.140625" style="2" customWidth="1"/>
    <col min="31" max="31" width="11.140625" style="2" customWidth="1"/>
    <col min="32" max="43" width="9.140625" style="2" customWidth="1"/>
    <col min="44" max="44" width="19.5703125" style="2" bestFit="1" customWidth="1"/>
    <col min="45" max="45" width="20.5703125" style="2" bestFit="1" customWidth="1"/>
    <col min="46" max="50" width="21.7109375" style="2" bestFit="1" customWidth="1"/>
    <col min="51" max="51" width="23.28515625" style="2" bestFit="1" customWidth="1"/>
    <col min="52" max="52" width="19.5703125" style="2" bestFit="1" customWidth="1"/>
    <col min="53" max="53" width="20.5703125" style="2" bestFit="1" customWidth="1"/>
    <col min="54" max="58" width="21.7109375" style="2" bestFit="1" customWidth="1"/>
    <col min="59" max="59" width="23.28515625" style="2" bestFit="1" customWidth="1"/>
    <col min="60" max="62" width="23.28515625" style="2" customWidth="1"/>
    <col min="63" max="63" width="13.7109375" style="2" customWidth="1"/>
    <col min="64" max="16384" width="9.140625" style="2"/>
  </cols>
  <sheetData>
    <row r="1" spans="1:79" x14ac:dyDescent="0.2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6"/>
      <c r="Y1" s="6"/>
      <c r="Z1" s="6"/>
      <c r="AA1" s="6"/>
      <c r="AB1" s="6"/>
      <c r="AC1" s="6"/>
      <c r="AE1" s="6"/>
    </row>
    <row r="2" spans="1:79" ht="18" x14ac:dyDescent="0.25">
      <c r="C2" s="23" t="s">
        <v>63</v>
      </c>
      <c r="D2" s="48" t="s">
        <v>61</v>
      </c>
      <c r="E2" s="49" t="s">
        <v>27</v>
      </c>
      <c r="F2" s="22"/>
      <c r="V2" s="38"/>
      <c r="W2" s="6"/>
      <c r="X2" s="6"/>
      <c r="Y2" s="6"/>
      <c r="Z2" s="6"/>
      <c r="AA2" s="6"/>
      <c r="AB2" s="6"/>
      <c r="AC2" s="6"/>
      <c r="AE2" s="6"/>
      <c r="AQ2" s="38"/>
      <c r="BB2" s="7"/>
      <c r="BC2" s="7"/>
    </row>
    <row r="3" spans="1:79" ht="26.25" x14ac:dyDescent="0.25">
      <c r="A3" s="38"/>
      <c r="C3" s="23"/>
      <c r="D3" s="23" t="s">
        <v>59</v>
      </c>
      <c r="E3" s="36">
        <v>25.07</v>
      </c>
      <c r="F3" s="22"/>
      <c r="V3" s="39" t="s">
        <v>0</v>
      </c>
      <c r="W3" s="6"/>
      <c r="X3" s="6"/>
      <c r="Y3" s="6"/>
      <c r="Z3" s="6"/>
      <c r="AA3" s="6"/>
      <c r="AB3" s="6"/>
      <c r="AC3" s="6"/>
      <c r="AE3" s="6"/>
      <c r="AQ3" s="38" t="s">
        <v>1</v>
      </c>
      <c r="AR3" s="8"/>
      <c r="BB3" s="7"/>
      <c r="BC3" s="7"/>
    </row>
    <row r="4" spans="1:79" ht="18" x14ac:dyDescent="0.25">
      <c r="A4" s="36" t="s">
        <v>27</v>
      </c>
      <c r="C4" s="24"/>
      <c r="D4" s="24" t="s">
        <v>60</v>
      </c>
      <c r="E4" s="37"/>
      <c r="F4" s="21">
        <v>0.3</v>
      </c>
      <c r="V4" s="2" t="s">
        <v>2</v>
      </c>
      <c r="W4" s="9">
        <v>0.3</v>
      </c>
      <c r="X4" s="9">
        <v>0.3</v>
      </c>
      <c r="Y4" s="9">
        <v>0.1</v>
      </c>
      <c r="Z4" s="9">
        <v>0.1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10" t="s">
        <v>3</v>
      </c>
      <c r="AR4" s="8"/>
      <c r="AS4" s="8"/>
      <c r="AT4" s="8"/>
      <c r="AU4" s="8"/>
      <c r="AV4" s="8"/>
      <c r="AW4" s="8"/>
      <c r="AX4" s="8"/>
      <c r="AY4" s="8"/>
      <c r="AZ4" s="8"/>
      <c r="BB4" s="7"/>
      <c r="BC4" s="7"/>
    </row>
    <row r="5" spans="1:79" x14ac:dyDescent="0.2">
      <c r="A5" s="24" t="s">
        <v>62</v>
      </c>
      <c r="B5" s="11">
        <v>201</v>
      </c>
      <c r="C5" s="11">
        <v>202</v>
      </c>
      <c r="D5" s="11">
        <v>205</v>
      </c>
      <c r="E5" s="11">
        <v>206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V5" s="2" t="s">
        <v>4</v>
      </c>
      <c r="W5" s="11">
        <f t="shared" ref="W5:AN5" si="0">B5</f>
        <v>201</v>
      </c>
      <c r="X5" s="11">
        <f t="shared" si="0"/>
        <v>202</v>
      </c>
      <c r="Y5" s="11">
        <f t="shared" si="0"/>
        <v>205</v>
      </c>
      <c r="Z5" s="11">
        <f t="shared" si="0"/>
        <v>206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  <c r="AN5" s="11">
        <f t="shared" si="0"/>
        <v>0</v>
      </c>
      <c r="AO5" s="11"/>
      <c r="AP5" s="12"/>
      <c r="AQ5" s="12"/>
      <c r="AR5" s="11">
        <f t="shared" ref="AR5:BG5" si="1">W5</f>
        <v>201</v>
      </c>
      <c r="AS5" s="11">
        <f t="shared" si="1"/>
        <v>202</v>
      </c>
      <c r="AT5" s="11">
        <f t="shared" si="1"/>
        <v>205</v>
      </c>
      <c r="AU5" s="11">
        <f t="shared" si="1"/>
        <v>206</v>
      </c>
      <c r="AV5" s="11">
        <f t="shared" si="1"/>
        <v>0</v>
      </c>
      <c r="AW5" s="11">
        <f t="shared" si="1"/>
        <v>0</v>
      </c>
      <c r="AX5" s="11">
        <f t="shared" si="1"/>
        <v>0</v>
      </c>
      <c r="AY5" s="11">
        <f t="shared" si="1"/>
        <v>0</v>
      </c>
      <c r="AZ5" s="11">
        <f t="shared" si="1"/>
        <v>0</v>
      </c>
      <c r="BA5" s="11">
        <f t="shared" si="1"/>
        <v>0</v>
      </c>
      <c r="BB5" s="11">
        <f t="shared" si="1"/>
        <v>0</v>
      </c>
      <c r="BC5" s="11">
        <f t="shared" si="1"/>
        <v>0</v>
      </c>
      <c r="BD5" s="11">
        <f t="shared" si="1"/>
        <v>0</v>
      </c>
      <c r="BE5" s="11">
        <f t="shared" si="1"/>
        <v>0</v>
      </c>
      <c r="BF5" s="11">
        <f t="shared" si="1"/>
        <v>0</v>
      </c>
      <c r="BG5" s="11">
        <f t="shared" si="1"/>
        <v>0</v>
      </c>
      <c r="BH5" s="11">
        <f t="shared" ref="BH5" si="2">AM5</f>
        <v>0</v>
      </c>
      <c r="BI5" s="11">
        <f t="shared" ref="BI5" si="3">AN5</f>
        <v>0</v>
      </c>
      <c r="BJ5" s="11"/>
      <c r="BK5" s="30"/>
      <c r="BL5" s="11">
        <f t="shared" ref="BL5:CA5" si="4">AR5</f>
        <v>201</v>
      </c>
      <c r="BM5" s="11">
        <f t="shared" si="4"/>
        <v>202</v>
      </c>
      <c r="BN5" s="11">
        <f t="shared" si="4"/>
        <v>205</v>
      </c>
      <c r="BO5" s="11">
        <f t="shared" si="4"/>
        <v>206</v>
      </c>
      <c r="BP5" s="11">
        <f t="shared" si="4"/>
        <v>0</v>
      </c>
      <c r="BQ5" s="11">
        <f t="shared" si="4"/>
        <v>0</v>
      </c>
      <c r="BR5" s="11">
        <f t="shared" si="4"/>
        <v>0</v>
      </c>
      <c r="BS5" s="11">
        <f t="shared" si="4"/>
        <v>0</v>
      </c>
      <c r="BT5" s="11">
        <f t="shared" si="4"/>
        <v>0</v>
      </c>
      <c r="BU5" s="11">
        <f t="shared" si="4"/>
        <v>0</v>
      </c>
      <c r="BV5" s="11">
        <f t="shared" si="4"/>
        <v>0</v>
      </c>
      <c r="BW5" s="11">
        <f t="shared" si="4"/>
        <v>0</v>
      </c>
      <c r="BX5" s="11">
        <f t="shared" si="4"/>
        <v>0</v>
      </c>
      <c r="BY5" s="11">
        <f t="shared" si="4"/>
        <v>0</v>
      </c>
      <c r="BZ5" s="11">
        <f t="shared" si="4"/>
        <v>0</v>
      </c>
      <c r="CA5" s="11">
        <f t="shared" si="4"/>
        <v>0</v>
      </c>
    </row>
    <row r="6" spans="1:79" ht="15" x14ac:dyDescent="0.25">
      <c r="A6" s="47" t="s">
        <v>40</v>
      </c>
      <c r="B6" s="52"/>
      <c r="C6" s="52"/>
      <c r="D6" s="52"/>
      <c r="E6" s="5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V6" s="15">
        <v>0.33333333333333331</v>
      </c>
      <c r="W6" s="2">
        <f t="shared" ref="W6:AN6" si="5">((B$6/B$13)*$E$3)/144.4*(1/W$4*1000)/3</f>
        <v>0</v>
      </c>
      <c r="X6" s="2">
        <f t="shared" si="5"/>
        <v>0</v>
      </c>
      <c r="Y6" s="2">
        <f t="shared" si="5"/>
        <v>0</v>
      </c>
      <c r="Z6" s="2">
        <f t="shared" si="5"/>
        <v>0</v>
      </c>
      <c r="AA6" s="2" t="e">
        <f t="shared" si="5"/>
        <v>#DIV/0!</v>
      </c>
      <c r="AB6" s="2" t="e">
        <f t="shared" si="5"/>
        <v>#DIV/0!</v>
      </c>
      <c r="AC6" s="2" t="e">
        <f t="shared" si="5"/>
        <v>#DIV/0!</v>
      </c>
      <c r="AD6" s="2" t="e">
        <f t="shared" si="5"/>
        <v>#DIV/0!</v>
      </c>
      <c r="AE6" s="2" t="e">
        <f t="shared" si="5"/>
        <v>#DIV/0!</v>
      </c>
      <c r="AF6" s="2" t="e">
        <f t="shared" si="5"/>
        <v>#DIV/0!</v>
      </c>
      <c r="AG6" s="2" t="e">
        <f t="shared" si="5"/>
        <v>#DIV/0!</v>
      </c>
      <c r="AH6" s="2" t="e">
        <f t="shared" si="5"/>
        <v>#DIV/0!</v>
      </c>
      <c r="AI6" s="2" t="e">
        <f t="shared" si="5"/>
        <v>#DIV/0!</v>
      </c>
      <c r="AJ6" s="2" t="e">
        <f t="shared" si="5"/>
        <v>#DIV/0!</v>
      </c>
      <c r="AK6" s="2" t="e">
        <f t="shared" si="5"/>
        <v>#DIV/0!</v>
      </c>
      <c r="AL6" s="2" t="e">
        <f t="shared" si="5"/>
        <v>#DIV/0!</v>
      </c>
      <c r="AM6" s="2" t="e">
        <f t="shared" si="5"/>
        <v>#DIV/0!</v>
      </c>
      <c r="AN6" s="2" t="e">
        <f t="shared" si="5"/>
        <v>#DIV/0!</v>
      </c>
      <c r="AQ6" s="15">
        <v>0.33333333333333331</v>
      </c>
      <c r="AR6" s="17">
        <f t="shared" ref="AR6:BG9" si="6">W6*100/W$39</f>
        <v>0</v>
      </c>
      <c r="AS6" s="17">
        <f t="shared" si="6"/>
        <v>0</v>
      </c>
      <c r="AT6" s="17">
        <f t="shared" si="6"/>
        <v>0</v>
      </c>
      <c r="AU6" s="17">
        <f t="shared" si="6"/>
        <v>0</v>
      </c>
      <c r="AV6" s="17" t="e">
        <f t="shared" si="6"/>
        <v>#DIV/0!</v>
      </c>
      <c r="AW6" s="17" t="e">
        <f t="shared" si="6"/>
        <v>#DIV/0!</v>
      </c>
      <c r="AX6" s="17" t="e">
        <f t="shared" si="6"/>
        <v>#DIV/0!</v>
      </c>
      <c r="AY6" s="17" t="e">
        <f t="shared" si="6"/>
        <v>#DIV/0!</v>
      </c>
      <c r="AZ6" s="17" t="e">
        <f t="shared" si="6"/>
        <v>#DIV/0!</v>
      </c>
      <c r="BA6" s="17" t="e">
        <f t="shared" si="6"/>
        <v>#DIV/0!</v>
      </c>
      <c r="BB6" s="17" t="e">
        <f t="shared" si="6"/>
        <v>#DIV/0!</v>
      </c>
      <c r="BC6" s="17" t="e">
        <f t="shared" si="6"/>
        <v>#DIV/0!</v>
      </c>
      <c r="BD6" s="17" t="e">
        <f t="shared" si="6"/>
        <v>#DIV/0!</v>
      </c>
      <c r="BE6" s="17" t="e">
        <f t="shared" si="6"/>
        <v>#DIV/0!</v>
      </c>
      <c r="BF6" s="17" t="e">
        <f t="shared" si="6"/>
        <v>#DIV/0!</v>
      </c>
      <c r="BG6" s="17" t="e">
        <f t="shared" si="6"/>
        <v>#DIV/0!</v>
      </c>
      <c r="BH6" s="17" t="e">
        <f t="shared" ref="BH6:BH9" si="7">AM6*100/AM$39</f>
        <v>#DIV/0!</v>
      </c>
      <c r="BI6" s="17" t="e">
        <f t="shared" ref="BI6:BI9" si="8">AN6*100/AN$39</f>
        <v>#DIV/0!</v>
      </c>
      <c r="BJ6" s="17"/>
      <c r="BK6" s="33" t="s">
        <v>66</v>
      </c>
      <c r="BL6" s="33">
        <f>AR23/AR15</f>
        <v>0.32332420554052144</v>
      </c>
      <c r="BM6" s="33">
        <f t="shared" ref="BM6:CA6" si="9">AS23/AS15</f>
        <v>0.33671341096010349</v>
      </c>
      <c r="BN6" s="33">
        <f t="shared" si="9"/>
        <v>0.28100028571929569</v>
      </c>
      <c r="BO6" s="33">
        <f t="shared" si="9"/>
        <v>0.27137455792790138</v>
      </c>
      <c r="BP6" s="33" t="e">
        <f t="shared" si="9"/>
        <v>#DIV/0!</v>
      </c>
      <c r="BQ6" s="33" t="e">
        <f t="shared" si="9"/>
        <v>#DIV/0!</v>
      </c>
      <c r="BR6" s="33" t="e">
        <f t="shared" si="9"/>
        <v>#DIV/0!</v>
      </c>
      <c r="BS6" s="33" t="e">
        <f t="shared" si="9"/>
        <v>#DIV/0!</v>
      </c>
      <c r="BT6" s="33" t="e">
        <f t="shared" si="9"/>
        <v>#DIV/0!</v>
      </c>
      <c r="BU6" s="33" t="e">
        <f t="shared" si="9"/>
        <v>#DIV/0!</v>
      </c>
      <c r="BV6" s="33" t="e">
        <f t="shared" si="9"/>
        <v>#DIV/0!</v>
      </c>
      <c r="BW6" s="33" t="e">
        <f t="shared" si="9"/>
        <v>#DIV/0!</v>
      </c>
      <c r="BX6" s="33" t="e">
        <f t="shared" si="9"/>
        <v>#DIV/0!</v>
      </c>
      <c r="BY6" s="33" t="e">
        <f t="shared" si="9"/>
        <v>#DIV/0!</v>
      </c>
      <c r="BZ6" s="33" t="e">
        <f t="shared" si="9"/>
        <v>#DIV/0!</v>
      </c>
      <c r="CA6" s="33" t="e">
        <f t="shared" si="9"/>
        <v>#DIV/0!</v>
      </c>
    </row>
    <row r="7" spans="1:79" ht="15" x14ac:dyDescent="0.25">
      <c r="A7" s="47" t="s">
        <v>30</v>
      </c>
      <c r="B7" s="52"/>
      <c r="C7" s="52"/>
      <c r="D7" s="52"/>
      <c r="E7" s="5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V7" s="15">
        <v>0.41666666666666669</v>
      </c>
      <c r="W7" s="2">
        <f t="shared" ref="W7:AN7" si="10">((B$7/B$13)*$E$3)/172.4*(1/W$4*1000)/3</f>
        <v>0</v>
      </c>
      <c r="X7" s="2">
        <f t="shared" si="10"/>
        <v>0</v>
      </c>
      <c r="Y7" s="2">
        <f t="shared" si="10"/>
        <v>0</v>
      </c>
      <c r="Z7" s="2">
        <f t="shared" si="10"/>
        <v>0</v>
      </c>
      <c r="AA7" s="2" t="e">
        <f t="shared" si="10"/>
        <v>#DIV/0!</v>
      </c>
      <c r="AB7" s="2" t="e">
        <f t="shared" si="10"/>
        <v>#DIV/0!</v>
      </c>
      <c r="AC7" s="2" t="e">
        <f t="shared" si="10"/>
        <v>#DIV/0!</v>
      </c>
      <c r="AD7" s="2" t="e">
        <f t="shared" si="10"/>
        <v>#DIV/0!</v>
      </c>
      <c r="AE7" s="2" t="e">
        <f t="shared" si="10"/>
        <v>#DIV/0!</v>
      </c>
      <c r="AF7" s="2" t="e">
        <f t="shared" si="10"/>
        <v>#DIV/0!</v>
      </c>
      <c r="AG7" s="2" t="e">
        <f t="shared" si="10"/>
        <v>#DIV/0!</v>
      </c>
      <c r="AH7" s="2" t="e">
        <f t="shared" si="10"/>
        <v>#DIV/0!</v>
      </c>
      <c r="AI7" s="2" t="e">
        <f t="shared" si="10"/>
        <v>#DIV/0!</v>
      </c>
      <c r="AJ7" s="2" t="e">
        <f t="shared" si="10"/>
        <v>#DIV/0!</v>
      </c>
      <c r="AK7" s="2" t="e">
        <f t="shared" si="10"/>
        <v>#DIV/0!</v>
      </c>
      <c r="AL7" s="2" t="e">
        <f t="shared" si="10"/>
        <v>#DIV/0!</v>
      </c>
      <c r="AM7" s="2" t="e">
        <f t="shared" si="10"/>
        <v>#DIV/0!</v>
      </c>
      <c r="AN7" s="2" t="e">
        <f t="shared" si="10"/>
        <v>#DIV/0!</v>
      </c>
      <c r="AQ7" s="15">
        <v>0.41666666666666669</v>
      </c>
      <c r="AR7" s="17">
        <f t="shared" si="6"/>
        <v>0</v>
      </c>
      <c r="AS7" s="17">
        <f t="shared" si="6"/>
        <v>0</v>
      </c>
      <c r="AT7" s="17">
        <f t="shared" si="6"/>
        <v>0</v>
      </c>
      <c r="AU7" s="17">
        <f t="shared" si="6"/>
        <v>0</v>
      </c>
      <c r="AV7" s="17" t="e">
        <f t="shared" si="6"/>
        <v>#DIV/0!</v>
      </c>
      <c r="AW7" s="17" t="e">
        <f t="shared" si="6"/>
        <v>#DIV/0!</v>
      </c>
      <c r="AX7" s="17" t="e">
        <f t="shared" si="6"/>
        <v>#DIV/0!</v>
      </c>
      <c r="AY7" s="17" t="e">
        <f t="shared" si="6"/>
        <v>#DIV/0!</v>
      </c>
      <c r="AZ7" s="17" t="e">
        <f t="shared" si="6"/>
        <v>#DIV/0!</v>
      </c>
      <c r="BA7" s="17" t="e">
        <f t="shared" si="6"/>
        <v>#DIV/0!</v>
      </c>
      <c r="BB7" s="17" t="e">
        <f t="shared" si="6"/>
        <v>#DIV/0!</v>
      </c>
      <c r="BC7" s="17" t="e">
        <f t="shared" si="6"/>
        <v>#DIV/0!</v>
      </c>
      <c r="BD7" s="17" t="e">
        <f t="shared" si="6"/>
        <v>#DIV/0!</v>
      </c>
      <c r="BE7" s="17" t="e">
        <f t="shared" si="6"/>
        <v>#DIV/0!</v>
      </c>
      <c r="BF7" s="17" t="e">
        <f t="shared" si="6"/>
        <v>#DIV/0!</v>
      </c>
      <c r="BG7" s="17" t="e">
        <f t="shared" si="6"/>
        <v>#DIV/0!</v>
      </c>
      <c r="BH7" s="17" t="e">
        <f t="shared" si="7"/>
        <v>#DIV/0!</v>
      </c>
      <c r="BI7" s="17" t="e">
        <f t="shared" si="8"/>
        <v>#DIV/0!</v>
      </c>
      <c r="BJ7" s="17"/>
      <c r="BK7" s="31" t="s">
        <v>25</v>
      </c>
      <c r="BL7" s="32">
        <f t="shared" ref="BL7:CA7" si="11">AR17/AR15</f>
        <v>0.13353147523351963</v>
      </c>
      <c r="BM7" s="32">
        <f t="shared" si="11"/>
        <v>0.12857780364376525</v>
      </c>
      <c r="BN7" s="32">
        <f t="shared" si="11"/>
        <v>3.6801889066244646E-2</v>
      </c>
      <c r="BO7" s="32">
        <f t="shared" si="11"/>
        <v>4.7781050974405444E-2</v>
      </c>
      <c r="BP7" s="32" t="e">
        <f t="shared" si="11"/>
        <v>#DIV/0!</v>
      </c>
      <c r="BQ7" s="32" t="e">
        <f t="shared" si="11"/>
        <v>#DIV/0!</v>
      </c>
      <c r="BR7" s="32" t="e">
        <f t="shared" si="11"/>
        <v>#DIV/0!</v>
      </c>
      <c r="BS7" s="32" t="e">
        <f t="shared" si="11"/>
        <v>#DIV/0!</v>
      </c>
      <c r="BT7" s="32" t="e">
        <f t="shared" si="11"/>
        <v>#DIV/0!</v>
      </c>
      <c r="BU7" s="32" t="e">
        <f t="shared" si="11"/>
        <v>#DIV/0!</v>
      </c>
      <c r="BV7" s="32" t="e">
        <f t="shared" si="11"/>
        <v>#DIV/0!</v>
      </c>
      <c r="BW7" s="32" t="e">
        <f t="shared" si="11"/>
        <v>#DIV/0!</v>
      </c>
      <c r="BX7" s="32" t="e">
        <f t="shared" si="11"/>
        <v>#DIV/0!</v>
      </c>
      <c r="BY7" s="32" t="e">
        <f t="shared" si="11"/>
        <v>#DIV/0!</v>
      </c>
      <c r="BZ7" s="32" t="e">
        <f t="shared" si="11"/>
        <v>#DIV/0!</v>
      </c>
      <c r="CA7" s="32" t="e">
        <f t="shared" si="11"/>
        <v>#DIV/0!</v>
      </c>
    </row>
    <row r="8" spans="1:79" ht="15" x14ac:dyDescent="0.25">
      <c r="A8" s="47" t="s">
        <v>31</v>
      </c>
      <c r="B8" s="52"/>
      <c r="C8" s="52"/>
      <c r="D8" s="52"/>
      <c r="E8" s="5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V8" s="15">
        <v>0.45833333333333331</v>
      </c>
      <c r="W8" s="2">
        <f t="shared" ref="W8:AN8" si="12">((B$8/B$13)*$E$3)/172.4*(1/W$4*1000)/3</f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 t="e">
        <f t="shared" si="12"/>
        <v>#DIV/0!</v>
      </c>
      <c r="AB8" s="2" t="e">
        <f t="shared" si="12"/>
        <v>#DIV/0!</v>
      </c>
      <c r="AC8" s="2" t="e">
        <f t="shared" si="12"/>
        <v>#DIV/0!</v>
      </c>
      <c r="AD8" s="2" t="e">
        <f t="shared" si="12"/>
        <v>#DIV/0!</v>
      </c>
      <c r="AE8" s="2" t="e">
        <f t="shared" si="12"/>
        <v>#DIV/0!</v>
      </c>
      <c r="AF8" s="2" t="e">
        <f t="shared" si="12"/>
        <v>#DIV/0!</v>
      </c>
      <c r="AG8" s="2" t="e">
        <f t="shared" si="12"/>
        <v>#DIV/0!</v>
      </c>
      <c r="AH8" s="2" t="e">
        <f t="shared" si="12"/>
        <v>#DIV/0!</v>
      </c>
      <c r="AI8" s="2" t="e">
        <f t="shared" si="12"/>
        <v>#DIV/0!</v>
      </c>
      <c r="AJ8" s="2" t="e">
        <f t="shared" si="12"/>
        <v>#DIV/0!</v>
      </c>
      <c r="AK8" s="2" t="e">
        <f t="shared" si="12"/>
        <v>#DIV/0!</v>
      </c>
      <c r="AL8" s="2" t="e">
        <f t="shared" si="12"/>
        <v>#DIV/0!</v>
      </c>
      <c r="AM8" s="2" t="e">
        <f t="shared" si="12"/>
        <v>#DIV/0!</v>
      </c>
      <c r="AN8" s="2" t="e">
        <f t="shared" si="12"/>
        <v>#DIV/0!</v>
      </c>
      <c r="AQ8" s="15">
        <v>0.45833333333333331</v>
      </c>
      <c r="AR8" s="17">
        <f t="shared" si="6"/>
        <v>0</v>
      </c>
      <c r="AS8" s="17">
        <f t="shared" si="6"/>
        <v>0</v>
      </c>
      <c r="AT8" s="17">
        <f t="shared" si="6"/>
        <v>0</v>
      </c>
      <c r="AU8" s="17">
        <f t="shared" si="6"/>
        <v>0</v>
      </c>
      <c r="AV8" s="17" t="e">
        <f t="shared" si="6"/>
        <v>#DIV/0!</v>
      </c>
      <c r="AW8" s="17" t="e">
        <f t="shared" si="6"/>
        <v>#DIV/0!</v>
      </c>
      <c r="AX8" s="17" t="e">
        <f t="shared" si="6"/>
        <v>#DIV/0!</v>
      </c>
      <c r="AY8" s="17" t="e">
        <f t="shared" si="6"/>
        <v>#DIV/0!</v>
      </c>
      <c r="AZ8" s="17" t="e">
        <f t="shared" si="6"/>
        <v>#DIV/0!</v>
      </c>
      <c r="BA8" s="17" t="e">
        <f t="shared" si="6"/>
        <v>#DIV/0!</v>
      </c>
      <c r="BB8" s="17" t="e">
        <f t="shared" si="6"/>
        <v>#DIV/0!</v>
      </c>
      <c r="BC8" s="17" t="e">
        <f t="shared" si="6"/>
        <v>#DIV/0!</v>
      </c>
      <c r="BD8" s="17" t="e">
        <f t="shared" si="6"/>
        <v>#DIV/0!</v>
      </c>
      <c r="BE8" s="17" t="e">
        <f t="shared" si="6"/>
        <v>#DIV/0!</v>
      </c>
      <c r="BF8" s="17" t="e">
        <f t="shared" si="6"/>
        <v>#DIV/0!</v>
      </c>
      <c r="BG8" s="17" t="e">
        <f t="shared" si="6"/>
        <v>#DIV/0!</v>
      </c>
      <c r="BH8" s="17" t="e">
        <f t="shared" si="7"/>
        <v>#DIV/0!</v>
      </c>
      <c r="BI8" s="17" t="e">
        <f t="shared" si="8"/>
        <v>#DIV/0!</v>
      </c>
      <c r="BJ8" s="17"/>
    </row>
    <row r="9" spans="1:79" ht="15" x14ac:dyDescent="0.25">
      <c r="A9" s="47" t="s">
        <v>32</v>
      </c>
      <c r="B9" s="52"/>
      <c r="C9" s="52"/>
      <c r="D9" s="52"/>
      <c r="E9" s="5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V9" s="15">
        <v>0.5</v>
      </c>
      <c r="W9" s="2">
        <f t="shared" ref="W9:AN9" si="13">((B$9/B$13)*$E$3)/200.4*(1/W$4*1000)/3</f>
        <v>0</v>
      </c>
      <c r="X9" s="2">
        <f t="shared" si="13"/>
        <v>0</v>
      </c>
      <c r="Y9" s="2">
        <f t="shared" si="13"/>
        <v>0</v>
      </c>
      <c r="Z9" s="2">
        <f t="shared" si="13"/>
        <v>0</v>
      </c>
      <c r="AA9" s="2" t="e">
        <f t="shared" si="13"/>
        <v>#DIV/0!</v>
      </c>
      <c r="AB9" s="2" t="e">
        <f t="shared" si="13"/>
        <v>#DIV/0!</v>
      </c>
      <c r="AC9" s="2" t="e">
        <f t="shared" si="13"/>
        <v>#DIV/0!</v>
      </c>
      <c r="AD9" s="2" t="e">
        <f t="shared" si="13"/>
        <v>#DIV/0!</v>
      </c>
      <c r="AE9" s="2" t="e">
        <f t="shared" si="13"/>
        <v>#DIV/0!</v>
      </c>
      <c r="AF9" s="2" t="e">
        <f t="shared" si="13"/>
        <v>#DIV/0!</v>
      </c>
      <c r="AG9" s="2" t="e">
        <f t="shared" si="13"/>
        <v>#DIV/0!</v>
      </c>
      <c r="AH9" s="2" t="e">
        <f t="shared" si="13"/>
        <v>#DIV/0!</v>
      </c>
      <c r="AI9" s="2" t="e">
        <f t="shared" si="13"/>
        <v>#DIV/0!</v>
      </c>
      <c r="AJ9" s="2" t="e">
        <f t="shared" si="13"/>
        <v>#DIV/0!</v>
      </c>
      <c r="AK9" s="2" t="e">
        <f t="shared" si="13"/>
        <v>#DIV/0!</v>
      </c>
      <c r="AL9" s="2" t="e">
        <f t="shared" si="13"/>
        <v>#DIV/0!</v>
      </c>
      <c r="AM9" s="2" t="e">
        <f t="shared" si="13"/>
        <v>#DIV/0!</v>
      </c>
      <c r="AN9" s="2" t="e">
        <f t="shared" si="13"/>
        <v>#DIV/0!</v>
      </c>
      <c r="AQ9" s="15">
        <v>0.5</v>
      </c>
      <c r="AR9" s="17">
        <f t="shared" si="6"/>
        <v>0</v>
      </c>
      <c r="AS9" s="17">
        <f t="shared" si="6"/>
        <v>0</v>
      </c>
      <c r="AT9" s="17">
        <f t="shared" si="6"/>
        <v>0</v>
      </c>
      <c r="AU9" s="17">
        <f t="shared" si="6"/>
        <v>0</v>
      </c>
      <c r="AV9" s="17" t="e">
        <f t="shared" si="6"/>
        <v>#DIV/0!</v>
      </c>
      <c r="AW9" s="17" t="e">
        <f t="shared" si="6"/>
        <v>#DIV/0!</v>
      </c>
      <c r="AX9" s="17" t="e">
        <f t="shared" si="6"/>
        <v>#DIV/0!</v>
      </c>
      <c r="AY9" s="17" t="e">
        <f t="shared" si="6"/>
        <v>#DIV/0!</v>
      </c>
      <c r="AZ9" s="17" t="e">
        <f t="shared" si="6"/>
        <v>#DIV/0!</v>
      </c>
      <c r="BA9" s="17" t="e">
        <f t="shared" si="6"/>
        <v>#DIV/0!</v>
      </c>
      <c r="BB9" s="17" t="e">
        <f t="shared" si="6"/>
        <v>#DIV/0!</v>
      </c>
      <c r="BC9" s="17" t="e">
        <f t="shared" si="6"/>
        <v>#DIV/0!</v>
      </c>
      <c r="BD9" s="17" t="e">
        <f t="shared" si="6"/>
        <v>#DIV/0!</v>
      </c>
      <c r="BE9" s="17" t="e">
        <f t="shared" si="6"/>
        <v>#DIV/0!</v>
      </c>
      <c r="BF9" s="17" t="e">
        <f t="shared" si="6"/>
        <v>#DIV/0!</v>
      </c>
      <c r="BG9" s="17" t="e">
        <f t="shared" si="6"/>
        <v>#DIV/0!</v>
      </c>
      <c r="BH9" s="17" t="e">
        <f t="shared" si="7"/>
        <v>#DIV/0!</v>
      </c>
      <c r="BI9" s="17" t="e">
        <f t="shared" si="8"/>
        <v>#DIV/0!</v>
      </c>
      <c r="BJ9" s="17"/>
    </row>
    <row r="10" spans="1:79" ht="15" x14ac:dyDescent="0.25">
      <c r="A10" s="47" t="s">
        <v>64</v>
      </c>
      <c r="B10" s="52">
        <v>21.687999999999999</v>
      </c>
      <c r="C10" s="52">
        <v>18.702999999999999</v>
      </c>
      <c r="D10" s="52">
        <v>10.5</v>
      </c>
      <c r="E10" s="52">
        <v>9.8580000000000005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6"/>
      <c r="AQ10" s="15">
        <v>0.54166666666666663</v>
      </c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28"/>
      <c r="BL10" s="28"/>
      <c r="BM10" s="28"/>
      <c r="BN10" s="17"/>
    </row>
    <row r="11" spans="1:79" ht="15" x14ac:dyDescent="0.25">
      <c r="A11" s="47" t="s">
        <v>33</v>
      </c>
      <c r="B11" s="52">
        <v>6.2210000000000001</v>
      </c>
      <c r="C11" s="52">
        <v>1.1379999999999999</v>
      </c>
      <c r="D11" s="52"/>
      <c r="E11" s="52">
        <v>15.356999999999999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s="19" t="s">
        <v>5</v>
      </c>
      <c r="W11" s="2">
        <f t="shared" ref="W11:AN11" si="14">((B$11/B$13)*$E$3)/228.4*(1/W$4*1000)/3</f>
        <v>63.826887041794436</v>
      </c>
      <c r="X11" s="2">
        <f t="shared" si="14"/>
        <v>13.844383010172564</v>
      </c>
      <c r="Y11" s="2">
        <f t="shared" si="14"/>
        <v>0</v>
      </c>
      <c r="Z11" s="2">
        <f t="shared" si="14"/>
        <v>1002.64048634263</v>
      </c>
      <c r="AA11" s="2" t="e">
        <f t="shared" si="14"/>
        <v>#DIV/0!</v>
      </c>
      <c r="AB11" s="2" t="e">
        <f t="shared" si="14"/>
        <v>#DIV/0!</v>
      </c>
      <c r="AC11" s="2" t="e">
        <f t="shared" si="14"/>
        <v>#DIV/0!</v>
      </c>
      <c r="AD11" s="2" t="e">
        <f t="shared" si="14"/>
        <v>#DIV/0!</v>
      </c>
      <c r="AE11" s="2" t="e">
        <f t="shared" si="14"/>
        <v>#DIV/0!</v>
      </c>
      <c r="AF11" s="2" t="e">
        <f t="shared" si="14"/>
        <v>#DIV/0!</v>
      </c>
      <c r="AG11" s="2" t="e">
        <f t="shared" si="14"/>
        <v>#DIV/0!</v>
      </c>
      <c r="AH11" s="2" t="e">
        <f t="shared" si="14"/>
        <v>#DIV/0!</v>
      </c>
      <c r="AI11" s="2" t="e">
        <f t="shared" si="14"/>
        <v>#DIV/0!</v>
      </c>
      <c r="AJ11" s="2" t="e">
        <f t="shared" si="14"/>
        <v>#DIV/0!</v>
      </c>
      <c r="AK11" s="2" t="e">
        <f t="shared" si="14"/>
        <v>#DIV/0!</v>
      </c>
      <c r="AL11" s="2" t="e">
        <f t="shared" si="14"/>
        <v>#DIV/0!</v>
      </c>
      <c r="AM11" s="2" t="e">
        <f t="shared" si="14"/>
        <v>#DIV/0!</v>
      </c>
      <c r="AN11" s="2" t="e">
        <f t="shared" si="14"/>
        <v>#DIV/0!</v>
      </c>
      <c r="AQ11" s="15">
        <v>0.58333333333333337</v>
      </c>
      <c r="AR11" s="17">
        <f t="shared" ref="AR11:BG12" si="15">W11*100/W$39</f>
        <v>8.4435154226383986</v>
      </c>
      <c r="AS11" s="17">
        <f t="shared" si="15"/>
        <v>1.7868684088126725</v>
      </c>
      <c r="AT11" s="17">
        <f t="shared" si="15"/>
        <v>0</v>
      </c>
      <c r="AU11" s="17">
        <f t="shared" si="15"/>
        <v>62.737590790146811</v>
      </c>
      <c r="AV11" s="17" t="e">
        <f t="shared" si="15"/>
        <v>#DIV/0!</v>
      </c>
      <c r="AW11" s="17" t="e">
        <f t="shared" si="15"/>
        <v>#DIV/0!</v>
      </c>
      <c r="AX11" s="17" t="e">
        <f t="shared" si="15"/>
        <v>#DIV/0!</v>
      </c>
      <c r="AY11" s="17" t="e">
        <f t="shared" si="15"/>
        <v>#DIV/0!</v>
      </c>
      <c r="AZ11" s="17" t="e">
        <f t="shared" si="15"/>
        <v>#DIV/0!</v>
      </c>
      <c r="BA11" s="17" t="e">
        <f t="shared" si="15"/>
        <v>#DIV/0!</v>
      </c>
      <c r="BB11" s="17" t="e">
        <f t="shared" si="15"/>
        <v>#DIV/0!</v>
      </c>
      <c r="BC11" s="17" t="e">
        <f t="shared" si="15"/>
        <v>#DIV/0!</v>
      </c>
      <c r="BD11" s="17" t="e">
        <f t="shared" si="15"/>
        <v>#DIV/0!</v>
      </c>
      <c r="BE11" s="17" t="e">
        <f t="shared" si="15"/>
        <v>#DIV/0!</v>
      </c>
      <c r="BF11" s="17" t="e">
        <f t="shared" si="15"/>
        <v>#DIV/0!</v>
      </c>
      <c r="BG11" s="17" t="e">
        <f t="shared" si="15"/>
        <v>#DIV/0!</v>
      </c>
      <c r="BH11" s="17" t="e">
        <f t="shared" ref="BH11:BH15" si="16">AM11*100/AM$39</f>
        <v>#DIV/0!</v>
      </c>
      <c r="BI11" s="17" t="e">
        <f t="shared" ref="BI11:BI15" si="17">AN11*100/AN$39</f>
        <v>#DIV/0!</v>
      </c>
      <c r="BJ11" s="17"/>
      <c r="BK11" s="17"/>
      <c r="BL11" s="17"/>
      <c r="BM11" s="17"/>
    </row>
    <row r="12" spans="1:79" ht="15" x14ac:dyDescent="0.25">
      <c r="A12" s="47" t="s">
        <v>41</v>
      </c>
      <c r="C12" s="52"/>
      <c r="D12" s="52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V12" s="15">
        <v>0.58402777777777781</v>
      </c>
      <c r="W12" s="2">
        <f t="shared" ref="W12:AN12" si="18">((B$12/B$13)*$E$3)/226.4*(1/W$4*1000)/3</f>
        <v>0</v>
      </c>
      <c r="X12" s="2">
        <f t="shared" si="18"/>
        <v>0</v>
      </c>
      <c r="Y12" s="2">
        <f t="shared" si="18"/>
        <v>0</v>
      </c>
      <c r="Z12" s="2">
        <f t="shared" si="18"/>
        <v>0</v>
      </c>
      <c r="AA12" s="2" t="e">
        <f t="shared" si="18"/>
        <v>#DIV/0!</v>
      </c>
      <c r="AB12" s="2" t="e">
        <f t="shared" si="18"/>
        <v>#DIV/0!</v>
      </c>
      <c r="AC12" s="2" t="e">
        <f t="shared" si="18"/>
        <v>#DIV/0!</v>
      </c>
      <c r="AD12" s="2" t="e">
        <f t="shared" si="18"/>
        <v>#DIV/0!</v>
      </c>
      <c r="AE12" s="2" t="e">
        <f t="shared" si="18"/>
        <v>#DIV/0!</v>
      </c>
      <c r="AF12" s="2" t="e">
        <f t="shared" si="18"/>
        <v>#DIV/0!</v>
      </c>
      <c r="AG12" s="2" t="e">
        <f t="shared" si="18"/>
        <v>#DIV/0!</v>
      </c>
      <c r="AH12" s="2" t="e">
        <f t="shared" si="18"/>
        <v>#DIV/0!</v>
      </c>
      <c r="AI12" s="2" t="e">
        <f t="shared" si="18"/>
        <v>#DIV/0!</v>
      </c>
      <c r="AJ12" s="2" t="e">
        <f t="shared" si="18"/>
        <v>#DIV/0!</v>
      </c>
      <c r="AK12" s="2" t="e">
        <f t="shared" si="18"/>
        <v>#DIV/0!</v>
      </c>
      <c r="AL12" s="2" t="e">
        <f t="shared" si="18"/>
        <v>#DIV/0!</v>
      </c>
      <c r="AM12" s="2" t="e">
        <f t="shared" si="18"/>
        <v>#DIV/0!</v>
      </c>
      <c r="AN12" s="2" t="e">
        <f t="shared" si="18"/>
        <v>#DIV/0!</v>
      </c>
      <c r="AQ12" s="15">
        <v>0.58402777777777781</v>
      </c>
      <c r="AR12" s="17">
        <f t="shared" si="15"/>
        <v>0</v>
      </c>
      <c r="AS12" s="17">
        <f t="shared" si="15"/>
        <v>0</v>
      </c>
      <c r="AT12" s="17">
        <f t="shared" si="15"/>
        <v>0</v>
      </c>
      <c r="AU12" s="17">
        <f t="shared" si="15"/>
        <v>0</v>
      </c>
      <c r="AV12" s="17" t="e">
        <f t="shared" si="15"/>
        <v>#DIV/0!</v>
      </c>
      <c r="AW12" s="17" t="e">
        <f t="shared" si="15"/>
        <v>#DIV/0!</v>
      </c>
      <c r="AX12" s="17" t="e">
        <f t="shared" si="15"/>
        <v>#DIV/0!</v>
      </c>
      <c r="AY12" s="17" t="e">
        <f t="shared" si="15"/>
        <v>#DIV/0!</v>
      </c>
      <c r="AZ12" s="17" t="e">
        <f t="shared" si="15"/>
        <v>#DIV/0!</v>
      </c>
      <c r="BA12" s="17" t="e">
        <f t="shared" si="15"/>
        <v>#DIV/0!</v>
      </c>
      <c r="BB12" s="17" t="e">
        <f t="shared" si="15"/>
        <v>#DIV/0!</v>
      </c>
      <c r="BC12" s="17" t="e">
        <f t="shared" si="15"/>
        <v>#DIV/0!</v>
      </c>
      <c r="BD12" s="17" t="e">
        <f t="shared" si="15"/>
        <v>#DIV/0!</v>
      </c>
      <c r="BE12" s="17" t="e">
        <f t="shared" si="15"/>
        <v>#DIV/0!</v>
      </c>
      <c r="BF12" s="17" t="e">
        <f t="shared" si="15"/>
        <v>#DIV/0!</v>
      </c>
      <c r="BG12" s="17" t="e">
        <f t="shared" si="15"/>
        <v>#DIV/0!</v>
      </c>
      <c r="BH12" s="17" t="e">
        <f t="shared" si="16"/>
        <v>#DIV/0!</v>
      </c>
      <c r="BI12" s="17" t="e">
        <f t="shared" si="17"/>
        <v>#DIV/0!</v>
      </c>
      <c r="BJ12" s="17"/>
      <c r="BK12" s="17"/>
      <c r="BL12" s="17"/>
      <c r="BM12" s="17"/>
    </row>
    <row r="13" spans="1:79" ht="15" x14ac:dyDescent="0.25">
      <c r="A13" s="47" t="s">
        <v>34</v>
      </c>
      <c r="B13" s="52">
        <v>11.887</v>
      </c>
      <c r="C13" s="52">
        <v>10.025</v>
      </c>
      <c r="D13" s="52">
        <v>24.567</v>
      </c>
      <c r="E13" s="52">
        <v>5.6040000000000001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V13" s="35"/>
      <c r="AQ13" s="15">
        <v>0.625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 t="e">
        <f t="shared" ref="BB13:BG15" si="19">AG13*100/AG$39</f>
        <v>#DIV/0!</v>
      </c>
      <c r="BC13" s="17" t="e">
        <f t="shared" si="19"/>
        <v>#DIV/0!</v>
      </c>
      <c r="BD13" s="17" t="e">
        <f t="shared" si="19"/>
        <v>#DIV/0!</v>
      </c>
      <c r="BE13" s="17" t="e">
        <f t="shared" si="19"/>
        <v>#DIV/0!</v>
      </c>
      <c r="BF13" s="17" t="e">
        <f t="shared" si="19"/>
        <v>#DIV/0!</v>
      </c>
      <c r="BG13" s="17" t="e">
        <f t="shared" si="19"/>
        <v>#DIV/0!</v>
      </c>
      <c r="BH13" s="17" t="e">
        <f t="shared" si="16"/>
        <v>#DIV/0!</v>
      </c>
      <c r="BI13" s="17" t="e">
        <f t="shared" si="17"/>
        <v>#DIV/0!</v>
      </c>
      <c r="BJ13" s="17"/>
      <c r="BK13" s="17"/>
      <c r="BL13" s="17"/>
      <c r="BM13" s="17"/>
    </row>
    <row r="14" spans="1:79" ht="15" x14ac:dyDescent="0.25">
      <c r="A14" s="47" t="s">
        <v>42</v>
      </c>
      <c r="B14" s="52"/>
      <c r="C14" s="52"/>
      <c r="D14" s="52"/>
      <c r="E14" s="5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V14" s="15">
        <v>0.62569444444444444</v>
      </c>
      <c r="W14" s="2">
        <f t="shared" ref="W14:AN14" si="20">((B$14/B$13)*$E$3)/240.4*(1/W$4*1000)/3</f>
        <v>0</v>
      </c>
      <c r="X14" s="2">
        <f t="shared" si="20"/>
        <v>0</v>
      </c>
      <c r="Y14" s="2">
        <f t="shared" si="20"/>
        <v>0</v>
      </c>
      <c r="Z14" s="2">
        <f t="shared" si="20"/>
        <v>0</v>
      </c>
      <c r="AA14" s="2" t="e">
        <f t="shared" si="20"/>
        <v>#DIV/0!</v>
      </c>
      <c r="AB14" s="2" t="e">
        <f t="shared" si="20"/>
        <v>#DIV/0!</v>
      </c>
      <c r="AC14" s="2" t="e">
        <f t="shared" si="20"/>
        <v>#DIV/0!</v>
      </c>
      <c r="AD14" s="2" t="e">
        <f t="shared" si="20"/>
        <v>#DIV/0!</v>
      </c>
      <c r="AE14" s="2" t="e">
        <f t="shared" si="20"/>
        <v>#DIV/0!</v>
      </c>
      <c r="AF14" s="2" t="e">
        <f t="shared" si="20"/>
        <v>#DIV/0!</v>
      </c>
      <c r="AG14" s="2" t="e">
        <f t="shared" si="20"/>
        <v>#DIV/0!</v>
      </c>
      <c r="AH14" s="2" t="e">
        <f t="shared" si="20"/>
        <v>#DIV/0!</v>
      </c>
      <c r="AI14" s="2" t="e">
        <f t="shared" si="20"/>
        <v>#DIV/0!</v>
      </c>
      <c r="AJ14" s="2" t="e">
        <f t="shared" si="20"/>
        <v>#DIV/0!</v>
      </c>
      <c r="AK14" s="2" t="e">
        <f t="shared" si="20"/>
        <v>#DIV/0!</v>
      </c>
      <c r="AL14" s="2" t="e">
        <f t="shared" si="20"/>
        <v>#DIV/0!</v>
      </c>
      <c r="AM14" s="2" t="e">
        <f t="shared" si="20"/>
        <v>#DIV/0!</v>
      </c>
      <c r="AN14" s="2" t="e">
        <f t="shared" si="20"/>
        <v>#DIV/0!</v>
      </c>
      <c r="AQ14" s="15">
        <v>0.62569444444444444</v>
      </c>
      <c r="AR14" s="17">
        <f t="shared" ref="AR14:BA15" si="21">W14*100/W$39</f>
        <v>0</v>
      </c>
      <c r="AS14" s="17">
        <f t="shared" si="21"/>
        <v>0</v>
      </c>
      <c r="AT14" s="17">
        <f t="shared" si="21"/>
        <v>0</v>
      </c>
      <c r="AU14" s="17">
        <f t="shared" si="21"/>
        <v>0</v>
      </c>
      <c r="AV14" s="17" t="e">
        <f t="shared" si="21"/>
        <v>#DIV/0!</v>
      </c>
      <c r="AW14" s="17" t="e">
        <f t="shared" si="21"/>
        <v>#DIV/0!</v>
      </c>
      <c r="AX14" s="17" t="e">
        <f t="shared" si="21"/>
        <v>#DIV/0!</v>
      </c>
      <c r="AY14" s="17" t="e">
        <f t="shared" si="21"/>
        <v>#DIV/0!</v>
      </c>
      <c r="AZ14" s="17" t="e">
        <f t="shared" si="21"/>
        <v>#DIV/0!</v>
      </c>
      <c r="BA14" s="17" t="e">
        <f t="shared" si="21"/>
        <v>#DIV/0!</v>
      </c>
      <c r="BB14" s="17" t="e">
        <f t="shared" si="19"/>
        <v>#DIV/0!</v>
      </c>
      <c r="BC14" s="17" t="e">
        <f t="shared" si="19"/>
        <v>#DIV/0!</v>
      </c>
      <c r="BD14" s="17" t="e">
        <f t="shared" si="19"/>
        <v>#DIV/0!</v>
      </c>
      <c r="BE14" s="17" t="e">
        <f t="shared" si="19"/>
        <v>#DIV/0!</v>
      </c>
      <c r="BF14" s="17" t="e">
        <f t="shared" si="19"/>
        <v>#DIV/0!</v>
      </c>
      <c r="BG14" s="17" t="e">
        <f t="shared" si="19"/>
        <v>#DIV/0!</v>
      </c>
      <c r="BH14" s="17" t="e">
        <f t="shared" si="16"/>
        <v>#DIV/0!</v>
      </c>
      <c r="BI14" s="17" t="e">
        <f t="shared" si="17"/>
        <v>#DIV/0!</v>
      </c>
      <c r="BJ14" s="17"/>
      <c r="BK14" s="17"/>
      <c r="BL14" s="17"/>
      <c r="BM14" s="17"/>
    </row>
    <row r="15" spans="1:79" ht="15" x14ac:dyDescent="0.25">
      <c r="A15" s="47" t="s">
        <v>35</v>
      </c>
      <c r="B15" s="52">
        <v>21.262</v>
      </c>
      <c r="C15" s="52">
        <v>18.835999999999999</v>
      </c>
      <c r="D15" s="52">
        <v>2.766</v>
      </c>
      <c r="E15" s="52">
        <v>3.1640000000000001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V15" s="19" t="s">
        <v>6</v>
      </c>
      <c r="W15" s="2">
        <f t="shared" ref="W15:AN15" si="22">((B$15/B$13)*$E$3)/256.4*(1/W$4*1000)/3</f>
        <v>194.32364799148763</v>
      </c>
      <c r="X15" s="2">
        <f t="shared" si="22"/>
        <v>204.12589604166044</v>
      </c>
      <c r="Y15" s="2">
        <f t="shared" si="22"/>
        <v>36.695694229039162</v>
      </c>
      <c r="Z15" s="2">
        <f t="shared" si="22"/>
        <v>184.01507652026285</v>
      </c>
      <c r="AA15" s="2" t="e">
        <f t="shared" si="22"/>
        <v>#DIV/0!</v>
      </c>
      <c r="AB15" s="2" t="e">
        <f t="shared" si="22"/>
        <v>#DIV/0!</v>
      </c>
      <c r="AC15" s="2" t="e">
        <f t="shared" si="22"/>
        <v>#DIV/0!</v>
      </c>
      <c r="AD15" s="2" t="e">
        <f t="shared" si="22"/>
        <v>#DIV/0!</v>
      </c>
      <c r="AE15" s="2" t="e">
        <f t="shared" si="22"/>
        <v>#DIV/0!</v>
      </c>
      <c r="AF15" s="2" t="e">
        <f t="shared" si="22"/>
        <v>#DIV/0!</v>
      </c>
      <c r="AG15" s="2" t="e">
        <f t="shared" si="22"/>
        <v>#DIV/0!</v>
      </c>
      <c r="AH15" s="2" t="e">
        <f t="shared" si="22"/>
        <v>#DIV/0!</v>
      </c>
      <c r="AI15" s="2" t="e">
        <f t="shared" si="22"/>
        <v>#DIV/0!</v>
      </c>
      <c r="AJ15" s="2" t="e">
        <f t="shared" si="22"/>
        <v>#DIV/0!</v>
      </c>
      <c r="AK15" s="2" t="e">
        <f t="shared" si="22"/>
        <v>#DIV/0!</v>
      </c>
      <c r="AL15" s="2" t="e">
        <f t="shared" si="22"/>
        <v>#DIV/0!</v>
      </c>
      <c r="AM15" s="2" t="e">
        <f t="shared" si="22"/>
        <v>#DIV/0!</v>
      </c>
      <c r="AN15" s="2" t="e">
        <f t="shared" si="22"/>
        <v>#DIV/0!</v>
      </c>
      <c r="AQ15" s="15">
        <v>0.66666666666666663</v>
      </c>
      <c r="AR15" s="17">
        <f>W15*100/W$39</f>
        <v>25.706638610231558</v>
      </c>
      <c r="AS15" s="17">
        <f t="shared" si="21"/>
        <v>26.346144482525148</v>
      </c>
      <c r="AT15" s="17">
        <f t="shared" si="21"/>
        <v>31.623011383936309</v>
      </c>
      <c r="AU15" s="17">
        <f t="shared" si="21"/>
        <v>11.514259325451448</v>
      </c>
      <c r="AV15" s="17" t="e">
        <f t="shared" si="21"/>
        <v>#DIV/0!</v>
      </c>
      <c r="AW15" s="17" t="e">
        <f t="shared" si="21"/>
        <v>#DIV/0!</v>
      </c>
      <c r="AX15" s="17" t="e">
        <f t="shared" si="21"/>
        <v>#DIV/0!</v>
      </c>
      <c r="AY15" s="17" t="e">
        <f t="shared" si="21"/>
        <v>#DIV/0!</v>
      </c>
      <c r="AZ15" s="17" t="e">
        <f t="shared" si="21"/>
        <v>#DIV/0!</v>
      </c>
      <c r="BA15" s="17" t="e">
        <f t="shared" si="21"/>
        <v>#DIV/0!</v>
      </c>
      <c r="BB15" s="17" t="e">
        <f t="shared" si="19"/>
        <v>#DIV/0!</v>
      </c>
      <c r="BC15" s="17" t="e">
        <f t="shared" si="19"/>
        <v>#DIV/0!</v>
      </c>
      <c r="BD15" s="17" t="e">
        <f t="shared" si="19"/>
        <v>#DIV/0!</v>
      </c>
      <c r="BE15" s="17" t="e">
        <f t="shared" si="19"/>
        <v>#DIV/0!</v>
      </c>
      <c r="BF15" s="17" t="e">
        <f t="shared" si="19"/>
        <v>#DIV/0!</v>
      </c>
      <c r="BG15" s="17" t="e">
        <f t="shared" si="19"/>
        <v>#DIV/0!</v>
      </c>
      <c r="BH15" s="17" t="e">
        <f t="shared" si="16"/>
        <v>#DIV/0!</v>
      </c>
      <c r="BI15" s="17" t="e">
        <f t="shared" si="17"/>
        <v>#DIV/0!</v>
      </c>
      <c r="BJ15" s="17"/>
      <c r="BK15" s="17"/>
      <c r="BL15" s="17"/>
      <c r="BM15" s="17"/>
    </row>
    <row r="16" spans="1:79" ht="15" x14ac:dyDescent="0.25">
      <c r="A16" s="47" t="s">
        <v>28</v>
      </c>
      <c r="B16" s="52"/>
      <c r="C16" s="52"/>
      <c r="D16" s="52"/>
      <c r="E16" s="5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V16" s="19"/>
      <c r="AQ16" s="50" t="s">
        <v>65</v>
      </c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</row>
    <row r="17" spans="1:66" ht="15" x14ac:dyDescent="0.25">
      <c r="A17" s="47" t="s">
        <v>43</v>
      </c>
      <c r="B17" s="52">
        <v>2.8170000000000002</v>
      </c>
      <c r="C17" s="52">
        <v>2.403</v>
      </c>
      <c r="D17" s="52">
        <v>0.10100000000000001</v>
      </c>
      <c r="E17" s="52">
        <v>0.15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V17" s="19" t="s">
        <v>7</v>
      </c>
      <c r="W17" s="2">
        <f t="shared" ref="W17:AN17" si="23">((B$17/B$13)*$E$3)/254.4*(1/W$4*1000)/3</f>
        <v>25.948323389062519</v>
      </c>
      <c r="X17" s="2">
        <f t="shared" si="23"/>
        <v>26.246059379852259</v>
      </c>
      <c r="Y17" s="2">
        <f t="shared" si="23"/>
        <v>1.3504708682259332</v>
      </c>
      <c r="Z17" s="2">
        <f t="shared" si="23"/>
        <v>8.792433751273796</v>
      </c>
      <c r="AA17" s="2" t="e">
        <f t="shared" si="23"/>
        <v>#DIV/0!</v>
      </c>
      <c r="AB17" s="2" t="e">
        <f t="shared" si="23"/>
        <v>#DIV/0!</v>
      </c>
      <c r="AC17" s="2" t="e">
        <f t="shared" si="23"/>
        <v>#DIV/0!</v>
      </c>
      <c r="AD17" s="2" t="e">
        <f t="shared" si="23"/>
        <v>#DIV/0!</v>
      </c>
      <c r="AE17" s="2" t="e">
        <f t="shared" si="23"/>
        <v>#DIV/0!</v>
      </c>
      <c r="AF17" s="2" t="e">
        <f t="shared" si="23"/>
        <v>#DIV/0!</v>
      </c>
      <c r="AG17" s="2" t="e">
        <f t="shared" si="23"/>
        <v>#DIV/0!</v>
      </c>
      <c r="AH17" s="2" t="e">
        <f t="shared" si="23"/>
        <v>#DIV/0!</v>
      </c>
      <c r="AI17" s="2" t="e">
        <f t="shared" si="23"/>
        <v>#DIV/0!</v>
      </c>
      <c r="AJ17" s="2" t="e">
        <f t="shared" si="23"/>
        <v>#DIV/0!</v>
      </c>
      <c r="AK17" s="2" t="e">
        <f t="shared" si="23"/>
        <v>#DIV/0!</v>
      </c>
      <c r="AL17" s="2" t="e">
        <f t="shared" si="23"/>
        <v>#DIV/0!</v>
      </c>
      <c r="AM17" s="2" t="e">
        <f t="shared" si="23"/>
        <v>#DIV/0!</v>
      </c>
      <c r="AN17" s="2" t="e">
        <f t="shared" si="23"/>
        <v>#DIV/0!</v>
      </c>
      <c r="AQ17" s="15">
        <v>0.66736111111111107</v>
      </c>
      <c r="AR17" s="17">
        <f t="shared" ref="AR17:BG18" si="24">W17*100/W$39</f>
        <v>3.4326453769191749</v>
      </c>
      <c r="AS17" s="17">
        <f t="shared" si="24"/>
        <v>3.3875293920443879</v>
      </c>
      <c r="AT17" s="17">
        <f t="shared" si="24"/>
        <v>1.1637865568922157</v>
      </c>
      <c r="AU17" s="17">
        <f t="shared" si="24"/>
        <v>0.55016341176191885</v>
      </c>
      <c r="AV17" s="17" t="e">
        <f t="shared" si="24"/>
        <v>#DIV/0!</v>
      </c>
      <c r="AW17" s="17" t="e">
        <f t="shared" si="24"/>
        <v>#DIV/0!</v>
      </c>
      <c r="AX17" s="17" t="e">
        <f t="shared" si="24"/>
        <v>#DIV/0!</v>
      </c>
      <c r="AY17" s="17" t="e">
        <f t="shared" si="24"/>
        <v>#DIV/0!</v>
      </c>
      <c r="AZ17" s="17" t="e">
        <f t="shared" si="24"/>
        <v>#DIV/0!</v>
      </c>
      <c r="BA17" s="17" t="e">
        <f t="shared" si="24"/>
        <v>#DIV/0!</v>
      </c>
      <c r="BB17" s="17" t="e">
        <f t="shared" si="24"/>
        <v>#DIV/0!</v>
      </c>
      <c r="BC17" s="17" t="e">
        <f t="shared" si="24"/>
        <v>#DIV/0!</v>
      </c>
      <c r="BD17" s="17" t="e">
        <f t="shared" si="24"/>
        <v>#DIV/0!</v>
      </c>
      <c r="BE17" s="17" t="e">
        <f t="shared" si="24"/>
        <v>#DIV/0!</v>
      </c>
      <c r="BF17" s="17" t="e">
        <f t="shared" si="24"/>
        <v>#DIV/0!</v>
      </c>
      <c r="BG17" s="17" t="e">
        <f t="shared" si="24"/>
        <v>#DIV/0!</v>
      </c>
      <c r="BH17" s="17" t="e">
        <f t="shared" ref="BH17:BH18" si="25">AM17*100/AM$39</f>
        <v>#DIV/0!</v>
      </c>
      <c r="BI17" s="17" t="e">
        <f t="shared" ref="BI17:BI18" si="26">AN17*100/AN$39</f>
        <v>#DIV/0!</v>
      </c>
      <c r="BJ17" s="17"/>
      <c r="BK17" s="17"/>
      <c r="BL17" s="17"/>
      <c r="BM17" s="17"/>
    </row>
    <row r="18" spans="1:66" ht="15" x14ac:dyDescent="0.25">
      <c r="A18" s="47" t="s">
        <v>29</v>
      </c>
      <c r="B18" s="52"/>
      <c r="C18" s="52"/>
      <c r="D18" s="52"/>
      <c r="E18" s="5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V18" s="15">
        <v>0.70833333333333337</v>
      </c>
      <c r="W18" s="2">
        <f t="shared" ref="W18:AN18" si="27">((B$18/B$13)*$E$3)/270.4*(1/W$4*1000)/3</f>
        <v>0</v>
      </c>
      <c r="X18" s="2">
        <f t="shared" si="27"/>
        <v>0</v>
      </c>
      <c r="Y18" s="2">
        <f t="shared" si="27"/>
        <v>0</v>
      </c>
      <c r="Z18" s="2">
        <f t="shared" si="27"/>
        <v>0</v>
      </c>
      <c r="AA18" s="2" t="e">
        <f t="shared" si="27"/>
        <v>#DIV/0!</v>
      </c>
      <c r="AB18" s="2" t="e">
        <f t="shared" si="27"/>
        <v>#DIV/0!</v>
      </c>
      <c r="AC18" s="2" t="e">
        <f t="shared" si="27"/>
        <v>#DIV/0!</v>
      </c>
      <c r="AD18" s="2" t="e">
        <f t="shared" si="27"/>
        <v>#DIV/0!</v>
      </c>
      <c r="AE18" s="2" t="e">
        <f t="shared" si="27"/>
        <v>#DIV/0!</v>
      </c>
      <c r="AF18" s="2" t="e">
        <f t="shared" si="27"/>
        <v>#DIV/0!</v>
      </c>
      <c r="AG18" s="2" t="e">
        <f t="shared" si="27"/>
        <v>#DIV/0!</v>
      </c>
      <c r="AH18" s="2" t="e">
        <f t="shared" si="27"/>
        <v>#DIV/0!</v>
      </c>
      <c r="AI18" s="2" t="e">
        <f t="shared" si="27"/>
        <v>#DIV/0!</v>
      </c>
      <c r="AJ18" s="2" t="e">
        <f t="shared" si="27"/>
        <v>#DIV/0!</v>
      </c>
      <c r="AK18" s="2" t="e">
        <f t="shared" si="27"/>
        <v>#DIV/0!</v>
      </c>
      <c r="AL18" s="2" t="e">
        <f t="shared" si="27"/>
        <v>#DIV/0!</v>
      </c>
      <c r="AM18" s="2" t="e">
        <f t="shared" si="27"/>
        <v>#DIV/0!</v>
      </c>
      <c r="AN18" s="2" t="e">
        <f t="shared" si="27"/>
        <v>#DIV/0!</v>
      </c>
      <c r="AQ18" s="15">
        <v>0.70833333333333337</v>
      </c>
      <c r="AR18" s="17">
        <f t="shared" si="24"/>
        <v>0</v>
      </c>
      <c r="AS18" s="17">
        <f t="shared" si="24"/>
        <v>0</v>
      </c>
      <c r="AT18" s="17">
        <f t="shared" si="24"/>
        <v>0</v>
      </c>
      <c r="AU18" s="17">
        <f t="shared" si="24"/>
        <v>0</v>
      </c>
      <c r="AV18" s="17" t="e">
        <f t="shared" si="24"/>
        <v>#DIV/0!</v>
      </c>
      <c r="AW18" s="17" t="e">
        <f t="shared" si="24"/>
        <v>#DIV/0!</v>
      </c>
      <c r="AX18" s="17" t="e">
        <f t="shared" si="24"/>
        <v>#DIV/0!</v>
      </c>
      <c r="AY18" s="17" t="e">
        <f t="shared" si="24"/>
        <v>#DIV/0!</v>
      </c>
      <c r="AZ18" s="17" t="e">
        <f t="shared" si="24"/>
        <v>#DIV/0!</v>
      </c>
      <c r="BA18" s="17" t="e">
        <f t="shared" si="24"/>
        <v>#DIV/0!</v>
      </c>
      <c r="BB18" s="17" t="e">
        <f t="shared" si="24"/>
        <v>#DIV/0!</v>
      </c>
      <c r="BC18" s="17" t="e">
        <f t="shared" si="24"/>
        <v>#DIV/0!</v>
      </c>
      <c r="BD18" s="17" t="e">
        <f t="shared" si="24"/>
        <v>#DIV/0!</v>
      </c>
      <c r="BE18" s="17" t="e">
        <f t="shared" si="24"/>
        <v>#DIV/0!</v>
      </c>
      <c r="BF18" s="17" t="e">
        <f t="shared" si="24"/>
        <v>#DIV/0!</v>
      </c>
      <c r="BG18" s="17" t="e">
        <f t="shared" si="24"/>
        <v>#DIV/0!</v>
      </c>
      <c r="BH18" s="17" t="e">
        <f t="shared" si="25"/>
        <v>#DIV/0!</v>
      </c>
      <c r="BI18" s="17" t="e">
        <f t="shared" si="26"/>
        <v>#DIV/0!</v>
      </c>
      <c r="BJ18" s="17"/>
    </row>
    <row r="19" spans="1:66" ht="15" x14ac:dyDescent="0.25">
      <c r="A19" s="47" t="s">
        <v>44</v>
      </c>
      <c r="B19" s="52"/>
      <c r="C19" s="52"/>
      <c r="D19" s="52"/>
      <c r="E19" s="5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AQ19" s="15">
        <v>0.7090277777777777</v>
      </c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6" ht="15" x14ac:dyDescent="0.25">
      <c r="A20" s="47" t="s">
        <v>36</v>
      </c>
      <c r="B20" s="52">
        <v>4.1580000000000004</v>
      </c>
      <c r="C20" s="52">
        <v>3.6840000000000002</v>
      </c>
      <c r="D20" s="52">
        <v>0.84</v>
      </c>
      <c r="E20" s="52">
        <v>0.91200000000000003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V20" s="19" t="s">
        <v>8</v>
      </c>
      <c r="W20" s="2">
        <f t="shared" ref="W20:AN20" si="28">((B$20/B$13)*$E$3)/284.4*(1/W$4*1000)/3</f>
        <v>34.260559793186125</v>
      </c>
      <c r="X20" s="2">
        <f t="shared" si="28"/>
        <v>35.992952452436661</v>
      </c>
      <c r="Y20" s="2">
        <f t="shared" si="28"/>
        <v>10.046866867764304</v>
      </c>
      <c r="Z20" s="2">
        <f t="shared" si="28"/>
        <v>47.818967966421418</v>
      </c>
      <c r="AA20" s="2" t="e">
        <f t="shared" si="28"/>
        <v>#DIV/0!</v>
      </c>
      <c r="AB20" s="2" t="e">
        <f t="shared" si="28"/>
        <v>#DIV/0!</v>
      </c>
      <c r="AC20" s="2" t="e">
        <f t="shared" si="28"/>
        <v>#DIV/0!</v>
      </c>
      <c r="AD20" s="2" t="e">
        <f t="shared" si="28"/>
        <v>#DIV/0!</v>
      </c>
      <c r="AE20" s="2" t="e">
        <f t="shared" si="28"/>
        <v>#DIV/0!</v>
      </c>
      <c r="AF20" s="2" t="e">
        <f t="shared" si="28"/>
        <v>#DIV/0!</v>
      </c>
      <c r="AG20" s="2" t="e">
        <f t="shared" si="28"/>
        <v>#DIV/0!</v>
      </c>
      <c r="AH20" s="2" t="e">
        <f t="shared" si="28"/>
        <v>#DIV/0!</v>
      </c>
      <c r="AI20" s="2" t="e">
        <f t="shared" si="28"/>
        <v>#DIV/0!</v>
      </c>
      <c r="AJ20" s="2" t="e">
        <f t="shared" si="28"/>
        <v>#DIV/0!</v>
      </c>
      <c r="AK20" s="2" t="e">
        <f t="shared" si="28"/>
        <v>#DIV/0!</v>
      </c>
      <c r="AL20" s="2" t="e">
        <f t="shared" si="28"/>
        <v>#DIV/0!</v>
      </c>
      <c r="AM20" s="2" t="e">
        <f t="shared" si="28"/>
        <v>#DIV/0!</v>
      </c>
      <c r="AN20" s="2" t="e">
        <f t="shared" si="28"/>
        <v>#DIV/0!</v>
      </c>
      <c r="AQ20" s="15">
        <v>0.75</v>
      </c>
      <c r="AR20" s="17">
        <f t="shared" ref="AR20:AR35" si="29">W20*100/W$39</f>
        <v>4.5322524473513672</v>
      </c>
      <c r="AS20" s="17">
        <f t="shared" ref="AS20:AS35" si="30">X20*100/X$39</f>
        <v>4.6455425012366813</v>
      </c>
      <c r="AT20" s="17">
        <f t="shared" ref="AT20:AT35" si="31">Y20*100/Y$39</f>
        <v>8.6580235639957284</v>
      </c>
      <c r="AU20" s="17">
        <f t="shared" ref="AU20:AU35" si="32">Z20*100/Z$39</f>
        <v>2.99214612331073</v>
      </c>
      <c r="AV20" s="17" t="e">
        <f t="shared" ref="AV20:AV35" si="33">AA20*100/AA$39</f>
        <v>#DIV/0!</v>
      </c>
      <c r="AW20" s="17" t="e">
        <f t="shared" ref="AW20:AW35" si="34">AB20*100/AB$39</f>
        <v>#DIV/0!</v>
      </c>
      <c r="AX20" s="17" t="e">
        <f t="shared" ref="AX20:AX35" si="35">AC20*100/AC$39</f>
        <v>#DIV/0!</v>
      </c>
      <c r="AY20" s="17" t="e">
        <f t="shared" ref="AY20:AY35" si="36">AD20*100/AD$39</f>
        <v>#DIV/0!</v>
      </c>
      <c r="AZ20" s="17" t="e">
        <f t="shared" ref="AZ20:AZ35" si="37">AE20*100/AE$39</f>
        <v>#DIV/0!</v>
      </c>
      <c r="BA20" s="17" t="e">
        <f t="shared" ref="BA20:BA35" si="38">AF20*100/AF$39</f>
        <v>#DIV/0!</v>
      </c>
      <c r="BB20" s="17" t="e">
        <f t="shared" ref="BB20:BB35" si="39">AG20*100/AG$39</f>
        <v>#DIV/0!</v>
      </c>
      <c r="BC20" s="17" t="e">
        <f t="shared" ref="BC20:BC35" si="40">AH20*100/AH$39</f>
        <v>#DIV/0!</v>
      </c>
      <c r="BD20" s="17" t="e">
        <f t="shared" ref="BD20:BD35" si="41">AI20*100/AI$39</f>
        <v>#DIV/0!</v>
      </c>
      <c r="BE20" s="17" t="e">
        <f t="shared" ref="BE20:BE35" si="42">AJ20*100/AJ$39</f>
        <v>#DIV/0!</v>
      </c>
      <c r="BF20" s="17" t="e">
        <f t="shared" ref="BF20:BF35" si="43">AK20*100/AK$39</f>
        <v>#DIV/0!</v>
      </c>
      <c r="BG20" s="17" t="e">
        <f t="shared" ref="BG20:BG35" si="44">AL20*100/AL$39</f>
        <v>#DIV/0!</v>
      </c>
      <c r="BH20" s="17" t="e">
        <f t="shared" ref="BH20:BH35" si="45">AM20*100/AM$39</f>
        <v>#DIV/0!</v>
      </c>
      <c r="BI20" s="17" t="e">
        <f t="shared" ref="BI20:BI35" si="46">AN20*100/AN$39</f>
        <v>#DIV/0!</v>
      </c>
      <c r="BJ20" s="17"/>
    </row>
    <row r="21" spans="1:66" ht="15" x14ac:dyDescent="0.25">
      <c r="A21" s="47" t="s">
        <v>45</v>
      </c>
      <c r="B21" s="52">
        <v>45.16</v>
      </c>
      <c r="C21" s="52">
        <v>43.28</v>
      </c>
      <c r="D21" s="52">
        <v>4.7850000000000001</v>
      </c>
      <c r="E21" s="52">
        <v>5.7750000000000004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V21" s="19" t="s">
        <v>9</v>
      </c>
      <c r="W21" s="2">
        <f t="shared" ref="W21:AN21" si="47">((B$21/B$13)*$E$3)/282.4*(1/W$4*1000)/3</f>
        <v>374.73892161363489</v>
      </c>
      <c r="X21" s="2">
        <f t="shared" si="47"/>
        <v>425.84348069078169</v>
      </c>
      <c r="Y21" s="2">
        <f t="shared" si="47"/>
        <v>57.636580013424577</v>
      </c>
      <c r="Z21" s="2">
        <f t="shared" si="47"/>
        <v>304.94551392873973</v>
      </c>
      <c r="AA21" s="2" t="e">
        <f t="shared" si="47"/>
        <v>#DIV/0!</v>
      </c>
      <c r="AB21" s="2" t="e">
        <f t="shared" si="47"/>
        <v>#DIV/0!</v>
      </c>
      <c r="AC21" s="2" t="e">
        <f t="shared" si="47"/>
        <v>#DIV/0!</v>
      </c>
      <c r="AD21" s="2" t="e">
        <f t="shared" si="47"/>
        <v>#DIV/0!</v>
      </c>
      <c r="AE21" s="2" t="e">
        <f t="shared" si="47"/>
        <v>#DIV/0!</v>
      </c>
      <c r="AF21" s="2" t="e">
        <f t="shared" si="47"/>
        <v>#DIV/0!</v>
      </c>
      <c r="AG21" s="2" t="e">
        <f t="shared" si="47"/>
        <v>#DIV/0!</v>
      </c>
      <c r="AH21" s="2" t="e">
        <f t="shared" si="47"/>
        <v>#DIV/0!</v>
      </c>
      <c r="AI21" s="2" t="e">
        <f t="shared" si="47"/>
        <v>#DIV/0!</v>
      </c>
      <c r="AJ21" s="2" t="e">
        <f t="shared" si="47"/>
        <v>#DIV/0!</v>
      </c>
      <c r="AK21" s="2" t="e">
        <f t="shared" si="47"/>
        <v>#DIV/0!</v>
      </c>
      <c r="AL21" s="2" t="e">
        <f t="shared" si="47"/>
        <v>#DIV/0!</v>
      </c>
      <c r="AM21" s="2" t="e">
        <f t="shared" si="47"/>
        <v>#DIV/0!</v>
      </c>
      <c r="AN21" s="2" t="e">
        <f t="shared" si="47"/>
        <v>#DIV/0!</v>
      </c>
      <c r="AQ21" s="15">
        <v>0.75069444444444444</v>
      </c>
      <c r="AR21" s="17">
        <f t="shared" si="29"/>
        <v>49.573369637089101</v>
      </c>
      <c r="AS21" s="17">
        <f t="shared" si="30"/>
        <v>54.962815041022367</v>
      </c>
      <c r="AT21" s="17">
        <f t="shared" si="31"/>
        <v>49.669103260985096</v>
      </c>
      <c r="AU21" s="17">
        <f t="shared" si="32"/>
        <v>19.081163315017491</v>
      </c>
      <c r="AV21" s="17" t="e">
        <f t="shared" si="33"/>
        <v>#DIV/0!</v>
      </c>
      <c r="AW21" s="17" t="e">
        <f t="shared" si="34"/>
        <v>#DIV/0!</v>
      </c>
      <c r="AX21" s="17" t="e">
        <f t="shared" si="35"/>
        <v>#DIV/0!</v>
      </c>
      <c r="AY21" s="17" t="e">
        <f t="shared" si="36"/>
        <v>#DIV/0!</v>
      </c>
      <c r="AZ21" s="17" t="e">
        <f t="shared" si="37"/>
        <v>#DIV/0!</v>
      </c>
      <c r="BA21" s="17" t="e">
        <f t="shared" si="38"/>
        <v>#DIV/0!</v>
      </c>
      <c r="BB21" s="17" t="e">
        <f t="shared" si="39"/>
        <v>#DIV/0!</v>
      </c>
      <c r="BC21" s="17" t="e">
        <f t="shared" si="40"/>
        <v>#DIV/0!</v>
      </c>
      <c r="BD21" s="17" t="e">
        <f t="shared" si="41"/>
        <v>#DIV/0!</v>
      </c>
      <c r="BE21" s="17" t="e">
        <f t="shared" si="42"/>
        <v>#DIV/0!</v>
      </c>
      <c r="BF21" s="17" t="e">
        <f t="shared" si="43"/>
        <v>#DIV/0!</v>
      </c>
      <c r="BG21" s="17" t="e">
        <f t="shared" si="44"/>
        <v>#DIV/0!</v>
      </c>
      <c r="BH21" s="17" t="e">
        <f t="shared" si="45"/>
        <v>#DIV/0!</v>
      </c>
      <c r="BI21" s="17" t="e">
        <f t="shared" si="46"/>
        <v>#DIV/0!</v>
      </c>
      <c r="BJ21" s="17"/>
    </row>
    <row r="22" spans="1:66" ht="15" x14ac:dyDescent="0.25">
      <c r="A22" s="47" t="s">
        <v>56</v>
      </c>
      <c r="C22" s="52"/>
      <c r="D22" s="52"/>
      <c r="E22" s="5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V22" s="19" t="s">
        <v>26</v>
      </c>
      <c r="W22" s="2">
        <f t="shared" ref="W22:AN22" si="48">((B$22/B$13)*$E$3)/282.4*(1/W$4*1000)/3</f>
        <v>0</v>
      </c>
      <c r="X22" s="2">
        <f t="shared" si="48"/>
        <v>0</v>
      </c>
      <c r="Y22" s="2">
        <f t="shared" si="48"/>
        <v>0</v>
      </c>
      <c r="Z22" s="2">
        <f t="shared" si="48"/>
        <v>0</v>
      </c>
      <c r="AA22" s="2" t="e">
        <f t="shared" si="48"/>
        <v>#DIV/0!</v>
      </c>
      <c r="AB22" s="2" t="e">
        <f t="shared" si="48"/>
        <v>#DIV/0!</v>
      </c>
      <c r="AC22" s="2" t="e">
        <f t="shared" si="48"/>
        <v>#DIV/0!</v>
      </c>
      <c r="AD22" s="2" t="e">
        <f t="shared" si="48"/>
        <v>#DIV/0!</v>
      </c>
      <c r="AE22" s="2" t="e">
        <f t="shared" si="48"/>
        <v>#DIV/0!</v>
      </c>
      <c r="AF22" s="2" t="e">
        <f t="shared" si="48"/>
        <v>#DIV/0!</v>
      </c>
      <c r="AG22" s="2" t="e">
        <f t="shared" si="48"/>
        <v>#DIV/0!</v>
      </c>
      <c r="AH22" s="2" t="e">
        <f t="shared" si="48"/>
        <v>#DIV/0!</v>
      </c>
      <c r="AI22" s="2" t="e">
        <f t="shared" si="48"/>
        <v>#DIV/0!</v>
      </c>
      <c r="AJ22" s="2" t="e">
        <f t="shared" si="48"/>
        <v>#DIV/0!</v>
      </c>
      <c r="AK22" s="2" t="e">
        <f t="shared" si="48"/>
        <v>#DIV/0!</v>
      </c>
      <c r="AL22" s="2" t="e">
        <f t="shared" si="48"/>
        <v>#DIV/0!</v>
      </c>
      <c r="AM22" s="2" t="e">
        <f t="shared" si="48"/>
        <v>#DIV/0!</v>
      </c>
      <c r="AN22" s="2" t="e">
        <f t="shared" si="48"/>
        <v>#DIV/0!</v>
      </c>
      <c r="AQ22" s="34" t="s">
        <v>26</v>
      </c>
      <c r="AR22" s="17">
        <f t="shared" si="29"/>
        <v>0</v>
      </c>
      <c r="AS22" s="17">
        <f t="shared" si="30"/>
        <v>0</v>
      </c>
      <c r="AT22" s="17">
        <f t="shared" si="31"/>
        <v>0</v>
      </c>
      <c r="AU22" s="17">
        <f t="shared" si="32"/>
        <v>0</v>
      </c>
      <c r="AV22" s="17" t="e">
        <f t="shared" si="33"/>
        <v>#DIV/0!</v>
      </c>
      <c r="AW22" s="17" t="e">
        <f t="shared" si="34"/>
        <v>#DIV/0!</v>
      </c>
      <c r="AX22" s="17" t="e">
        <f t="shared" si="35"/>
        <v>#DIV/0!</v>
      </c>
      <c r="AY22" s="17" t="e">
        <f t="shared" si="36"/>
        <v>#DIV/0!</v>
      </c>
      <c r="AZ22" s="17" t="e">
        <f t="shared" si="37"/>
        <v>#DIV/0!</v>
      </c>
      <c r="BA22" s="17" t="e">
        <f t="shared" si="38"/>
        <v>#DIV/0!</v>
      </c>
      <c r="BB22" s="17" t="e">
        <f t="shared" si="39"/>
        <v>#DIV/0!</v>
      </c>
      <c r="BC22" s="17" t="e">
        <f t="shared" si="40"/>
        <v>#DIV/0!</v>
      </c>
      <c r="BD22" s="17" t="e">
        <f t="shared" si="41"/>
        <v>#DIV/0!</v>
      </c>
      <c r="BE22" s="17" t="e">
        <f t="shared" si="42"/>
        <v>#DIV/0!</v>
      </c>
      <c r="BF22" s="17" t="e">
        <f t="shared" si="43"/>
        <v>#DIV/0!</v>
      </c>
      <c r="BG22" s="17" t="e">
        <f t="shared" si="44"/>
        <v>#DIV/0!</v>
      </c>
      <c r="BH22" s="17" t="e">
        <f t="shared" si="45"/>
        <v>#DIV/0!</v>
      </c>
      <c r="BI22" s="17" t="e">
        <f t="shared" si="46"/>
        <v>#DIV/0!</v>
      </c>
      <c r="BJ22" s="17"/>
      <c r="BK22" s="17"/>
      <c r="BL22" s="17"/>
      <c r="BM22" s="17"/>
    </row>
    <row r="23" spans="1:66" ht="15" x14ac:dyDescent="0.25">
      <c r="A23" s="47" t="s">
        <v>46</v>
      </c>
      <c r="B23" s="52">
        <v>7.5179999999999998</v>
      </c>
      <c r="C23" s="52">
        <v>6.9359999999999999</v>
      </c>
      <c r="D23" s="52">
        <v>0.85</v>
      </c>
      <c r="E23" s="52">
        <v>0.93899999999999995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V23" s="19" t="s">
        <v>10</v>
      </c>
      <c r="W23" s="2">
        <f t="shared" ref="W23:AN23" si="49">((B$23/B$13)*$E$3)/280.4*(1/W$4*1000)/3</f>
        <v>62.829539104583695</v>
      </c>
      <c r="X23" s="2">
        <f t="shared" si="49"/>
        <v>68.731926721474977</v>
      </c>
      <c r="Y23" s="2">
        <f t="shared" si="49"/>
        <v>10.311500563027916</v>
      </c>
      <c r="Z23" s="2">
        <f t="shared" si="49"/>
        <v>49.937010042755276</v>
      </c>
      <c r="AA23" s="2" t="e">
        <f t="shared" si="49"/>
        <v>#DIV/0!</v>
      </c>
      <c r="AB23" s="2" t="e">
        <f t="shared" si="49"/>
        <v>#DIV/0!</v>
      </c>
      <c r="AC23" s="2" t="e">
        <f t="shared" si="49"/>
        <v>#DIV/0!</v>
      </c>
      <c r="AD23" s="2" t="e">
        <f t="shared" si="49"/>
        <v>#DIV/0!</v>
      </c>
      <c r="AE23" s="2" t="e">
        <f t="shared" si="49"/>
        <v>#DIV/0!</v>
      </c>
      <c r="AF23" s="2" t="e">
        <f t="shared" si="49"/>
        <v>#DIV/0!</v>
      </c>
      <c r="AG23" s="2" t="e">
        <f t="shared" si="49"/>
        <v>#DIV/0!</v>
      </c>
      <c r="AH23" s="2" t="e">
        <f t="shared" si="49"/>
        <v>#DIV/0!</v>
      </c>
      <c r="AI23" s="2" t="e">
        <f t="shared" si="49"/>
        <v>#DIV/0!</v>
      </c>
      <c r="AJ23" s="2" t="e">
        <f t="shared" si="49"/>
        <v>#DIV/0!</v>
      </c>
      <c r="AK23" s="2" t="e">
        <f t="shared" si="49"/>
        <v>#DIV/0!</v>
      </c>
      <c r="AL23" s="2" t="e">
        <f t="shared" si="49"/>
        <v>#DIV/0!</v>
      </c>
      <c r="AM23" s="2" t="e">
        <f t="shared" si="49"/>
        <v>#DIV/0!</v>
      </c>
      <c r="AN23" s="2" t="e">
        <f t="shared" si="49"/>
        <v>#DIV/0!</v>
      </c>
      <c r="AQ23" s="15">
        <v>0.75138888888888899</v>
      </c>
      <c r="AR23" s="17">
        <f t="shared" si="29"/>
        <v>8.311578505770413</v>
      </c>
      <c r="AS23" s="17">
        <f t="shared" si="30"/>
        <v>8.8711001743587534</v>
      </c>
      <c r="AT23" s="17">
        <f t="shared" si="31"/>
        <v>8.8860752341906437</v>
      </c>
      <c r="AU23" s="17">
        <f t="shared" si="32"/>
        <v>3.1246770343116026</v>
      </c>
      <c r="AV23" s="17" t="e">
        <f t="shared" si="33"/>
        <v>#DIV/0!</v>
      </c>
      <c r="AW23" s="17" t="e">
        <f t="shared" si="34"/>
        <v>#DIV/0!</v>
      </c>
      <c r="AX23" s="17" t="e">
        <f t="shared" si="35"/>
        <v>#DIV/0!</v>
      </c>
      <c r="AY23" s="17" t="e">
        <f t="shared" si="36"/>
        <v>#DIV/0!</v>
      </c>
      <c r="AZ23" s="17" t="e">
        <f t="shared" si="37"/>
        <v>#DIV/0!</v>
      </c>
      <c r="BA23" s="17" t="e">
        <f t="shared" si="38"/>
        <v>#DIV/0!</v>
      </c>
      <c r="BB23" s="17" t="e">
        <f t="shared" si="39"/>
        <v>#DIV/0!</v>
      </c>
      <c r="BC23" s="17" t="e">
        <f t="shared" si="40"/>
        <v>#DIV/0!</v>
      </c>
      <c r="BD23" s="17" t="e">
        <f t="shared" si="41"/>
        <v>#DIV/0!</v>
      </c>
      <c r="BE23" s="17" t="e">
        <f t="shared" si="42"/>
        <v>#DIV/0!</v>
      </c>
      <c r="BF23" s="17" t="e">
        <f t="shared" si="43"/>
        <v>#DIV/0!</v>
      </c>
      <c r="BG23" s="17" t="e">
        <f t="shared" si="44"/>
        <v>#DIV/0!</v>
      </c>
      <c r="BH23" s="17" t="e">
        <f t="shared" si="45"/>
        <v>#DIV/0!</v>
      </c>
      <c r="BI23" s="17" t="e">
        <f t="shared" si="46"/>
        <v>#DIV/0!</v>
      </c>
      <c r="BJ23" s="17"/>
      <c r="BK23" s="17"/>
      <c r="BL23" s="17"/>
      <c r="BM23" s="17"/>
    </row>
    <row r="24" spans="1:66" ht="15" x14ac:dyDescent="0.25">
      <c r="A24" s="47" t="s">
        <v>57</v>
      </c>
      <c r="B24" s="52"/>
      <c r="C24" s="52"/>
      <c r="D24" s="52"/>
      <c r="E24" s="5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V24" s="19" t="s">
        <v>12</v>
      </c>
      <c r="W24" s="2">
        <f t="shared" ref="W24:AN24" si="50">((B$24/B$13)*$E$3)/278.4*(1/W$4*1000)/3</f>
        <v>0</v>
      </c>
      <c r="X24" s="2">
        <f t="shared" si="50"/>
        <v>0</v>
      </c>
      <c r="Y24" s="2">
        <f t="shared" si="50"/>
        <v>0</v>
      </c>
      <c r="Z24" s="2">
        <f t="shared" si="50"/>
        <v>0</v>
      </c>
      <c r="AA24" s="2" t="e">
        <f t="shared" si="50"/>
        <v>#DIV/0!</v>
      </c>
      <c r="AB24" s="2" t="e">
        <f t="shared" si="50"/>
        <v>#DIV/0!</v>
      </c>
      <c r="AC24" s="2" t="e">
        <f t="shared" si="50"/>
        <v>#DIV/0!</v>
      </c>
      <c r="AD24" s="2" t="e">
        <f t="shared" si="50"/>
        <v>#DIV/0!</v>
      </c>
      <c r="AE24" s="2" t="e">
        <f t="shared" si="50"/>
        <v>#DIV/0!</v>
      </c>
      <c r="AF24" s="2" t="e">
        <f t="shared" si="50"/>
        <v>#DIV/0!</v>
      </c>
      <c r="AG24" s="2" t="e">
        <f t="shared" si="50"/>
        <v>#DIV/0!</v>
      </c>
      <c r="AH24" s="2" t="e">
        <f t="shared" si="50"/>
        <v>#DIV/0!</v>
      </c>
      <c r="AI24" s="2" t="e">
        <f t="shared" si="50"/>
        <v>#DIV/0!</v>
      </c>
      <c r="AJ24" s="2" t="e">
        <f t="shared" si="50"/>
        <v>#DIV/0!</v>
      </c>
      <c r="AK24" s="2" t="e">
        <f t="shared" si="50"/>
        <v>#DIV/0!</v>
      </c>
      <c r="AL24" s="2" t="e">
        <f t="shared" si="50"/>
        <v>#DIV/0!</v>
      </c>
      <c r="AM24" s="2" t="e">
        <f t="shared" si="50"/>
        <v>#DIV/0!</v>
      </c>
      <c r="AN24" s="2" t="e">
        <f t="shared" si="50"/>
        <v>#DIV/0!</v>
      </c>
      <c r="AQ24" s="18" t="s">
        <v>11</v>
      </c>
      <c r="AR24" s="17">
        <f t="shared" si="29"/>
        <v>0</v>
      </c>
      <c r="AS24" s="17">
        <f t="shared" si="30"/>
        <v>0</v>
      </c>
      <c r="AT24" s="17">
        <f t="shared" si="31"/>
        <v>0</v>
      </c>
      <c r="AU24" s="17">
        <f t="shared" si="32"/>
        <v>0</v>
      </c>
      <c r="AV24" s="17" t="e">
        <f t="shared" si="33"/>
        <v>#DIV/0!</v>
      </c>
      <c r="AW24" s="17" t="e">
        <f t="shared" si="34"/>
        <v>#DIV/0!</v>
      </c>
      <c r="AX24" s="17" t="e">
        <f t="shared" si="35"/>
        <v>#DIV/0!</v>
      </c>
      <c r="AY24" s="17" t="e">
        <f t="shared" si="36"/>
        <v>#DIV/0!</v>
      </c>
      <c r="AZ24" s="17" t="e">
        <f t="shared" si="37"/>
        <v>#DIV/0!</v>
      </c>
      <c r="BA24" s="17" t="e">
        <f t="shared" si="38"/>
        <v>#DIV/0!</v>
      </c>
      <c r="BB24" s="17" t="e">
        <f t="shared" si="39"/>
        <v>#DIV/0!</v>
      </c>
      <c r="BC24" s="17" t="e">
        <f t="shared" si="40"/>
        <v>#DIV/0!</v>
      </c>
      <c r="BD24" s="17" t="e">
        <f t="shared" si="41"/>
        <v>#DIV/0!</v>
      </c>
      <c r="BE24" s="17" t="e">
        <f t="shared" si="42"/>
        <v>#DIV/0!</v>
      </c>
      <c r="BF24" s="17" t="e">
        <f t="shared" si="43"/>
        <v>#DIV/0!</v>
      </c>
      <c r="BG24" s="17" t="e">
        <f t="shared" si="44"/>
        <v>#DIV/0!</v>
      </c>
      <c r="BH24" s="17" t="e">
        <f t="shared" si="45"/>
        <v>#DIV/0!</v>
      </c>
      <c r="BI24" s="17" t="e">
        <f t="shared" si="46"/>
        <v>#DIV/0!</v>
      </c>
      <c r="BJ24" s="17"/>
      <c r="BK24" s="17"/>
      <c r="BL24" s="17"/>
      <c r="BM24" s="17"/>
    </row>
    <row r="25" spans="1:66" ht="15" x14ac:dyDescent="0.25">
      <c r="A25" s="47" t="s">
        <v>58</v>
      </c>
      <c r="B25" s="52"/>
      <c r="C25" s="52"/>
      <c r="D25" s="52"/>
      <c r="E25" s="5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V25" s="19" t="s">
        <v>12</v>
      </c>
      <c r="W25" s="2">
        <f t="shared" ref="W25:AN25" si="51">((B$25/B$13)*$E$3)/278.4*(1/W$4*1000)/3</f>
        <v>0</v>
      </c>
      <c r="X25" s="2">
        <f t="shared" si="51"/>
        <v>0</v>
      </c>
      <c r="Y25" s="2">
        <f t="shared" si="51"/>
        <v>0</v>
      </c>
      <c r="Z25" s="2">
        <f t="shared" si="51"/>
        <v>0</v>
      </c>
      <c r="AA25" s="2" t="e">
        <f t="shared" si="51"/>
        <v>#DIV/0!</v>
      </c>
      <c r="AB25" s="2" t="e">
        <f t="shared" si="51"/>
        <v>#DIV/0!</v>
      </c>
      <c r="AC25" s="2" t="e">
        <f t="shared" si="51"/>
        <v>#DIV/0!</v>
      </c>
      <c r="AD25" s="2" t="e">
        <f t="shared" si="51"/>
        <v>#DIV/0!</v>
      </c>
      <c r="AE25" s="2" t="e">
        <f t="shared" si="51"/>
        <v>#DIV/0!</v>
      </c>
      <c r="AF25" s="2" t="e">
        <f t="shared" si="51"/>
        <v>#DIV/0!</v>
      </c>
      <c r="AG25" s="2" t="e">
        <f t="shared" si="51"/>
        <v>#DIV/0!</v>
      </c>
      <c r="AH25" s="2" t="e">
        <f t="shared" si="51"/>
        <v>#DIV/0!</v>
      </c>
      <c r="AI25" s="2" t="e">
        <f t="shared" si="51"/>
        <v>#DIV/0!</v>
      </c>
      <c r="AJ25" s="2" t="e">
        <f t="shared" si="51"/>
        <v>#DIV/0!</v>
      </c>
      <c r="AK25" s="2" t="e">
        <f t="shared" si="51"/>
        <v>#DIV/0!</v>
      </c>
      <c r="AL25" s="2" t="e">
        <f t="shared" si="51"/>
        <v>#DIV/0!</v>
      </c>
      <c r="AM25" s="2" t="e">
        <f t="shared" si="51"/>
        <v>#DIV/0!</v>
      </c>
      <c r="AN25" s="2" t="e">
        <f t="shared" si="51"/>
        <v>#DIV/0!</v>
      </c>
      <c r="AQ25" s="18" t="s">
        <v>13</v>
      </c>
      <c r="AR25" s="17">
        <f t="shared" si="29"/>
        <v>0</v>
      </c>
      <c r="AS25" s="17">
        <f t="shared" si="30"/>
        <v>0</v>
      </c>
      <c r="AT25" s="17">
        <f t="shared" si="31"/>
        <v>0</v>
      </c>
      <c r="AU25" s="17">
        <f t="shared" si="32"/>
        <v>0</v>
      </c>
      <c r="AV25" s="17" t="e">
        <f t="shared" si="33"/>
        <v>#DIV/0!</v>
      </c>
      <c r="AW25" s="17" t="e">
        <f t="shared" si="34"/>
        <v>#DIV/0!</v>
      </c>
      <c r="AX25" s="17" t="e">
        <f t="shared" si="35"/>
        <v>#DIV/0!</v>
      </c>
      <c r="AY25" s="17" t="e">
        <f t="shared" si="36"/>
        <v>#DIV/0!</v>
      </c>
      <c r="AZ25" s="17" t="e">
        <f t="shared" si="37"/>
        <v>#DIV/0!</v>
      </c>
      <c r="BA25" s="17" t="e">
        <f t="shared" si="38"/>
        <v>#DIV/0!</v>
      </c>
      <c r="BB25" s="17" t="e">
        <f t="shared" si="39"/>
        <v>#DIV/0!</v>
      </c>
      <c r="BC25" s="17" t="e">
        <f t="shared" si="40"/>
        <v>#DIV/0!</v>
      </c>
      <c r="BD25" s="17" t="e">
        <f t="shared" si="41"/>
        <v>#DIV/0!</v>
      </c>
      <c r="BE25" s="17" t="e">
        <f t="shared" si="42"/>
        <v>#DIV/0!</v>
      </c>
      <c r="BF25" s="17" t="e">
        <f t="shared" si="43"/>
        <v>#DIV/0!</v>
      </c>
      <c r="BG25" s="17" t="e">
        <f t="shared" si="44"/>
        <v>#DIV/0!</v>
      </c>
      <c r="BH25" s="17" t="e">
        <f t="shared" si="45"/>
        <v>#DIV/0!</v>
      </c>
      <c r="BI25" s="17" t="e">
        <f t="shared" si="46"/>
        <v>#DIV/0!</v>
      </c>
      <c r="BJ25" s="17"/>
      <c r="BK25" s="17"/>
      <c r="BL25" s="17"/>
      <c r="BM25" s="17"/>
    </row>
    <row r="26" spans="1:66" ht="15" x14ac:dyDescent="0.25">
      <c r="A26" s="47" t="s">
        <v>37</v>
      </c>
      <c r="B26" s="52"/>
      <c r="C26" s="52"/>
      <c r="D26" s="52"/>
      <c r="E26" s="5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V26" s="19" t="s">
        <v>14</v>
      </c>
      <c r="W26" s="2">
        <f t="shared" ref="W26:AN26" si="52">((B$26/B$13)*$E$3)/312.5*(1/W$4*1000)/3</f>
        <v>0</v>
      </c>
      <c r="X26" s="2">
        <f t="shared" si="52"/>
        <v>0</v>
      </c>
      <c r="Y26" s="2">
        <f t="shared" si="52"/>
        <v>0</v>
      </c>
      <c r="Z26" s="2">
        <f t="shared" si="52"/>
        <v>0</v>
      </c>
      <c r="AA26" s="2" t="e">
        <f t="shared" si="52"/>
        <v>#DIV/0!</v>
      </c>
      <c r="AB26" s="2" t="e">
        <f t="shared" si="52"/>
        <v>#DIV/0!</v>
      </c>
      <c r="AC26" s="2" t="e">
        <f t="shared" si="52"/>
        <v>#DIV/0!</v>
      </c>
      <c r="AD26" s="2" t="e">
        <f t="shared" si="52"/>
        <v>#DIV/0!</v>
      </c>
      <c r="AE26" s="2" t="e">
        <f t="shared" si="52"/>
        <v>#DIV/0!</v>
      </c>
      <c r="AF26" s="2" t="e">
        <f t="shared" si="52"/>
        <v>#DIV/0!</v>
      </c>
      <c r="AG26" s="2" t="e">
        <f t="shared" si="52"/>
        <v>#DIV/0!</v>
      </c>
      <c r="AH26" s="2" t="e">
        <f t="shared" si="52"/>
        <v>#DIV/0!</v>
      </c>
      <c r="AI26" s="2" t="e">
        <f t="shared" si="52"/>
        <v>#DIV/0!</v>
      </c>
      <c r="AJ26" s="2" t="e">
        <f t="shared" si="52"/>
        <v>#DIV/0!</v>
      </c>
      <c r="AK26" s="2" t="e">
        <f t="shared" si="52"/>
        <v>#DIV/0!</v>
      </c>
      <c r="AL26" s="2" t="e">
        <f t="shared" si="52"/>
        <v>#DIV/0!</v>
      </c>
      <c r="AM26" s="2" t="e">
        <f t="shared" si="52"/>
        <v>#DIV/0!</v>
      </c>
      <c r="AN26" s="2" t="e">
        <f t="shared" si="52"/>
        <v>#DIV/0!</v>
      </c>
      <c r="AQ26" s="15">
        <v>0.83333333333333337</v>
      </c>
      <c r="AR26" s="17">
        <f t="shared" si="29"/>
        <v>0</v>
      </c>
      <c r="AS26" s="17">
        <f t="shared" si="30"/>
        <v>0</v>
      </c>
      <c r="AT26" s="17">
        <f t="shared" si="31"/>
        <v>0</v>
      </c>
      <c r="AU26" s="17">
        <f t="shared" si="32"/>
        <v>0</v>
      </c>
      <c r="AV26" s="17" t="e">
        <f t="shared" si="33"/>
        <v>#DIV/0!</v>
      </c>
      <c r="AW26" s="17" t="e">
        <f t="shared" si="34"/>
        <v>#DIV/0!</v>
      </c>
      <c r="AX26" s="17" t="e">
        <f t="shared" si="35"/>
        <v>#DIV/0!</v>
      </c>
      <c r="AY26" s="17" t="e">
        <f t="shared" si="36"/>
        <v>#DIV/0!</v>
      </c>
      <c r="AZ26" s="17" t="e">
        <f t="shared" si="37"/>
        <v>#DIV/0!</v>
      </c>
      <c r="BA26" s="17" t="e">
        <f t="shared" si="38"/>
        <v>#DIV/0!</v>
      </c>
      <c r="BB26" s="17" t="e">
        <f t="shared" si="39"/>
        <v>#DIV/0!</v>
      </c>
      <c r="BC26" s="17" t="e">
        <f t="shared" si="40"/>
        <v>#DIV/0!</v>
      </c>
      <c r="BD26" s="17" t="e">
        <f t="shared" si="41"/>
        <v>#DIV/0!</v>
      </c>
      <c r="BE26" s="17" t="e">
        <f t="shared" si="42"/>
        <v>#DIV/0!</v>
      </c>
      <c r="BF26" s="17" t="e">
        <f t="shared" si="43"/>
        <v>#DIV/0!</v>
      </c>
      <c r="BG26" s="17" t="e">
        <f t="shared" si="44"/>
        <v>#DIV/0!</v>
      </c>
      <c r="BH26" s="17" t="e">
        <f t="shared" si="45"/>
        <v>#DIV/0!</v>
      </c>
      <c r="BI26" s="17" t="e">
        <f t="shared" si="46"/>
        <v>#DIV/0!</v>
      </c>
      <c r="BJ26" s="17"/>
      <c r="BK26" s="17"/>
      <c r="BL26" s="17"/>
      <c r="BM26" s="17"/>
    </row>
    <row r="27" spans="1:66" ht="15" x14ac:dyDescent="0.25">
      <c r="A27" s="47" t="s">
        <v>47</v>
      </c>
      <c r="B27" s="52"/>
      <c r="C27" s="52"/>
      <c r="D27" s="52"/>
      <c r="E27" s="5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V27" s="19" t="s">
        <v>15</v>
      </c>
      <c r="W27" s="2">
        <f t="shared" ref="W27:AN27" si="53">((B$27/B$13)*$E$3)/310.5*(1/W$4*1000)/3</f>
        <v>0</v>
      </c>
      <c r="X27" s="2">
        <f t="shared" si="53"/>
        <v>0</v>
      </c>
      <c r="Y27" s="2">
        <f t="shared" si="53"/>
        <v>0</v>
      </c>
      <c r="Z27" s="2">
        <f t="shared" si="53"/>
        <v>0</v>
      </c>
      <c r="AA27" s="2" t="e">
        <f t="shared" si="53"/>
        <v>#DIV/0!</v>
      </c>
      <c r="AB27" s="2" t="e">
        <f t="shared" si="53"/>
        <v>#DIV/0!</v>
      </c>
      <c r="AC27" s="2" t="e">
        <f t="shared" si="53"/>
        <v>#DIV/0!</v>
      </c>
      <c r="AD27" s="2" t="e">
        <f t="shared" si="53"/>
        <v>#DIV/0!</v>
      </c>
      <c r="AE27" s="2" t="e">
        <f t="shared" si="53"/>
        <v>#DIV/0!</v>
      </c>
      <c r="AF27" s="2" t="e">
        <f t="shared" si="53"/>
        <v>#DIV/0!</v>
      </c>
      <c r="AG27" s="2" t="e">
        <f t="shared" si="53"/>
        <v>#DIV/0!</v>
      </c>
      <c r="AH27" s="2" t="e">
        <f t="shared" si="53"/>
        <v>#DIV/0!</v>
      </c>
      <c r="AI27" s="2" t="e">
        <f t="shared" si="53"/>
        <v>#DIV/0!</v>
      </c>
      <c r="AJ27" s="2" t="e">
        <f t="shared" si="53"/>
        <v>#DIV/0!</v>
      </c>
      <c r="AK27" s="2" t="e">
        <f t="shared" si="53"/>
        <v>#DIV/0!</v>
      </c>
      <c r="AL27" s="2" t="e">
        <f t="shared" si="53"/>
        <v>#DIV/0!</v>
      </c>
      <c r="AM27" s="2" t="e">
        <f t="shared" si="53"/>
        <v>#DIV/0!</v>
      </c>
      <c r="AN27" s="2" t="e">
        <f t="shared" si="53"/>
        <v>#DIV/0!</v>
      </c>
      <c r="AQ27" s="15">
        <v>0.8340277777777777</v>
      </c>
      <c r="AR27" s="17">
        <f t="shared" si="29"/>
        <v>0</v>
      </c>
      <c r="AS27" s="17">
        <f t="shared" si="30"/>
        <v>0</v>
      </c>
      <c r="AT27" s="17">
        <f t="shared" si="31"/>
        <v>0</v>
      </c>
      <c r="AU27" s="17">
        <f t="shared" si="32"/>
        <v>0</v>
      </c>
      <c r="AV27" s="17" t="e">
        <f t="shared" si="33"/>
        <v>#DIV/0!</v>
      </c>
      <c r="AW27" s="17" t="e">
        <f t="shared" si="34"/>
        <v>#DIV/0!</v>
      </c>
      <c r="AX27" s="17" t="e">
        <f t="shared" si="35"/>
        <v>#DIV/0!</v>
      </c>
      <c r="AY27" s="17" t="e">
        <f t="shared" si="36"/>
        <v>#DIV/0!</v>
      </c>
      <c r="AZ27" s="17" t="e">
        <f t="shared" si="37"/>
        <v>#DIV/0!</v>
      </c>
      <c r="BA27" s="17" t="e">
        <f t="shared" si="38"/>
        <v>#DIV/0!</v>
      </c>
      <c r="BB27" s="17" t="e">
        <f t="shared" si="39"/>
        <v>#DIV/0!</v>
      </c>
      <c r="BC27" s="17" t="e">
        <f t="shared" si="40"/>
        <v>#DIV/0!</v>
      </c>
      <c r="BD27" s="17" t="e">
        <f t="shared" si="41"/>
        <v>#DIV/0!</v>
      </c>
      <c r="BE27" s="17" t="e">
        <f t="shared" si="42"/>
        <v>#DIV/0!</v>
      </c>
      <c r="BF27" s="17" t="e">
        <f t="shared" si="43"/>
        <v>#DIV/0!</v>
      </c>
      <c r="BG27" s="17" t="e">
        <f t="shared" si="44"/>
        <v>#DIV/0!</v>
      </c>
      <c r="BH27" s="17" t="e">
        <f t="shared" si="45"/>
        <v>#DIV/0!</v>
      </c>
      <c r="BI27" s="17" t="e">
        <f t="shared" si="46"/>
        <v>#DIV/0!</v>
      </c>
      <c r="BJ27" s="17"/>
      <c r="BK27" s="17"/>
      <c r="BL27" s="17"/>
      <c r="BM27" s="17"/>
    </row>
    <row r="28" spans="1:66" ht="15" x14ac:dyDescent="0.25">
      <c r="A28" s="47" t="s">
        <v>48</v>
      </c>
      <c r="B28" s="52"/>
      <c r="C28" s="52"/>
      <c r="D28" s="52"/>
      <c r="E28" s="5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V28" s="19" t="s">
        <v>16</v>
      </c>
      <c r="W28" s="2">
        <f t="shared" ref="W28:AN28" si="54">((B$28/B$13)*$E$3)/308.5*(1/W$4*1000)/3</f>
        <v>0</v>
      </c>
      <c r="X28" s="2">
        <f t="shared" si="54"/>
        <v>0</v>
      </c>
      <c r="Y28" s="2">
        <f t="shared" si="54"/>
        <v>0</v>
      </c>
      <c r="Z28" s="2">
        <f t="shared" si="54"/>
        <v>0</v>
      </c>
      <c r="AA28" s="2" t="e">
        <f t="shared" si="54"/>
        <v>#DIV/0!</v>
      </c>
      <c r="AB28" s="2" t="e">
        <f t="shared" si="54"/>
        <v>#DIV/0!</v>
      </c>
      <c r="AC28" s="2" t="e">
        <f t="shared" si="54"/>
        <v>#DIV/0!</v>
      </c>
      <c r="AD28" s="2" t="e">
        <f t="shared" si="54"/>
        <v>#DIV/0!</v>
      </c>
      <c r="AE28" s="2" t="e">
        <f t="shared" si="54"/>
        <v>#DIV/0!</v>
      </c>
      <c r="AF28" s="2" t="e">
        <f t="shared" si="54"/>
        <v>#DIV/0!</v>
      </c>
      <c r="AG28" s="2" t="e">
        <f t="shared" si="54"/>
        <v>#DIV/0!</v>
      </c>
      <c r="AH28" s="2" t="e">
        <f t="shared" si="54"/>
        <v>#DIV/0!</v>
      </c>
      <c r="AI28" s="2" t="e">
        <f t="shared" si="54"/>
        <v>#DIV/0!</v>
      </c>
      <c r="AJ28" s="2" t="e">
        <f t="shared" si="54"/>
        <v>#DIV/0!</v>
      </c>
      <c r="AK28" s="2" t="e">
        <f t="shared" si="54"/>
        <v>#DIV/0!</v>
      </c>
      <c r="AL28" s="2" t="e">
        <f t="shared" si="54"/>
        <v>#DIV/0!</v>
      </c>
      <c r="AM28" s="2" t="e">
        <f t="shared" si="54"/>
        <v>#DIV/0!</v>
      </c>
      <c r="AN28" s="2" t="e">
        <f t="shared" si="54"/>
        <v>#DIV/0!</v>
      </c>
      <c r="AQ28" s="15">
        <v>0.83472222222222225</v>
      </c>
      <c r="AR28" s="17">
        <f t="shared" si="29"/>
        <v>0</v>
      </c>
      <c r="AS28" s="17">
        <f t="shared" si="30"/>
        <v>0</v>
      </c>
      <c r="AT28" s="17">
        <f t="shared" si="31"/>
        <v>0</v>
      </c>
      <c r="AU28" s="17">
        <f t="shared" si="32"/>
        <v>0</v>
      </c>
      <c r="AV28" s="17" t="e">
        <f t="shared" si="33"/>
        <v>#DIV/0!</v>
      </c>
      <c r="AW28" s="17" t="e">
        <f t="shared" si="34"/>
        <v>#DIV/0!</v>
      </c>
      <c r="AX28" s="17" t="e">
        <f t="shared" si="35"/>
        <v>#DIV/0!</v>
      </c>
      <c r="AY28" s="17" t="e">
        <f t="shared" si="36"/>
        <v>#DIV/0!</v>
      </c>
      <c r="AZ28" s="17" t="e">
        <f t="shared" si="37"/>
        <v>#DIV/0!</v>
      </c>
      <c r="BA28" s="17" t="e">
        <f t="shared" si="38"/>
        <v>#DIV/0!</v>
      </c>
      <c r="BB28" s="17" t="e">
        <f t="shared" si="39"/>
        <v>#DIV/0!</v>
      </c>
      <c r="BC28" s="17" t="e">
        <f t="shared" si="40"/>
        <v>#DIV/0!</v>
      </c>
      <c r="BD28" s="17" t="e">
        <f t="shared" si="41"/>
        <v>#DIV/0!</v>
      </c>
      <c r="BE28" s="17" t="e">
        <f t="shared" si="42"/>
        <v>#DIV/0!</v>
      </c>
      <c r="BF28" s="17" t="e">
        <f t="shared" si="43"/>
        <v>#DIV/0!</v>
      </c>
      <c r="BG28" s="17" t="e">
        <f t="shared" si="44"/>
        <v>#DIV/0!</v>
      </c>
      <c r="BH28" s="17" t="e">
        <f t="shared" si="45"/>
        <v>#DIV/0!</v>
      </c>
      <c r="BI28" s="17" t="e">
        <f t="shared" si="46"/>
        <v>#DIV/0!</v>
      </c>
      <c r="BJ28" s="17"/>
    </row>
    <row r="29" spans="1:66" ht="15" x14ac:dyDescent="0.25">
      <c r="A29" s="47" t="s">
        <v>17</v>
      </c>
      <c r="B29" s="52"/>
      <c r="C29" s="52"/>
      <c r="D29" s="52"/>
      <c r="E29" s="5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V29" s="19" t="s">
        <v>18</v>
      </c>
      <c r="W29" s="2">
        <f t="shared" ref="W29:AN29" si="55">((B$29/B$13)*$E$3)/306.4*(1/W$4*1000)/3</f>
        <v>0</v>
      </c>
      <c r="X29" s="2">
        <f t="shared" si="55"/>
        <v>0</v>
      </c>
      <c r="Y29" s="2">
        <f t="shared" si="55"/>
        <v>0</v>
      </c>
      <c r="Z29" s="2">
        <f t="shared" si="55"/>
        <v>0</v>
      </c>
      <c r="AA29" s="2" t="e">
        <f t="shared" si="55"/>
        <v>#DIV/0!</v>
      </c>
      <c r="AB29" s="2" t="e">
        <f t="shared" si="55"/>
        <v>#DIV/0!</v>
      </c>
      <c r="AC29" s="2" t="e">
        <f t="shared" si="55"/>
        <v>#DIV/0!</v>
      </c>
      <c r="AD29" s="2" t="e">
        <f t="shared" si="55"/>
        <v>#DIV/0!</v>
      </c>
      <c r="AE29" s="2" t="e">
        <f t="shared" si="55"/>
        <v>#DIV/0!</v>
      </c>
      <c r="AF29" s="2" t="e">
        <f t="shared" si="55"/>
        <v>#DIV/0!</v>
      </c>
      <c r="AG29" s="2" t="e">
        <f t="shared" si="55"/>
        <v>#DIV/0!</v>
      </c>
      <c r="AH29" s="2" t="e">
        <f t="shared" si="55"/>
        <v>#DIV/0!</v>
      </c>
      <c r="AI29" s="2" t="e">
        <f t="shared" si="55"/>
        <v>#DIV/0!</v>
      </c>
      <c r="AJ29" s="2" t="e">
        <f t="shared" si="55"/>
        <v>#DIV/0!</v>
      </c>
      <c r="AK29" s="2" t="e">
        <f t="shared" si="55"/>
        <v>#DIV/0!</v>
      </c>
      <c r="AL29" s="2" t="e">
        <f t="shared" si="55"/>
        <v>#DIV/0!</v>
      </c>
      <c r="AM29" s="2" t="e">
        <f t="shared" si="55"/>
        <v>#DIV/0!</v>
      </c>
      <c r="AN29" s="2" t="e">
        <f t="shared" si="55"/>
        <v>#DIV/0!</v>
      </c>
      <c r="AQ29" s="18" t="s">
        <v>17</v>
      </c>
      <c r="AR29" s="17">
        <f t="shared" si="29"/>
        <v>0</v>
      </c>
      <c r="AS29" s="17">
        <f t="shared" si="30"/>
        <v>0</v>
      </c>
      <c r="AT29" s="17">
        <f t="shared" si="31"/>
        <v>0</v>
      </c>
      <c r="AU29" s="17">
        <f t="shared" si="32"/>
        <v>0</v>
      </c>
      <c r="AV29" s="17" t="e">
        <f t="shared" si="33"/>
        <v>#DIV/0!</v>
      </c>
      <c r="AW29" s="17" t="e">
        <f t="shared" si="34"/>
        <v>#DIV/0!</v>
      </c>
      <c r="AX29" s="17" t="e">
        <f t="shared" si="35"/>
        <v>#DIV/0!</v>
      </c>
      <c r="AY29" s="17" t="e">
        <f t="shared" si="36"/>
        <v>#DIV/0!</v>
      </c>
      <c r="AZ29" s="17" t="e">
        <f t="shared" si="37"/>
        <v>#DIV/0!</v>
      </c>
      <c r="BA29" s="17" t="e">
        <f t="shared" si="38"/>
        <v>#DIV/0!</v>
      </c>
      <c r="BB29" s="17" t="e">
        <f t="shared" si="39"/>
        <v>#DIV/0!</v>
      </c>
      <c r="BC29" s="17" t="e">
        <f t="shared" si="40"/>
        <v>#DIV/0!</v>
      </c>
      <c r="BD29" s="17" t="e">
        <f t="shared" si="41"/>
        <v>#DIV/0!</v>
      </c>
      <c r="BE29" s="17" t="e">
        <f t="shared" si="42"/>
        <v>#DIV/0!</v>
      </c>
      <c r="BF29" s="17" t="e">
        <f t="shared" si="43"/>
        <v>#DIV/0!</v>
      </c>
      <c r="BG29" s="17" t="e">
        <f t="shared" si="44"/>
        <v>#DIV/0!</v>
      </c>
      <c r="BH29" s="17" t="e">
        <f t="shared" si="45"/>
        <v>#DIV/0!</v>
      </c>
      <c r="BI29" s="17" t="e">
        <f t="shared" si="46"/>
        <v>#DIV/0!</v>
      </c>
      <c r="BJ29" s="17"/>
    </row>
    <row r="30" spans="1:66" ht="15" x14ac:dyDescent="0.25">
      <c r="A30" s="47" t="s">
        <v>49</v>
      </c>
      <c r="B30" s="52"/>
      <c r="C30" s="52"/>
      <c r="D30" s="52"/>
      <c r="E30" s="52"/>
      <c r="F30" s="11"/>
      <c r="G30" s="11"/>
      <c r="H30" s="11"/>
      <c r="I30" s="11"/>
      <c r="J30" s="11"/>
      <c r="T30" s="11"/>
      <c r="V30" s="19" t="s">
        <v>18</v>
      </c>
      <c r="W30" s="2">
        <f t="shared" ref="W30:AE30" si="56">((B$30/B$13)*$E$3)/306.4*(1/W$4*1000)/3</f>
        <v>0</v>
      </c>
      <c r="X30" s="2">
        <f t="shared" si="56"/>
        <v>0</v>
      </c>
      <c r="Y30" s="2">
        <f t="shared" si="56"/>
        <v>0</v>
      </c>
      <c r="Z30" s="2">
        <f t="shared" si="56"/>
        <v>0</v>
      </c>
      <c r="AA30" s="2" t="e">
        <f t="shared" si="56"/>
        <v>#DIV/0!</v>
      </c>
      <c r="AB30" s="2" t="e">
        <f t="shared" si="56"/>
        <v>#DIV/0!</v>
      </c>
      <c r="AC30" s="2" t="e">
        <f t="shared" si="56"/>
        <v>#DIV/0!</v>
      </c>
      <c r="AD30" s="2" t="e">
        <f t="shared" si="56"/>
        <v>#DIV/0!</v>
      </c>
      <c r="AE30" s="2" t="e">
        <f t="shared" si="56"/>
        <v>#DIV/0!</v>
      </c>
      <c r="AF30" s="2" t="e">
        <f t="shared" ref="AF30:AN30" si="57">((K$31/K$13)*$E$3)/306.4*(1/AF$4*1000)/3</f>
        <v>#DIV/0!</v>
      </c>
      <c r="AG30" s="2" t="e">
        <f t="shared" si="57"/>
        <v>#DIV/0!</v>
      </c>
      <c r="AH30" s="2" t="e">
        <f t="shared" si="57"/>
        <v>#DIV/0!</v>
      </c>
      <c r="AI30" s="2" t="e">
        <f t="shared" si="57"/>
        <v>#DIV/0!</v>
      </c>
      <c r="AJ30" s="2" t="e">
        <f t="shared" si="57"/>
        <v>#DIV/0!</v>
      </c>
      <c r="AK30" s="2" t="e">
        <f t="shared" si="57"/>
        <v>#DIV/0!</v>
      </c>
      <c r="AL30" s="2" t="e">
        <f t="shared" si="57"/>
        <v>#DIV/0!</v>
      </c>
      <c r="AM30" s="2" t="e">
        <f t="shared" si="57"/>
        <v>#DIV/0!</v>
      </c>
      <c r="AN30" s="2" t="e">
        <f t="shared" si="57"/>
        <v>#DIV/0!</v>
      </c>
      <c r="AQ30" s="15">
        <v>0.8354166666666667</v>
      </c>
      <c r="AR30" s="17">
        <f t="shared" si="29"/>
        <v>0</v>
      </c>
      <c r="AS30" s="17">
        <f t="shared" si="30"/>
        <v>0</v>
      </c>
      <c r="AT30" s="17">
        <f t="shared" si="31"/>
        <v>0</v>
      </c>
      <c r="AU30" s="17">
        <f t="shared" si="32"/>
        <v>0</v>
      </c>
      <c r="AV30" s="17" t="e">
        <f t="shared" si="33"/>
        <v>#DIV/0!</v>
      </c>
      <c r="AW30" s="17" t="e">
        <f t="shared" si="34"/>
        <v>#DIV/0!</v>
      </c>
      <c r="AX30" s="17" t="e">
        <f t="shared" si="35"/>
        <v>#DIV/0!</v>
      </c>
      <c r="AY30" s="17" t="e">
        <f t="shared" si="36"/>
        <v>#DIV/0!</v>
      </c>
      <c r="AZ30" s="17" t="e">
        <f t="shared" si="37"/>
        <v>#DIV/0!</v>
      </c>
      <c r="BA30" s="17" t="e">
        <f t="shared" si="38"/>
        <v>#DIV/0!</v>
      </c>
      <c r="BB30" s="17" t="e">
        <f t="shared" si="39"/>
        <v>#DIV/0!</v>
      </c>
      <c r="BC30" s="17" t="e">
        <f t="shared" si="40"/>
        <v>#DIV/0!</v>
      </c>
      <c r="BD30" s="17" t="e">
        <f t="shared" si="41"/>
        <v>#DIV/0!</v>
      </c>
      <c r="BE30" s="17" t="e">
        <f t="shared" si="42"/>
        <v>#DIV/0!</v>
      </c>
      <c r="BF30" s="17" t="e">
        <f t="shared" si="43"/>
        <v>#DIV/0!</v>
      </c>
      <c r="BG30" s="17" t="e">
        <f t="shared" si="44"/>
        <v>#DIV/0!</v>
      </c>
      <c r="BH30" s="17" t="e">
        <f t="shared" si="45"/>
        <v>#DIV/0!</v>
      </c>
      <c r="BI30" s="17" t="e">
        <f t="shared" si="46"/>
        <v>#DIV/0!</v>
      </c>
      <c r="BJ30" s="17"/>
      <c r="BK30" s="29"/>
      <c r="BL30" s="29"/>
      <c r="BM30" s="29"/>
      <c r="BN30" s="29"/>
    </row>
    <row r="31" spans="1:66" ht="15" x14ac:dyDescent="0.25">
      <c r="A31" s="47" t="s">
        <v>50</v>
      </c>
      <c r="B31" s="52"/>
      <c r="C31" s="52"/>
      <c r="D31" s="52"/>
      <c r="E31" s="5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V31" s="19" t="s">
        <v>19</v>
      </c>
      <c r="W31" s="2">
        <f t="shared" ref="W31:AN31" si="58">((B$31/B$13)*$E$3)/304.4*(1/W$4*1000)/3</f>
        <v>0</v>
      </c>
      <c r="X31" s="2">
        <f t="shared" si="58"/>
        <v>0</v>
      </c>
      <c r="Y31" s="2">
        <f t="shared" si="58"/>
        <v>0</v>
      </c>
      <c r="Z31" s="2">
        <f t="shared" si="58"/>
        <v>0</v>
      </c>
      <c r="AA31" s="2" t="e">
        <f t="shared" si="58"/>
        <v>#DIV/0!</v>
      </c>
      <c r="AB31" s="2" t="e">
        <f t="shared" si="58"/>
        <v>#DIV/0!</v>
      </c>
      <c r="AC31" s="2" t="e">
        <f t="shared" si="58"/>
        <v>#DIV/0!</v>
      </c>
      <c r="AD31" s="2" t="e">
        <f t="shared" si="58"/>
        <v>#DIV/0!</v>
      </c>
      <c r="AE31" s="2" t="e">
        <f t="shared" si="58"/>
        <v>#DIV/0!</v>
      </c>
      <c r="AF31" s="2" t="e">
        <f t="shared" si="58"/>
        <v>#DIV/0!</v>
      </c>
      <c r="AG31" s="2" t="e">
        <f t="shared" si="58"/>
        <v>#DIV/0!</v>
      </c>
      <c r="AH31" s="2" t="e">
        <f t="shared" si="58"/>
        <v>#DIV/0!</v>
      </c>
      <c r="AI31" s="2" t="e">
        <f t="shared" si="58"/>
        <v>#DIV/0!</v>
      </c>
      <c r="AJ31" s="2" t="e">
        <f t="shared" si="58"/>
        <v>#DIV/0!</v>
      </c>
      <c r="AK31" s="2" t="e">
        <f t="shared" si="58"/>
        <v>#DIV/0!</v>
      </c>
      <c r="AL31" s="2" t="e">
        <f t="shared" si="58"/>
        <v>#DIV/0!</v>
      </c>
      <c r="AM31" s="2" t="e">
        <f t="shared" si="58"/>
        <v>#DIV/0!</v>
      </c>
      <c r="AN31" s="2" t="e">
        <f t="shared" si="58"/>
        <v>#DIV/0!</v>
      </c>
      <c r="AQ31" s="15">
        <v>0.83611111111111114</v>
      </c>
      <c r="AR31" s="17">
        <f t="shared" si="29"/>
        <v>0</v>
      </c>
      <c r="AS31" s="17">
        <f t="shared" si="30"/>
        <v>0</v>
      </c>
      <c r="AT31" s="17">
        <f t="shared" si="31"/>
        <v>0</v>
      </c>
      <c r="AU31" s="17">
        <f t="shared" si="32"/>
        <v>0</v>
      </c>
      <c r="AV31" s="17" t="e">
        <f t="shared" si="33"/>
        <v>#DIV/0!</v>
      </c>
      <c r="AW31" s="17" t="e">
        <f t="shared" si="34"/>
        <v>#DIV/0!</v>
      </c>
      <c r="AX31" s="17" t="e">
        <f t="shared" si="35"/>
        <v>#DIV/0!</v>
      </c>
      <c r="AY31" s="17" t="e">
        <f t="shared" si="36"/>
        <v>#DIV/0!</v>
      </c>
      <c r="AZ31" s="17" t="e">
        <f t="shared" si="37"/>
        <v>#DIV/0!</v>
      </c>
      <c r="BA31" s="17" t="e">
        <f t="shared" si="38"/>
        <v>#DIV/0!</v>
      </c>
      <c r="BB31" s="17" t="e">
        <f t="shared" si="39"/>
        <v>#DIV/0!</v>
      </c>
      <c r="BC31" s="17" t="e">
        <f t="shared" si="40"/>
        <v>#DIV/0!</v>
      </c>
      <c r="BD31" s="17" t="e">
        <f t="shared" si="41"/>
        <v>#DIV/0!</v>
      </c>
      <c r="BE31" s="17" t="e">
        <f t="shared" si="42"/>
        <v>#DIV/0!</v>
      </c>
      <c r="BF31" s="17" t="e">
        <f t="shared" si="43"/>
        <v>#DIV/0!</v>
      </c>
      <c r="BG31" s="17" t="e">
        <f t="shared" si="44"/>
        <v>#DIV/0!</v>
      </c>
      <c r="BH31" s="17" t="e">
        <f t="shared" si="45"/>
        <v>#DIV/0!</v>
      </c>
      <c r="BI31" s="17" t="e">
        <f t="shared" si="46"/>
        <v>#DIV/0!</v>
      </c>
      <c r="BJ31" s="17"/>
      <c r="BK31" s="17"/>
      <c r="BL31" s="17"/>
      <c r="BM31" s="17"/>
      <c r="BN31" s="17"/>
    </row>
    <row r="32" spans="1:66" ht="15" x14ac:dyDescent="0.25">
      <c r="A32" s="47" t="s">
        <v>51</v>
      </c>
      <c r="B32" s="52"/>
      <c r="C32" s="52"/>
      <c r="D32" s="52"/>
      <c r="E32" s="5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V32" s="19" t="s">
        <v>20</v>
      </c>
      <c r="W32" s="2">
        <f t="shared" ref="W32:AN32" si="59">((B$32/B$13)*$E$3)/302.5*(1/W$4*1000)/3</f>
        <v>0</v>
      </c>
      <c r="X32" s="2">
        <f t="shared" si="59"/>
        <v>0</v>
      </c>
      <c r="Y32" s="2">
        <f t="shared" si="59"/>
        <v>0</v>
      </c>
      <c r="Z32" s="2">
        <f t="shared" si="59"/>
        <v>0</v>
      </c>
      <c r="AA32" s="2" t="e">
        <f t="shared" si="59"/>
        <v>#DIV/0!</v>
      </c>
      <c r="AB32" s="2" t="e">
        <f t="shared" si="59"/>
        <v>#DIV/0!</v>
      </c>
      <c r="AC32" s="2" t="e">
        <f t="shared" si="59"/>
        <v>#DIV/0!</v>
      </c>
      <c r="AD32" s="2" t="e">
        <f t="shared" si="59"/>
        <v>#DIV/0!</v>
      </c>
      <c r="AE32" s="2" t="e">
        <f t="shared" si="59"/>
        <v>#DIV/0!</v>
      </c>
      <c r="AF32" s="2" t="e">
        <f t="shared" si="59"/>
        <v>#DIV/0!</v>
      </c>
      <c r="AG32" s="2" t="e">
        <f t="shared" si="59"/>
        <v>#DIV/0!</v>
      </c>
      <c r="AH32" s="2" t="e">
        <f t="shared" si="59"/>
        <v>#DIV/0!</v>
      </c>
      <c r="AI32" s="2" t="e">
        <f t="shared" si="59"/>
        <v>#DIV/0!</v>
      </c>
      <c r="AJ32" s="2" t="e">
        <f t="shared" si="59"/>
        <v>#DIV/0!</v>
      </c>
      <c r="AK32" s="2" t="e">
        <f t="shared" si="59"/>
        <v>#DIV/0!</v>
      </c>
      <c r="AL32" s="2" t="e">
        <f t="shared" si="59"/>
        <v>#DIV/0!</v>
      </c>
      <c r="AM32" s="2" t="e">
        <f t="shared" si="59"/>
        <v>#DIV/0!</v>
      </c>
      <c r="AN32" s="2" t="e">
        <f t="shared" si="59"/>
        <v>#DIV/0!</v>
      </c>
      <c r="AQ32" s="15">
        <v>0.83680555555555547</v>
      </c>
      <c r="AR32" s="17">
        <f t="shared" si="29"/>
        <v>0</v>
      </c>
      <c r="AS32" s="17">
        <f t="shared" si="30"/>
        <v>0</v>
      </c>
      <c r="AT32" s="17">
        <f t="shared" si="31"/>
        <v>0</v>
      </c>
      <c r="AU32" s="17">
        <f t="shared" si="32"/>
        <v>0</v>
      </c>
      <c r="AV32" s="17" t="e">
        <f t="shared" si="33"/>
        <v>#DIV/0!</v>
      </c>
      <c r="AW32" s="17" t="e">
        <f t="shared" si="34"/>
        <v>#DIV/0!</v>
      </c>
      <c r="AX32" s="17" t="e">
        <f t="shared" si="35"/>
        <v>#DIV/0!</v>
      </c>
      <c r="AY32" s="17" t="e">
        <f t="shared" si="36"/>
        <v>#DIV/0!</v>
      </c>
      <c r="AZ32" s="17" t="e">
        <f t="shared" si="37"/>
        <v>#DIV/0!</v>
      </c>
      <c r="BA32" s="17" t="e">
        <f t="shared" si="38"/>
        <v>#DIV/0!</v>
      </c>
      <c r="BB32" s="17" t="e">
        <f t="shared" si="39"/>
        <v>#DIV/0!</v>
      </c>
      <c r="BC32" s="17" t="e">
        <f t="shared" si="40"/>
        <v>#DIV/0!</v>
      </c>
      <c r="BD32" s="17" t="e">
        <f t="shared" si="41"/>
        <v>#DIV/0!</v>
      </c>
      <c r="BE32" s="17" t="e">
        <f t="shared" si="42"/>
        <v>#DIV/0!</v>
      </c>
      <c r="BF32" s="17" t="e">
        <f t="shared" si="43"/>
        <v>#DIV/0!</v>
      </c>
      <c r="BG32" s="17" t="e">
        <f t="shared" si="44"/>
        <v>#DIV/0!</v>
      </c>
      <c r="BH32" s="17" t="e">
        <f t="shared" si="45"/>
        <v>#DIV/0!</v>
      </c>
      <c r="BI32" s="17" t="e">
        <f t="shared" si="46"/>
        <v>#DIV/0!</v>
      </c>
      <c r="BJ32" s="17"/>
      <c r="BK32" s="17"/>
      <c r="BL32" s="17"/>
      <c r="BM32" s="17"/>
      <c r="BN32" s="17"/>
    </row>
    <row r="33" spans="1:66" ht="15" x14ac:dyDescent="0.25">
      <c r="A33" s="47" t="s">
        <v>38</v>
      </c>
      <c r="B33" s="52"/>
      <c r="C33" s="52"/>
      <c r="D33" s="52"/>
      <c r="E33" s="5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V33" s="15">
        <v>0.91666666666666663</v>
      </c>
      <c r="W33" s="2">
        <f t="shared" ref="W33:AN33" si="60">((B$33/B$13)*$E$3)/340.5*(1/W$4*1000)/3</f>
        <v>0</v>
      </c>
      <c r="X33" s="2">
        <f t="shared" si="60"/>
        <v>0</v>
      </c>
      <c r="Y33" s="2">
        <f t="shared" si="60"/>
        <v>0</v>
      </c>
      <c r="Z33" s="2">
        <f t="shared" si="60"/>
        <v>0</v>
      </c>
      <c r="AA33" s="2" t="e">
        <f t="shared" si="60"/>
        <v>#DIV/0!</v>
      </c>
      <c r="AB33" s="2" t="e">
        <f t="shared" si="60"/>
        <v>#DIV/0!</v>
      </c>
      <c r="AC33" s="2" t="e">
        <f t="shared" si="60"/>
        <v>#DIV/0!</v>
      </c>
      <c r="AD33" s="2" t="e">
        <f t="shared" si="60"/>
        <v>#DIV/0!</v>
      </c>
      <c r="AE33" s="2" t="e">
        <f t="shared" si="60"/>
        <v>#DIV/0!</v>
      </c>
      <c r="AF33" s="2" t="e">
        <f t="shared" si="60"/>
        <v>#DIV/0!</v>
      </c>
      <c r="AG33" s="2" t="e">
        <f t="shared" si="60"/>
        <v>#DIV/0!</v>
      </c>
      <c r="AH33" s="2" t="e">
        <f t="shared" si="60"/>
        <v>#DIV/0!</v>
      </c>
      <c r="AI33" s="2" t="e">
        <f t="shared" si="60"/>
        <v>#DIV/0!</v>
      </c>
      <c r="AJ33" s="2" t="e">
        <f t="shared" si="60"/>
        <v>#DIV/0!</v>
      </c>
      <c r="AK33" s="2" t="e">
        <f t="shared" si="60"/>
        <v>#DIV/0!</v>
      </c>
      <c r="AL33" s="2" t="e">
        <f t="shared" si="60"/>
        <v>#DIV/0!</v>
      </c>
      <c r="AM33" s="2" t="e">
        <f t="shared" si="60"/>
        <v>#DIV/0!</v>
      </c>
      <c r="AN33" s="2" t="e">
        <f t="shared" si="60"/>
        <v>#DIV/0!</v>
      </c>
      <c r="AQ33" s="15">
        <v>0.91666666666666663</v>
      </c>
      <c r="AR33" s="17">
        <f t="shared" si="29"/>
        <v>0</v>
      </c>
      <c r="AS33" s="17">
        <f t="shared" si="30"/>
        <v>0</v>
      </c>
      <c r="AT33" s="17">
        <f t="shared" si="31"/>
        <v>0</v>
      </c>
      <c r="AU33" s="17">
        <f t="shared" si="32"/>
        <v>0</v>
      </c>
      <c r="AV33" s="17" t="e">
        <f t="shared" si="33"/>
        <v>#DIV/0!</v>
      </c>
      <c r="AW33" s="17" t="e">
        <f t="shared" si="34"/>
        <v>#DIV/0!</v>
      </c>
      <c r="AX33" s="17" t="e">
        <f t="shared" si="35"/>
        <v>#DIV/0!</v>
      </c>
      <c r="AY33" s="17" t="e">
        <f t="shared" si="36"/>
        <v>#DIV/0!</v>
      </c>
      <c r="AZ33" s="17" t="e">
        <f t="shared" si="37"/>
        <v>#DIV/0!</v>
      </c>
      <c r="BA33" s="17" t="e">
        <f t="shared" si="38"/>
        <v>#DIV/0!</v>
      </c>
      <c r="BB33" s="17" t="e">
        <f t="shared" si="39"/>
        <v>#DIV/0!</v>
      </c>
      <c r="BC33" s="17" t="e">
        <f t="shared" si="40"/>
        <v>#DIV/0!</v>
      </c>
      <c r="BD33" s="17" t="e">
        <f t="shared" si="41"/>
        <v>#DIV/0!</v>
      </c>
      <c r="BE33" s="17" t="e">
        <f t="shared" si="42"/>
        <v>#DIV/0!</v>
      </c>
      <c r="BF33" s="17" t="e">
        <f t="shared" si="43"/>
        <v>#DIV/0!</v>
      </c>
      <c r="BG33" s="17" t="e">
        <f t="shared" si="44"/>
        <v>#DIV/0!</v>
      </c>
      <c r="BH33" s="17" t="e">
        <f t="shared" si="45"/>
        <v>#DIV/0!</v>
      </c>
      <c r="BI33" s="17" t="e">
        <f t="shared" si="46"/>
        <v>#DIV/0!</v>
      </c>
      <c r="BJ33" s="17"/>
      <c r="BK33" s="17"/>
      <c r="BL33" s="17"/>
      <c r="BM33" s="17"/>
      <c r="BN33" s="17"/>
    </row>
    <row r="34" spans="1:66" ht="15" x14ac:dyDescent="0.25">
      <c r="A34" s="47" t="s">
        <v>52</v>
      </c>
      <c r="B34" s="52"/>
      <c r="C34" s="52"/>
      <c r="D34" s="52"/>
      <c r="E34" s="5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V34" s="15">
        <v>0.91736111111111107</v>
      </c>
      <c r="W34" s="2">
        <f t="shared" ref="W34:AN34" si="61">((B$34/B$13)*$E$3)/338.5*(1/W$4*1000)/3</f>
        <v>0</v>
      </c>
      <c r="X34" s="2">
        <f t="shared" si="61"/>
        <v>0</v>
      </c>
      <c r="Y34" s="2">
        <f t="shared" si="61"/>
        <v>0</v>
      </c>
      <c r="Z34" s="2">
        <f t="shared" si="61"/>
        <v>0</v>
      </c>
      <c r="AA34" s="2" t="e">
        <f t="shared" si="61"/>
        <v>#DIV/0!</v>
      </c>
      <c r="AB34" s="2" t="e">
        <f t="shared" si="61"/>
        <v>#DIV/0!</v>
      </c>
      <c r="AC34" s="2" t="e">
        <f t="shared" si="61"/>
        <v>#DIV/0!</v>
      </c>
      <c r="AD34" s="2" t="e">
        <f t="shared" si="61"/>
        <v>#DIV/0!</v>
      </c>
      <c r="AE34" s="2" t="e">
        <f t="shared" si="61"/>
        <v>#DIV/0!</v>
      </c>
      <c r="AF34" s="2" t="e">
        <f t="shared" si="61"/>
        <v>#DIV/0!</v>
      </c>
      <c r="AG34" s="2" t="e">
        <f t="shared" si="61"/>
        <v>#DIV/0!</v>
      </c>
      <c r="AH34" s="2" t="e">
        <f t="shared" si="61"/>
        <v>#DIV/0!</v>
      </c>
      <c r="AI34" s="2" t="e">
        <f t="shared" si="61"/>
        <v>#DIV/0!</v>
      </c>
      <c r="AJ34" s="2" t="e">
        <f t="shared" si="61"/>
        <v>#DIV/0!</v>
      </c>
      <c r="AK34" s="2" t="e">
        <f t="shared" si="61"/>
        <v>#DIV/0!</v>
      </c>
      <c r="AL34" s="2" t="e">
        <f t="shared" si="61"/>
        <v>#DIV/0!</v>
      </c>
      <c r="AM34" s="2" t="e">
        <f t="shared" si="61"/>
        <v>#DIV/0!</v>
      </c>
      <c r="AN34" s="2" t="e">
        <f t="shared" si="61"/>
        <v>#DIV/0!</v>
      </c>
      <c r="AQ34" s="15">
        <v>0.91736111111111107</v>
      </c>
      <c r="AR34" s="17">
        <f t="shared" si="29"/>
        <v>0</v>
      </c>
      <c r="AS34" s="17">
        <f t="shared" si="30"/>
        <v>0</v>
      </c>
      <c r="AT34" s="17">
        <f t="shared" si="31"/>
        <v>0</v>
      </c>
      <c r="AU34" s="17">
        <f t="shared" si="32"/>
        <v>0</v>
      </c>
      <c r="AV34" s="17" t="e">
        <f t="shared" si="33"/>
        <v>#DIV/0!</v>
      </c>
      <c r="AW34" s="17" t="e">
        <f t="shared" si="34"/>
        <v>#DIV/0!</v>
      </c>
      <c r="AX34" s="17" t="e">
        <f t="shared" si="35"/>
        <v>#DIV/0!</v>
      </c>
      <c r="AY34" s="17" t="e">
        <f t="shared" si="36"/>
        <v>#DIV/0!</v>
      </c>
      <c r="AZ34" s="17" t="e">
        <f t="shared" si="37"/>
        <v>#DIV/0!</v>
      </c>
      <c r="BA34" s="17" t="e">
        <f t="shared" si="38"/>
        <v>#DIV/0!</v>
      </c>
      <c r="BB34" s="17" t="e">
        <f t="shared" si="39"/>
        <v>#DIV/0!</v>
      </c>
      <c r="BC34" s="17" t="e">
        <f t="shared" si="40"/>
        <v>#DIV/0!</v>
      </c>
      <c r="BD34" s="17" t="e">
        <f t="shared" si="41"/>
        <v>#DIV/0!</v>
      </c>
      <c r="BE34" s="17" t="e">
        <f t="shared" si="42"/>
        <v>#DIV/0!</v>
      </c>
      <c r="BF34" s="17" t="e">
        <f t="shared" si="43"/>
        <v>#DIV/0!</v>
      </c>
      <c r="BG34" s="17" t="e">
        <f t="shared" si="44"/>
        <v>#DIV/0!</v>
      </c>
      <c r="BH34" s="17" t="e">
        <f t="shared" si="45"/>
        <v>#DIV/0!</v>
      </c>
      <c r="BI34" s="17" t="e">
        <f t="shared" si="46"/>
        <v>#DIV/0!</v>
      </c>
      <c r="BJ34" s="17"/>
      <c r="BK34" s="17"/>
      <c r="BL34" s="17"/>
      <c r="BM34" s="17"/>
      <c r="BN34" s="17"/>
    </row>
    <row r="35" spans="1:66" ht="15" x14ac:dyDescent="0.25">
      <c r="A35" s="47" t="s">
        <v>53</v>
      </c>
      <c r="B35" s="52"/>
      <c r="C35" s="52"/>
      <c r="D35" s="52"/>
      <c r="E35" s="5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V35" s="15">
        <v>0.91805555555555562</v>
      </c>
      <c r="W35" s="2">
        <f t="shared" ref="W35:AN35" si="62">((B$35/B$13)*$E$3)/336.5*(1/W$4*1000)/3</f>
        <v>0</v>
      </c>
      <c r="X35" s="2">
        <f t="shared" si="62"/>
        <v>0</v>
      </c>
      <c r="Y35" s="2">
        <f t="shared" si="62"/>
        <v>0</v>
      </c>
      <c r="Z35" s="2">
        <f t="shared" si="62"/>
        <v>0</v>
      </c>
      <c r="AA35" s="2" t="e">
        <f t="shared" si="62"/>
        <v>#DIV/0!</v>
      </c>
      <c r="AB35" s="2" t="e">
        <f t="shared" si="62"/>
        <v>#DIV/0!</v>
      </c>
      <c r="AC35" s="2" t="e">
        <f t="shared" si="62"/>
        <v>#DIV/0!</v>
      </c>
      <c r="AD35" s="2" t="e">
        <f t="shared" si="62"/>
        <v>#DIV/0!</v>
      </c>
      <c r="AE35" s="2" t="e">
        <f t="shared" si="62"/>
        <v>#DIV/0!</v>
      </c>
      <c r="AF35" s="2" t="e">
        <f t="shared" si="62"/>
        <v>#DIV/0!</v>
      </c>
      <c r="AG35" s="2" t="e">
        <f t="shared" si="62"/>
        <v>#DIV/0!</v>
      </c>
      <c r="AH35" s="2" t="e">
        <f t="shared" si="62"/>
        <v>#DIV/0!</v>
      </c>
      <c r="AI35" s="2" t="e">
        <f t="shared" si="62"/>
        <v>#DIV/0!</v>
      </c>
      <c r="AJ35" s="2" t="e">
        <f t="shared" si="62"/>
        <v>#DIV/0!</v>
      </c>
      <c r="AK35" s="2" t="e">
        <f t="shared" si="62"/>
        <v>#DIV/0!</v>
      </c>
      <c r="AL35" s="2" t="e">
        <f t="shared" si="62"/>
        <v>#DIV/0!</v>
      </c>
      <c r="AM35" s="2" t="e">
        <f t="shared" si="62"/>
        <v>#DIV/0!</v>
      </c>
      <c r="AN35" s="2" t="e">
        <f t="shared" si="62"/>
        <v>#DIV/0!</v>
      </c>
      <c r="AQ35" s="15">
        <v>0.91805555555555562</v>
      </c>
      <c r="AR35" s="17">
        <f t="shared" si="29"/>
        <v>0</v>
      </c>
      <c r="AS35" s="17">
        <f t="shared" si="30"/>
        <v>0</v>
      </c>
      <c r="AT35" s="17">
        <f t="shared" si="31"/>
        <v>0</v>
      </c>
      <c r="AU35" s="17">
        <f t="shared" si="32"/>
        <v>0</v>
      </c>
      <c r="AV35" s="17" t="e">
        <f t="shared" si="33"/>
        <v>#DIV/0!</v>
      </c>
      <c r="AW35" s="17" t="e">
        <f t="shared" si="34"/>
        <v>#DIV/0!</v>
      </c>
      <c r="AX35" s="17" t="e">
        <f t="shared" si="35"/>
        <v>#DIV/0!</v>
      </c>
      <c r="AY35" s="17" t="e">
        <f t="shared" si="36"/>
        <v>#DIV/0!</v>
      </c>
      <c r="AZ35" s="17" t="e">
        <f t="shared" si="37"/>
        <v>#DIV/0!</v>
      </c>
      <c r="BA35" s="17" t="e">
        <f t="shared" si="38"/>
        <v>#DIV/0!</v>
      </c>
      <c r="BB35" s="17" t="e">
        <f t="shared" si="39"/>
        <v>#DIV/0!</v>
      </c>
      <c r="BC35" s="17" t="e">
        <f t="shared" si="40"/>
        <v>#DIV/0!</v>
      </c>
      <c r="BD35" s="17" t="e">
        <f t="shared" si="41"/>
        <v>#DIV/0!</v>
      </c>
      <c r="BE35" s="17" t="e">
        <f t="shared" si="42"/>
        <v>#DIV/0!</v>
      </c>
      <c r="BF35" s="17" t="e">
        <f t="shared" si="43"/>
        <v>#DIV/0!</v>
      </c>
      <c r="BG35" s="17" t="e">
        <f t="shared" si="44"/>
        <v>#DIV/0!</v>
      </c>
      <c r="BH35" s="17" t="e">
        <f t="shared" si="45"/>
        <v>#DIV/0!</v>
      </c>
      <c r="BI35" s="17" t="e">
        <f t="shared" si="46"/>
        <v>#DIV/0!</v>
      </c>
      <c r="BJ35" s="17"/>
      <c r="BK35" s="17"/>
      <c r="BL35" s="17"/>
      <c r="BM35" s="17"/>
      <c r="BN35" s="17"/>
    </row>
    <row r="36" spans="1:66" ht="15" x14ac:dyDescent="0.25">
      <c r="A36" s="47" t="s">
        <v>39</v>
      </c>
      <c r="B36" s="52"/>
      <c r="C36" s="52"/>
      <c r="D36" s="52"/>
      <c r="E36" s="5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V36" s="19"/>
      <c r="AQ36" s="15">
        <v>0.95833333333333337</v>
      </c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spans="1:66" ht="15" x14ac:dyDescent="0.25">
      <c r="A37" s="47" t="s">
        <v>54</v>
      </c>
      <c r="B37" s="52"/>
      <c r="C37" s="52"/>
      <c r="D37" s="52"/>
      <c r="E37" s="5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V37" s="19" t="s">
        <v>21</v>
      </c>
      <c r="W37" s="2">
        <f t="shared" ref="W37:AN37" si="63">((B$37/B$13)*$E$3)/330.5*(1/W$4*1000)/3</f>
        <v>0</v>
      </c>
      <c r="X37" s="2">
        <f t="shared" si="63"/>
        <v>0</v>
      </c>
      <c r="Y37" s="2">
        <f t="shared" si="63"/>
        <v>0</v>
      </c>
      <c r="Z37" s="2">
        <f t="shared" si="63"/>
        <v>0</v>
      </c>
      <c r="AA37" s="2" t="e">
        <f t="shared" si="63"/>
        <v>#DIV/0!</v>
      </c>
      <c r="AB37" s="2" t="e">
        <f t="shared" si="63"/>
        <v>#DIV/0!</v>
      </c>
      <c r="AC37" s="2" t="e">
        <f t="shared" si="63"/>
        <v>#DIV/0!</v>
      </c>
      <c r="AD37" s="2" t="e">
        <f t="shared" si="63"/>
        <v>#DIV/0!</v>
      </c>
      <c r="AE37" s="2" t="e">
        <f t="shared" si="63"/>
        <v>#DIV/0!</v>
      </c>
      <c r="AF37" s="2" t="e">
        <f t="shared" si="63"/>
        <v>#DIV/0!</v>
      </c>
      <c r="AG37" s="2" t="e">
        <f t="shared" si="63"/>
        <v>#DIV/0!</v>
      </c>
      <c r="AH37" s="2" t="e">
        <f t="shared" si="63"/>
        <v>#DIV/0!</v>
      </c>
      <c r="AI37" s="2" t="e">
        <f t="shared" si="63"/>
        <v>#DIV/0!</v>
      </c>
      <c r="AJ37" s="2" t="e">
        <f t="shared" si="63"/>
        <v>#DIV/0!</v>
      </c>
      <c r="AK37" s="2" t="e">
        <f t="shared" si="63"/>
        <v>#DIV/0!</v>
      </c>
      <c r="AL37" s="2" t="e">
        <f t="shared" si="63"/>
        <v>#DIV/0!</v>
      </c>
      <c r="AM37" s="2" t="e">
        <f t="shared" si="63"/>
        <v>#DIV/0!</v>
      </c>
      <c r="AN37" s="2" t="e">
        <f t="shared" si="63"/>
        <v>#DIV/0!</v>
      </c>
      <c r="AQ37" s="15">
        <v>0.92013888888888884</v>
      </c>
      <c r="AR37" s="17">
        <f t="shared" ref="AR37:BG38" si="64">W37*100/W$39</f>
        <v>0</v>
      </c>
      <c r="AS37" s="17">
        <f t="shared" si="64"/>
        <v>0</v>
      </c>
      <c r="AT37" s="17">
        <f t="shared" si="64"/>
        <v>0</v>
      </c>
      <c r="AU37" s="17">
        <f t="shared" si="64"/>
        <v>0</v>
      </c>
      <c r="AV37" s="17" t="e">
        <f t="shared" si="64"/>
        <v>#DIV/0!</v>
      </c>
      <c r="AW37" s="17" t="e">
        <f t="shared" si="64"/>
        <v>#DIV/0!</v>
      </c>
      <c r="AX37" s="17" t="e">
        <f t="shared" si="64"/>
        <v>#DIV/0!</v>
      </c>
      <c r="AY37" s="17" t="e">
        <f t="shared" si="64"/>
        <v>#DIV/0!</v>
      </c>
      <c r="AZ37" s="17" t="e">
        <f t="shared" si="64"/>
        <v>#DIV/0!</v>
      </c>
      <c r="BA37" s="17" t="e">
        <f t="shared" si="64"/>
        <v>#DIV/0!</v>
      </c>
      <c r="BB37" s="17" t="e">
        <f t="shared" si="64"/>
        <v>#DIV/0!</v>
      </c>
      <c r="BC37" s="17" t="e">
        <f t="shared" si="64"/>
        <v>#DIV/0!</v>
      </c>
      <c r="BD37" s="17" t="e">
        <f t="shared" si="64"/>
        <v>#DIV/0!</v>
      </c>
      <c r="BE37" s="17" t="e">
        <f t="shared" si="64"/>
        <v>#DIV/0!</v>
      </c>
      <c r="BF37" s="17" t="e">
        <f t="shared" si="64"/>
        <v>#DIV/0!</v>
      </c>
      <c r="BG37" s="17" t="e">
        <f t="shared" si="64"/>
        <v>#DIV/0!</v>
      </c>
      <c r="BH37" s="17" t="e">
        <f t="shared" ref="BH37:BH38" si="65">AM37*100/AM$39</f>
        <v>#DIV/0!</v>
      </c>
      <c r="BI37" s="17" t="e">
        <f t="shared" ref="BI37:BI38" si="66">AN37*100/AN$39</f>
        <v>#DIV/0!</v>
      </c>
      <c r="BJ37" s="17"/>
      <c r="BK37" s="17"/>
      <c r="BL37" s="17"/>
      <c r="BM37" s="17"/>
      <c r="BN37" s="17"/>
    </row>
    <row r="38" spans="1:66" ht="15" x14ac:dyDescent="0.25">
      <c r="A38" s="47" t="s">
        <v>55</v>
      </c>
      <c r="B38" s="52"/>
      <c r="C38" s="52"/>
      <c r="D38" s="52"/>
      <c r="E38" s="5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V38" s="19" t="s">
        <v>22</v>
      </c>
      <c r="W38" s="2">
        <f t="shared" ref="W38:AN38" si="67">((B$38/B$13)*$E$3)/328.5*(1/W$4*1000)/3</f>
        <v>0</v>
      </c>
      <c r="X38" s="2">
        <f t="shared" si="67"/>
        <v>0</v>
      </c>
      <c r="Y38" s="2">
        <f t="shared" si="67"/>
        <v>0</v>
      </c>
      <c r="Z38" s="2">
        <f t="shared" si="67"/>
        <v>0</v>
      </c>
      <c r="AA38" s="2" t="e">
        <f t="shared" si="67"/>
        <v>#DIV/0!</v>
      </c>
      <c r="AB38" s="2" t="e">
        <f t="shared" si="67"/>
        <v>#DIV/0!</v>
      </c>
      <c r="AC38" s="2" t="e">
        <f t="shared" si="67"/>
        <v>#DIV/0!</v>
      </c>
      <c r="AD38" s="2" t="e">
        <f t="shared" si="67"/>
        <v>#DIV/0!</v>
      </c>
      <c r="AE38" s="2" t="e">
        <f t="shared" si="67"/>
        <v>#DIV/0!</v>
      </c>
      <c r="AF38" s="2" t="e">
        <f t="shared" si="67"/>
        <v>#DIV/0!</v>
      </c>
      <c r="AG38" s="2" t="e">
        <f t="shared" si="67"/>
        <v>#DIV/0!</v>
      </c>
      <c r="AH38" s="2" t="e">
        <f t="shared" si="67"/>
        <v>#DIV/0!</v>
      </c>
      <c r="AI38" s="2" t="e">
        <f t="shared" si="67"/>
        <v>#DIV/0!</v>
      </c>
      <c r="AJ38" s="2" t="e">
        <f t="shared" si="67"/>
        <v>#DIV/0!</v>
      </c>
      <c r="AK38" s="2" t="e">
        <f t="shared" si="67"/>
        <v>#DIV/0!</v>
      </c>
      <c r="AL38" s="2" t="e">
        <f t="shared" si="67"/>
        <v>#DIV/0!</v>
      </c>
      <c r="AM38" s="2" t="e">
        <f t="shared" si="67"/>
        <v>#DIV/0!</v>
      </c>
      <c r="AN38" s="2" t="e">
        <f t="shared" si="67"/>
        <v>#DIV/0!</v>
      </c>
      <c r="AQ38" s="15">
        <v>0.92083333333333339</v>
      </c>
      <c r="AR38" s="17">
        <f t="shared" si="64"/>
        <v>0</v>
      </c>
      <c r="AS38" s="17">
        <f t="shared" si="64"/>
        <v>0</v>
      </c>
      <c r="AT38" s="17">
        <f t="shared" si="64"/>
        <v>0</v>
      </c>
      <c r="AU38" s="17">
        <f t="shared" si="64"/>
        <v>0</v>
      </c>
      <c r="AV38" s="17" t="e">
        <f t="shared" si="64"/>
        <v>#DIV/0!</v>
      </c>
      <c r="AW38" s="17" t="e">
        <f t="shared" si="64"/>
        <v>#DIV/0!</v>
      </c>
      <c r="AX38" s="17" t="e">
        <f t="shared" si="64"/>
        <v>#DIV/0!</v>
      </c>
      <c r="AY38" s="17" t="e">
        <f t="shared" si="64"/>
        <v>#DIV/0!</v>
      </c>
      <c r="AZ38" s="17" t="e">
        <f t="shared" si="64"/>
        <v>#DIV/0!</v>
      </c>
      <c r="BA38" s="17" t="e">
        <f t="shared" si="64"/>
        <v>#DIV/0!</v>
      </c>
      <c r="BB38" s="17" t="e">
        <f t="shared" si="64"/>
        <v>#DIV/0!</v>
      </c>
      <c r="BC38" s="17" t="e">
        <f t="shared" si="64"/>
        <v>#DIV/0!</v>
      </c>
      <c r="BD38" s="17" t="e">
        <f t="shared" si="64"/>
        <v>#DIV/0!</v>
      </c>
      <c r="BE38" s="17" t="e">
        <f t="shared" si="64"/>
        <v>#DIV/0!</v>
      </c>
      <c r="BF38" s="17" t="e">
        <f t="shared" si="64"/>
        <v>#DIV/0!</v>
      </c>
      <c r="BG38" s="17" t="e">
        <f t="shared" si="64"/>
        <v>#DIV/0!</v>
      </c>
      <c r="BH38" s="17" t="e">
        <f t="shared" si="65"/>
        <v>#DIV/0!</v>
      </c>
      <c r="BI38" s="17" t="e">
        <f t="shared" si="66"/>
        <v>#DIV/0!</v>
      </c>
      <c r="BJ38" s="17"/>
    </row>
    <row r="39" spans="1:66" ht="18" x14ac:dyDescent="0.25">
      <c r="A39" s="20"/>
      <c r="B39" s="15"/>
      <c r="E39" s="13"/>
      <c r="F39" s="13"/>
      <c r="U39" s="15"/>
      <c r="V39" s="19" t="s">
        <v>23</v>
      </c>
      <c r="W39" s="17">
        <f t="shared" ref="W39:AL39" si="68">SUM(W6:W35,W37:W38)</f>
        <v>755.92787893374918</v>
      </c>
      <c r="X39" s="17">
        <f t="shared" si="68"/>
        <v>774.78469829637856</v>
      </c>
      <c r="Y39" s="17">
        <f t="shared" si="68"/>
        <v>116.04111254148189</v>
      </c>
      <c r="Z39" s="17">
        <f t="shared" si="68"/>
        <v>1598.1494885520831</v>
      </c>
      <c r="AA39" s="17" t="e">
        <f t="shared" si="68"/>
        <v>#DIV/0!</v>
      </c>
      <c r="AB39" s="17" t="e">
        <f t="shared" si="68"/>
        <v>#DIV/0!</v>
      </c>
      <c r="AC39" s="17" t="e">
        <f t="shared" si="68"/>
        <v>#DIV/0!</v>
      </c>
      <c r="AD39" s="17" t="e">
        <f t="shared" si="68"/>
        <v>#DIV/0!</v>
      </c>
      <c r="AE39" s="17" t="e">
        <f t="shared" si="68"/>
        <v>#DIV/0!</v>
      </c>
      <c r="AF39" s="17" t="e">
        <f>SUM(AF6:AF35,AF37:AF38)</f>
        <v>#DIV/0!</v>
      </c>
      <c r="AG39" s="17" t="e">
        <f t="shared" si="68"/>
        <v>#DIV/0!</v>
      </c>
      <c r="AH39" s="17" t="e">
        <f t="shared" si="68"/>
        <v>#DIV/0!</v>
      </c>
      <c r="AI39" s="17" t="e">
        <f t="shared" si="68"/>
        <v>#DIV/0!</v>
      </c>
      <c r="AJ39" s="17" t="e">
        <f t="shared" si="68"/>
        <v>#DIV/0!</v>
      </c>
      <c r="AK39" s="17" t="e">
        <f t="shared" si="68"/>
        <v>#DIV/0!</v>
      </c>
      <c r="AL39" s="17" t="e">
        <f t="shared" si="68"/>
        <v>#DIV/0!</v>
      </c>
      <c r="AM39" s="17" t="e">
        <f t="shared" ref="AM39:AN39" si="69">SUM(AM6:AM35,AM37:AM38)</f>
        <v>#DIV/0!</v>
      </c>
      <c r="AN39" s="17" t="e">
        <f t="shared" si="69"/>
        <v>#DIV/0!</v>
      </c>
      <c r="AO39" s="17"/>
      <c r="AP39" s="17"/>
      <c r="AQ39" s="17"/>
      <c r="AR39" s="17"/>
      <c r="AS39" s="17"/>
      <c r="AV39" s="17"/>
      <c r="AW39" s="17"/>
      <c r="AX39" s="17"/>
      <c r="AY39" s="17"/>
      <c r="AZ39" s="17"/>
      <c r="BB39" s="7"/>
      <c r="BC39" s="7"/>
      <c r="BD39" s="17"/>
    </row>
    <row r="40" spans="1:66" x14ac:dyDescent="0.2">
      <c r="A40" s="2" t="s">
        <v>24</v>
      </c>
      <c r="B40" s="8" t="e">
        <f t="shared" ref="B40:S40" si="70">((B13/B36)*($E$4/$E$3))*100</f>
        <v>#DIV/0!</v>
      </c>
      <c r="C40" s="8" t="e">
        <f t="shared" si="70"/>
        <v>#DIV/0!</v>
      </c>
      <c r="D40" s="8" t="e">
        <f t="shared" si="70"/>
        <v>#DIV/0!</v>
      </c>
      <c r="E40" s="8" t="e">
        <f t="shared" si="70"/>
        <v>#DIV/0!</v>
      </c>
      <c r="F40" s="8" t="e">
        <f t="shared" si="70"/>
        <v>#DIV/0!</v>
      </c>
      <c r="G40" s="8" t="e">
        <f t="shared" si="70"/>
        <v>#DIV/0!</v>
      </c>
      <c r="H40" s="8" t="e">
        <f t="shared" si="70"/>
        <v>#DIV/0!</v>
      </c>
      <c r="I40" s="8" t="e">
        <f t="shared" si="70"/>
        <v>#DIV/0!</v>
      </c>
      <c r="J40" s="8" t="e">
        <f t="shared" si="70"/>
        <v>#DIV/0!</v>
      </c>
      <c r="K40" s="8" t="e">
        <f t="shared" si="70"/>
        <v>#DIV/0!</v>
      </c>
      <c r="L40" s="8" t="e">
        <f t="shared" si="70"/>
        <v>#DIV/0!</v>
      </c>
      <c r="M40" s="8" t="e">
        <f t="shared" si="70"/>
        <v>#DIV/0!</v>
      </c>
      <c r="N40" s="8" t="e">
        <f t="shared" si="70"/>
        <v>#DIV/0!</v>
      </c>
      <c r="O40" s="8" t="e">
        <f t="shared" si="70"/>
        <v>#DIV/0!</v>
      </c>
      <c r="P40" s="8" t="e">
        <f t="shared" si="70"/>
        <v>#DIV/0!</v>
      </c>
      <c r="Q40" s="8" t="e">
        <f t="shared" si="70"/>
        <v>#DIV/0!</v>
      </c>
      <c r="R40" s="8" t="e">
        <f t="shared" si="70"/>
        <v>#DIV/0!</v>
      </c>
      <c r="S40" s="8" t="e">
        <f t="shared" si="70"/>
        <v>#DIV/0!</v>
      </c>
      <c r="T40" s="8"/>
      <c r="U40" s="25"/>
      <c r="V40" s="25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>
        <f t="shared" ref="AR40:BG40" si="71">SUM(AR6:AR38)</f>
        <v>100.00000000000001</v>
      </c>
      <c r="AS40" s="17">
        <f t="shared" si="71"/>
        <v>100.00000000000001</v>
      </c>
      <c r="AT40" s="17">
        <f t="shared" si="71"/>
        <v>99.999999999999986</v>
      </c>
      <c r="AU40" s="17">
        <f t="shared" si="71"/>
        <v>100</v>
      </c>
      <c r="AV40" s="17" t="e">
        <f t="shared" si="71"/>
        <v>#DIV/0!</v>
      </c>
      <c r="AW40" s="17" t="e">
        <f t="shared" si="71"/>
        <v>#DIV/0!</v>
      </c>
      <c r="AX40" s="17" t="e">
        <f t="shared" si="71"/>
        <v>#DIV/0!</v>
      </c>
      <c r="AY40" s="17" t="e">
        <f t="shared" si="71"/>
        <v>#DIV/0!</v>
      </c>
      <c r="AZ40" s="17" t="e">
        <f t="shared" si="71"/>
        <v>#DIV/0!</v>
      </c>
      <c r="BA40" s="17" t="e">
        <f t="shared" si="71"/>
        <v>#DIV/0!</v>
      </c>
      <c r="BB40" s="17" t="e">
        <f t="shared" si="71"/>
        <v>#DIV/0!</v>
      </c>
      <c r="BC40" s="17" t="e">
        <f t="shared" si="71"/>
        <v>#DIV/0!</v>
      </c>
      <c r="BD40" s="17" t="e">
        <f t="shared" si="71"/>
        <v>#DIV/0!</v>
      </c>
      <c r="BE40" s="17" t="e">
        <f t="shared" si="71"/>
        <v>#DIV/0!</v>
      </c>
      <c r="BF40" s="17" t="e">
        <f t="shared" si="71"/>
        <v>#DIV/0!</v>
      </c>
      <c r="BG40" s="17" t="e">
        <f t="shared" si="71"/>
        <v>#DIV/0!</v>
      </c>
      <c r="BH40" s="17" t="e">
        <f t="shared" ref="BH40:BI40" si="72">SUM(BH6:BH38)</f>
        <v>#DIV/0!</v>
      </c>
      <c r="BI40" s="17" t="e">
        <f t="shared" si="72"/>
        <v>#DIV/0!</v>
      </c>
      <c r="BJ40" s="17"/>
    </row>
    <row r="41" spans="1:66" ht="15" x14ac:dyDescent="0.25">
      <c r="E41" s="26"/>
      <c r="F41" s="26"/>
      <c r="U41" s="15"/>
      <c r="V41" s="19"/>
      <c r="W41" s="6"/>
      <c r="X41" s="6"/>
      <c r="Y41" s="6"/>
      <c r="Z41" s="6"/>
      <c r="AA41" s="6"/>
      <c r="AB41" s="6"/>
      <c r="AC41" s="6"/>
      <c r="AE41" s="6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66" x14ac:dyDescent="0.2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spans="1:66" x14ac:dyDescent="0.2">
      <c r="AR43" s="51">
        <v>19.107164182309425</v>
      </c>
      <c r="AS43" s="51">
        <v>19.227283742460404</v>
      </c>
      <c r="AT43" s="51">
        <v>31.870213689900861</v>
      </c>
      <c r="AU43" s="51">
        <v>16.96978113625309</v>
      </c>
      <c r="AV43" s="51">
        <v>20.031396145870961</v>
      </c>
      <c r="AW43" s="51">
        <v>30.644032139415089</v>
      </c>
      <c r="AX43" s="51">
        <v>20.348151201373756</v>
      </c>
      <c r="AY43" s="51">
        <v>19.412637848868819</v>
      </c>
      <c r="AZ43" s="51">
        <v>30.817450335710078</v>
      </c>
      <c r="BA43" s="51">
        <v>18.457803502646094</v>
      </c>
      <c r="BB43" s="51">
        <v>19.650998959010501</v>
      </c>
      <c r="BC43" s="51">
        <v>30.401111407936835</v>
      </c>
      <c r="BD43" s="51">
        <v>20.65318542241851</v>
      </c>
      <c r="BE43" s="51">
        <v>19.964824404157021</v>
      </c>
      <c r="BF43" s="51">
        <v>31.733253367894509</v>
      </c>
      <c r="BG43" s="51">
        <v>18.351299374033808</v>
      </c>
      <c r="BH43" s="51">
        <v>19.825769305955824</v>
      </c>
      <c r="BI43" s="51">
        <v>30.827234774056627</v>
      </c>
    </row>
    <row r="44" spans="1:66" x14ac:dyDescent="0.2">
      <c r="AR44" s="2">
        <v>0.82645777098500284</v>
      </c>
      <c r="AS44" s="2">
        <v>1.0501799278155373</v>
      </c>
      <c r="AT44" s="2">
        <v>1.0120701827361509</v>
      </c>
      <c r="AU44" s="2">
        <v>1.2750687648289889</v>
      </c>
      <c r="AV44" s="2">
        <v>0.68352177471265929</v>
      </c>
      <c r="AW44" s="2">
        <v>1.4749266668971193</v>
      </c>
      <c r="AX44" s="2">
        <v>2.0127271419928463</v>
      </c>
      <c r="AY44" s="2">
        <v>1.1898537184777984</v>
      </c>
      <c r="AZ44" s="2">
        <v>1.3093238145593571</v>
      </c>
      <c r="BA44" s="2">
        <v>1.6969061691610208</v>
      </c>
      <c r="BB44" s="2">
        <v>1.1869677579431668</v>
      </c>
      <c r="BC44" s="2">
        <v>1.5527847667047692</v>
      </c>
      <c r="BD44" s="2">
        <v>1.6799692151356214</v>
      </c>
      <c r="BE44" s="2">
        <v>0.71447028736674556</v>
      </c>
      <c r="BF44" s="2">
        <v>0</v>
      </c>
      <c r="BG44" s="2">
        <v>1.9546120158619824</v>
      </c>
      <c r="BH44" s="2">
        <v>0.26823520658496081</v>
      </c>
      <c r="BI44" s="2">
        <v>1.1879156362236185</v>
      </c>
    </row>
    <row r="45" spans="1:66" x14ac:dyDescent="0.2">
      <c r="AR45" s="2">
        <v>67.528303345026856</v>
      </c>
      <c r="AS45" s="2">
        <v>66.90901057291471</v>
      </c>
      <c r="AT45" s="2">
        <v>60.576799520919153</v>
      </c>
      <c r="AU45" s="2">
        <v>71.048995558317728</v>
      </c>
      <c r="AV45" s="2">
        <v>65.813364187087842</v>
      </c>
      <c r="AW45" s="2">
        <v>60.986842443002217</v>
      </c>
      <c r="AX45" s="2">
        <v>65.238587736608451</v>
      </c>
      <c r="AY45" s="2">
        <v>66.829050341982963</v>
      </c>
      <c r="AZ45" s="2">
        <v>60.992464052158809</v>
      </c>
      <c r="BA45" s="2">
        <v>68.869832939838886</v>
      </c>
      <c r="BB45" s="2">
        <v>66.48598113864908</v>
      </c>
      <c r="BC45" s="2">
        <v>61.988297782496161</v>
      </c>
      <c r="BD45" s="2">
        <v>67.558103408788028</v>
      </c>
      <c r="BE45" s="2">
        <v>67.163577964886713</v>
      </c>
      <c r="BF45" s="2">
        <v>61.673426902466076</v>
      </c>
      <c r="BG45" s="2">
        <v>68.822009610643974</v>
      </c>
      <c r="BH45" s="2">
        <v>67.329422055289598</v>
      </c>
      <c r="BI45" s="2">
        <v>61.725868199936578</v>
      </c>
    </row>
    <row r="46" spans="1:66" ht="15" x14ac:dyDescent="0.25">
      <c r="B46" s="40"/>
      <c r="C46" s="46"/>
      <c r="AR46" s="2">
        <v>10.453501326236932</v>
      </c>
      <c r="AS46" s="2">
        <v>10.41528408180627</v>
      </c>
      <c r="AT46" s="2">
        <v>4.7062528174141356</v>
      </c>
      <c r="AU46" s="2">
        <v>9.4012425274949223</v>
      </c>
      <c r="AV46" s="2">
        <v>11.116638918729</v>
      </c>
      <c r="AW46" s="2">
        <v>4.9003088470481977</v>
      </c>
      <c r="AX46" s="2">
        <v>8.3038579971056183</v>
      </c>
      <c r="AY46" s="2">
        <v>11.076526637359125</v>
      </c>
      <c r="AZ46" s="2">
        <v>5.007812125957475</v>
      </c>
      <c r="BA46" s="2">
        <v>9.3579726215858638</v>
      </c>
      <c r="BB46" s="2">
        <v>11.030425125920752</v>
      </c>
      <c r="BC46" s="2">
        <v>4.8919339781077307</v>
      </c>
      <c r="BD46" s="2">
        <v>8.6447514158730758</v>
      </c>
      <c r="BE46" s="2">
        <v>11.119612171600547</v>
      </c>
      <c r="BF46" s="2">
        <v>4.9384861785296392</v>
      </c>
      <c r="BG46" s="2">
        <v>9.7150973154691851</v>
      </c>
      <c r="BH46" s="2">
        <v>10.78149138004469</v>
      </c>
      <c r="BI46" s="2">
        <v>4.7097499336921871</v>
      </c>
    </row>
    <row r="47" spans="1:66" ht="15" x14ac:dyDescent="0.25">
      <c r="B47" s="40"/>
      <c r="C47" s="46"/>
      <c r="AR47" s="2">
        <v>0.74929477294540547</v>
      </c>
      <c r="AS47" s="2">
        <v>0.94573563223231416</v>
      </c>
      <c r="AT47" s="2">
        <v>1.1753645061821028</v>
      </c>
      <c r="AU47" s="2">
        <v>1.3049120131052692</v>
      </c>
      <c r="AV47" s="2">
        <v>1.053837033905868</v>
      </c>
      <c r="AW47" s="17">
        <v>1.2096818554795277</v>
      </c>
      <c r="AX47" s="17">
        <v>0.81040944271805671</v>
      </c>
      <c r="AY47" s="17">
        <v>1.0464592762988343</v>
      </c>
      <c r="AZ47" s="17">
        <v>1.2340692571978784</v>
      </c>
      <c r="BA47" s="17">
        <v>1.0061243118564276</v>
      </c>
      <c r="BB47" s="17">
        <v>0.5080804673990752</v>
      </c>
      <c r="BC47" s="17">
        <v>1.1658720647545138</v>
      </c>
      <c r="BD47" s="17">
        <v>0.95008830792369137</v>
      </c>
      <c r="BE47" s="17">
        <v>0.69653665071223736</v>
      </c>
      <c r="BF47" s="17">
        <v>1.0576744041859969</v>
      </c>
      <c r="BG47" s="17">
        <v>0.88355592619145185</v>
      </c>
      <c r="BH47" s="17">
        <v>0.62150447428625299</v>
      </c>
      <c r="BI47" s="17">
        <v>0.95149915651066508</v>
      </c>
      <c r="BJ47" s="17"/>
      <c r="BK47" s="17"/>
      <c r="BL47" s="17"/>
      <c r="BM47" s="17"/>
      <c r="BN47" s="17"/>
    </row>
    <row r="48" spans="1:66" ht="15" x14ac:dyDescent="0.25">
      <c r="B48" s="40"/>
      <c r="C48" s="46"/>
    </row>
    <row r="49" spans="2:3" ht="15" x14ac:dyDescent="0.25">
      <c r="B49" s="40"/>
      <c r="C49" s="46"/>
    </row>
    <row r="50" spans="2:3" ht="15" x14ac:dyDescent="0.25">
      <c r="B50" s="40"/>
      <c r="C50" s="46"/>
    </row>
    <row r="51" spans="2:3" ht="15" x14ac:dyDescent="0.25">
      <c r="B51" s="40"/>
      <c r="C51" s="46"/>
    </row>
    <row r="52" spans="2:3" ht="15" x14ac:dyDescent="0.25">
      <c r="B52" s="41"/>
      <c r="C52" s="44"/>
    </row>
    <row r="53" spans="2:3" ht="15" x14ac:dyDescent="0.25">
      <c r="B53" s="40"/>
      <c r="C53" s="46"/>
    </row>
    <row r="54" spans="2:3" ht="15" x14ac:dyDescent="0.25">
      <c r="B54" s="40"/>
      <c r="C54" s="46"/>
    </row>
    <row r="55" spans="2:3" ht="15" x14ac:dyDescent="0.25">
      <c r="B55" s="40"/>
      <c r="C55" s="46"/>
    </row>
    <row r="56" spans="2:3" ht="15" x14ac:dyDescent="0.25">
      <c r="B56" s="40"/>
      <c r="C56" s="46"/>
    </row>
    <row r="57" spans="2:3" ht="15" x14ac:dyDescent="0.25">
      <c r="B57" s="40"/>
      <c r="C57" s="46"/>
    </row>
    <row r="58" spans="2:3" ht="15" x14ac:dyDescent="0.25">
      <c r="B58" s="42"/>
      <c r="C58" s="45"/>
    </row>
    <row r="59" spans="2:3" ht="15" x14ac:dyDescent="0.25">
      <c r="B59" s="40"/>
      <c r="C59" s="46"/>
    </row>
    <row r="60" spans="2:3" ht="15" x14ac:dyDescent="0.25">
      <c r="B60" s="40"/>
      <c r="C60" s="46"/>
    </row>
    <row r="61" spans="2:3" ht="15" x14ac:dyDescent="0.25">
      <c r="B61" s="40"/>
      <c r="C61" s="46"/>
    </row>
    <row r="62" spans="2:3" ht="15" x14ac:dyDescent="0.25">
      <c r="B62" s="40"/>
      <c r="C62" s="46"/>
    </row>
    <row r="63" spans="2:3" ht="15" x14ac:dyDescent="0.25">
      <c r="B63" s="43"/>
      <c r="C63" s="46"/>
    </row>
    <row r="64" spans="2:3" ht="15" x14ac:dyDescent="0.25">
      <c r="B64" s="40"/>
      <c r="C64" s="46"/>
    </row>
    <row r="65" spans="2:3" ht="15" x14ac:dyDescent="0.25">
      <c r="B65" s="41"/>
      <c r="C65" s="46"/>
    </row>
    <row r="66" spans="2:3" ht="15" x14ac:dyDescent="0.25">
      <c r="B66" s="41"/>
      <c r="C66" s="46"/>
    </row>
    <row r="67" spans="2:3" ht="15" x14ac:dyDescent="0.25">
      <c r="B67" s="40"/>
      <c r="C67" s="46"/>
    </row>
    <row r="68" spans="2:3" ht="15" x14ac:dyDescent="0.25">
      <c r="B68" s="40"/>
      <c r="C68" s="46"/>
    </row>
    <row r="69" spans="2:3" ht="15" x14ac:dyDescent="0.25">
      <c r="B69" s="40"/>
      <c r="C69" s="46"/>
    </row>
    <row r="70" spans="2:3" ht="15" x14ac:dyDescent="0.25">
      <c r="B70" s="41"/>
      <c r="C70" s="44"/>
    </row>
    <row r="71" spans="2:3" ht="15" x14ac:dyDescent="0.25">
      <c r="B71" s="40"/>
      <c r="C71" s="46"/>
    </row>
    <row r="72" spans="2:3" ht="15" x14ac:dyDescent="0.25">
      <c r="B72" s="40"/>
      <c r="C72" s="46"/>
    </row>
    <row r="73" spans="2:3" ht="15" x14ac:dyDescent="0.25">
      <c r="B73" s="40"/>
      <c r="C73" s="46"/>
    </row>
    <row r="74" spans="2:3" ht="15" x14ac:dyDescent="0.25">
      <c r="B74" s="40"/>
      <c r="C74" s="46"/>
    </row>
    <row r="75" spans="2:3" ht="15" x14ac:dyDescent="0.25">
      <c r="B75" s="40"/>
      <c r="C75" s="46"/>
    </row>
    <row r="76" spans="2:3" ht="15" x14ac:dyDescent="0.25">
      <c r="B76" s="40"/>
      <c r="C76" s="46"/>
    </row>
    <row r="77" spans="2:3" ht="15" x14ac:dyDescent="0.25">
      <c r="B77" s="40"/>
      <c r="C77" s="46"/>
    </row>
    <row r="78" spans="2:3" ht="15" x14ac:dyDescent="0.25">
      <c r="B78" s="40"/>
      <c r="C78" s="46"/>
    </row>
    <row r="79" spans="2:3" ht="15" x14ac:dyDescent="0.25">
      <c r="B79" s="40"/>
      <c r="C79" s="46"/>
    </row>
  </sheetData>
  <phoneticPr fontId="34" type="noConversion"/>
  <pageMargins left="0.74803149606299213" right="0.74803149606299213" top="0.98425196850393704" bottom="0.98425196850393704" header="0.51181102362204722" footer="0.51181102362204722"/>
  <pageSetup paperSize="9" scale="39" orientation="landscape" r:id="rId1"/>
  <headerFooter alignWithMargins="0"/>
  <colBreaks count="1" manualBreakCount="1">
    <brk id="5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8D5B-8938-45CB-BBFB-D8364D585311}">
  <dimension ref="A1:GB79"/>
  <sheetViews>
    <sheetView tabSelected="1" topLeftCell="A8" zoomScale="80" zoomScaleNormal="80" workbookViewId="0">
      <pane xSplit="1" topLeftCell="CR1" activePane="topRight" state="frozen"/>
      <selection activeCell="AX60" sqref="AX60:BC60"/>
      <selection pane="topRight" activeCell="DB45" sqref="DB45:EK45"/>
    </sheetView>
  </sheetViews>
  <sheetFormatPr defaultColWidth="9.140625" defaultRowHeight="12.75" x14ac:dyDescent="0.2"/>
  <cols>
    <col min="1" max="1" width="11.28515625" style="2" customWidth="1"/>
    <col min="2" max="2" width="24.42578125" style="2" customWidth="1"/>
    <col min="3" max="39" width="24.42578125" style="21" customWidth="1"/>
    <col min="40" max="40" width="12.7109375" style="2" customWidth="1"/>
    <col min="41" max="41" width="13.28515625" style="2" customWidth="1"/>
    <col min="42" max="42" width="8.42578125" style="2" customWidth="1"/>
    <col min="43" max="43" width="9.85546875" style="2" customWidth="1"/>
    <col min="44" max="44" width="7.5703125" style="2" customWidth="1"/>
    <col min="45" max="48" width="7.7109375" style="2" customWidth="1"/>
    <col min="49" max="49" width="9.140625" style="2" customWidth="1"/>
    <col min="50" max="50" width="11.140625" style="2" customWidth="1"/>
    <col min="51" max="60" width="9.140625" style="2" customWidth="1"/>
    <col min="61" max="103" width="9.140625" style="2"/>
    <col min="104" max="105" width="9.140625" style="2" customWidth="1"/>
    <col min="106" max="106" width="19.5703125" style="2" bestFit="1" customWidth="1"/>
    <col min="107" max="107" width="20.5703125" style="2" bestFit="1" customWidth="1"/>
    <col min="108" max="112" width="21.7109375" style="2" bestFit="1" customWidth="1"/>
    <col min="113" max="113" width="23.28515625" style="2" bestFit="1" customWidth="1"/>
    <col min="114" max="114" width="19.5703125" style="2" bestFit="1" customWidth="1"/>
    <col min="115" max="115" width="20.5703125" style="2" bestFit="1" customWidth="1"/>
    <col min="116" max="120" width="21.7109375" style="2" bestFit="1" customWidth="1"/>
    <col min="121" max="121" width="23.28515625" style="2" bestFit="1" customWidth="1"/>
    <col min="122" max="123" width="23.28515625" style="2" customWidth="1"/>
    <col min="124" max="124" width="16.140625" style="2" customWidth="1"/>
    <col min="125" max="125" width="17.140625" style="2" customWidth="1"/>
    <col min="126" max="126" width="15.42578125" style="2" customWidth="1"/>
    <col min="127" max="127" width="18.140625" style="2" customWidth="1"/>
    <col min="128" max="128" width="20.7109375" style="2" customWidth="1"/>
    <col min="129" max="129" width="16.42578125" style="2" customWidth="1"/>
    <col min="130" max="130" width="17.140625" style="2" customWidth="1"/>
    <col min="131" max="131" width="21" style="2" customWidth="1"/>
    <col min="132" max="132" width="21.28515625" style="2" customWidth="1"/>
    <col min="133" max="133" width="16.85546875" style="2" customWidth="1"/>
    <col min="134" max="134" width="14.28515625" style="2" customWidth="1"/>
    <col min="135" max="135" width="20.7109375" style="2" customWidth="1"/>
    <col min="136" max="136" width="20" style="2" customWidth="1"/>
    <col min="137" max="137" width="16.140625" style="2" customWidth="1"/>
    <col min="138" max="138" width="17.85546875" style="2" customWidth="1"/>
    <col min="139" max="139" width="14.7109375" style="2" customWidth="1"/>
    <col min="140" max="140" width="14.85546875" style="2" customWidth="1"/>
    <col min="141" max="141" width="16.28515625" style="2" customWidth="1"/>
    <col min="142" max="146" width="9.140625" style="2"/>
    <col min="147" max="147" width="23.28515625" style="2" customWidth="1"/>
    <col min="148" max="148" width="13.7109375" style="2" customWidth="1"/>
    <col min="149" max="16384" width="9.140625" style="2"/>
  </cols>
  <sheetData>
    <row r="1" spans="1:184" x14ac:dyDescent="0.2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5"/>
      <c r="AQ1" s="6"/>
      <c r="AR1" s="6"/>
      <c r="AS1" s="6"/>
      <c r="AT1" s="6"/>
      <c r="AU1" s="6"/>
      <c r="AV1" s="6"/>
      <c r="AX1" s="6"/>
    </row>
    <row r="2" spans="1:184" ht="18" x14ac:dyDescent="0.25">
      <c r="C2" s="23" t="s">
        <v>63</v>
      </c>
      <c r="D2" s="48" t="s">
        <v>61</v>
      </c>
      <c r="E2" s="49" t="s">
        <v>27</v>
      </c>
      <c r="F2" s="22"/>
      <c r="AO2" s="38"/>
      <c r="AP2" s="6"/>
      <c r="AQ2" s="6"/>
      <c r="AR2" s="6"/>
      <c r="AS2" s="6"/>
      <c r="AT2" s="6"/>
      <c r="AU2" s="6"/>
      <c r="AV2" s="6"/>
      <c r="AX2" s="6"/>
      <c r="DA2" s="38"/>
      <c r="DL2" s="7"/>
      <c r="DM2" s="7"/>
    </row>
    <row r="3" spans="1:184" ht="26.25" x14ac:dyDescent="0.25">
      <c r="A3" s="38"/>
      <c r="C3" s="23"/>
      <c r="D3" s="23" t="s">
        <v>59</v>
      </c>
      <c r="E3" s="36">
        <v>25.07</v>
      </c>
      <c r="F3" s="22"/>
      <c r="AO3" s="39" t="s">
        <v>0</v>
      </c>
      <c r="AP3" s="6"/>
      <c r="AQ3" s="6"/>
      <c r="AR3" s="6"/>
      <c r="AS3" s="6"/>
      <c r="AT3" s="6"/>
      <c r="AU3" s="6"/>
      <c r="AV3" s="6"/>
      <c r="AX3" s="6"/>
      <c r="DA3" s="38" t="s">
        <v>1</v>
      </c>
      <c r="DB3" s="8"/>
      <c r="DL3" s="7"/>
      <c r="DM3" s="7"/>
    </row>
    <row r="4" spans="1:184" ht="18" x14ac:dyDescent="0.25">
      <c r="A4" s="36" t="s">
        <v>27</v>
      </c>
      <c r="C4" s="24"/>
      <c r="D4" s="24" t="s">
        <v>60</v>
      </c>
      <c r="E4" s="37">
        <v>24.88</v>
      </c>
      <c r="AO4" s="2" t="s">
        <v>2</v>
      </c>
      <c r="AP4" s="9">
        <v>0.25</v>
      </c>
      <c r="AQ4" s="9">
        <v>0.25</v>
      </c>
      <c r="AR4" s="9">
        <v>0.25</v>
      </c>
      <c r="AS4" s="9">
        <v>0.25</v>
      </c>
      <c r="AT4" s="9">
        <v>0.25</v>
      </c>
      <c r="AU4" s="9">
        <v>0.25</v>
      </c>
      <c r="AV4" s="9">
        <v>0.25</v>
      </c>
      <c r="AW4" s="9">
        <v>0.25</v>
      </c>
      <c r="AX4" s="9">
        <v>0.25</v>
      </c>
      <c r="AY4" s="9">
        <v>0.25</v>
      </c>
      <c r="AZ4" s="9">
        <v>0.25</v>
      </c>
      <c r="BA4" s="9">
        <v>0.25</v>
      </c>
      <c r="BB4" s="9">
        <v>0.25</v>
      </c>
      <c r="BC4" s="9">
        <v>0.25</v>
      </c>
      <c r="BD4" s="9">
        <v>0.25</v>
      </c>
      <c r="BE4" s="9">
        <v>0.25</v>
      </c>
      <c r="BF4" s="9">
        <v>0.25</v>
      </c>
      <c r="BG4" s="9">
        <v>0.25</v>
      </c>
      <c r="BH4" s="9">
        <v>0.25</v>
      </c>
      <c r="BI4" s="9">
        <v>0.25</v>
      </c>
      <c r="BJ4" s="9">
        <v>0.25</v>
      </c>
      <c r="BK4" s="9">
        <v>0.25</v>
      </c>
      <c r="BL4" s="9">
        <v>0.25</v>
      </c>
      <c r="BM4" s="9">
        <v>0.25</v>
      </c>
      <c r="BN4" s="9">
        <v>0.25</v>
      </c>
      <c r="BO4" s="9">
        <v>0.25</v>
      </c>
      <c r="BP4" s="9">
        <v>0.25</v>
      </c>
      <c r="BQ4" s="9">
        <v>0.25</v>
      </c>
      <c r="BR4" s="9">
        <v>0.25</v>
      </c>
      <c r="BS4" s="9">
        <v>0.25</v>
      </c>
      <c r="BT4" s="9">
        <v>0.25</v>
      </c>
      <c r="BU4" s="9">
        <v>0.25</v>
      </c>
      <c r="BV4" s="9">
        <v>0.25</v>
      </c>
      <c r="BW4" s="9">
        <v>0.25</v>
      </c>
      <c r="BX4" s="9">
        <v>0.25</v>
      </c>
      <c r="BY4" s="9">
        <v>0.25</v>
      </c>
      <c r="CZ4" s="9"/>
      <c r="DA4" s="10" t="s">
        <v>3</v>
      </c>
      <c r="DB4" s="8"/>
      <c r="DC4" s="8"/>
      <c r="DD4" s="8"/>
      <c r="DE4" s="8"/>
      <c r="DF4" s="8"/>
      <c r="DG4" s="8"/>
      <c r="DH4" s="8"/>
      <c r="DI4" s="8"/>
      <c r="DJ4" s="8"/>
      <c r="DL4" s="7"/>
      <c r="DM4" s="7"/>
    </row>
    <row r="5" spans="1:184" x14ac:dyDescent="0.2">
      <c r="A5" s="24" t="s">
        <v>62</v>
      </c>
      <c r="B5" s="11" t="s">
        <v>67</v>
      </c>
      <c r="C5" s="11" t="s">
        <v>68</v>
      </c>
      <c r="D5" s="1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  <c r="L5" s="1" t="s">
        <v>77</v>
      </c>
      <c r="M5" s="1" t="s">
        <v>78</v>
      </c>
      <c r="N5" s="1" t="s">
        <v>79</v>
      </c>
      <c r="O5" s="53" t="s">
        <v>80</v>
      </c>
      <c r="P5" s="54" t="s">
        <v>81</v>
      </c>
      <c r="Q5" s="53" t="s">
        <v>82</v>
      </c>
      <c r="R5" s="54" t="s">
        <v>83</v>
      </c>
      <c r="S5" s="53" t="s">
        <v>84</v>
      </c>
      <c r="T5" s="53" t="s">
        <v>85</v>
      </c>
      <c r="U5" s="54" t="s">
        <v>86</v>
      </c>
      <c r="V5" s="55" t="s">
        <v>87</v>
      </c>
      <c r="W5" s="55" t="s">
        <v>88</v>
      </c>
      <c r="X5" s="55" t="s">
        <v>89</v>
      </c>
      <c r="Y5" s="55" t="s">
        <v>90</v>
      </c>
      <c r="Z5" s="56" t="s">
        <v>101</v>
      </c>
      <c r="AA5" s="55" t="s">
        <v>102</v>
      </c>
      <c r="AB5" s="56" t="s">
        <v>91</v>
      </c>
      <c r="AC5" s="56" t="s">
        <v>92</v>
      </c>
      <c r="AD5" s="55" t="s">
        <v>93</v>
      </c>
      <c r="AE5" s="55" t="s">
        <v>94</v>
      </c>
      <c r="AF5" s="55" t="s">
        <v>95</v>
      </c>
      <c r="AG5" s="56" t="s">
        <v>96</v>
      </c>
      <c r="AH5" s="55" t="s">
        <v>97</v>
      </c>
      <c r="AI5" s="56" t="s">
        <v>98</v>
      </c>
      <c r="AJ5" s="56" t="s">
        <v>99</v>
      </c>
      <c r="AK5" s="56" t="s">
        <v>100</v>
      </c>
      <c r="AL5" s="57"/>
      <c r="AM5" s="57"/>
      <c r="AO5" s="2" t="s">
        <v>4</v>
      </c>
      <c r="AP5" s="11" t="str">
        <f t="shared" ref="AP5:BB5" si="0">B5</f>
        <v>TG_01</v>
      </c>
      <c r="AQ5" s="11" t="str">
        <f t="shared" si="0"/>
        <v>TG_02</v>
      </c>
      <c r="AR5" s="11" t="str">
        <f t="shared" si="0"/>
        <v>TG_03</v>
      </c>
      <c r="AS5" s="11" t="str">
        <f t="shared" si="0"/>
        <v>TG_04</v>
      </c>
      <c r="AT5" s="11" t="str">
        <f t="shared" si="0"/>
        <v>TG_05</v>
      </c>
      <c r="AU5" s="11" t="str">
        <f t="shared" si="0"/>
        <v>TG_06</v>
      </c>
      <c r="AV5" s="11" t="str">
        <f t="shared" si="0"/>
        <v>TG_07</v>
      </c>
      <c r="AW5" s="11" t="str">
        <f t="shared" si="0"/>
        <v>TG_08</v>
      </c>
      <c r="AX5" s="11" t="str">
        <f t="shared" si="0"/>
        <v>TG_09</v>
      </c>
      <c r="AY5" s="11" t="str">
        <f t="shared" si="0"/>
        <v>TG_10</v>
      </c>
      <c r="AZ5" s="11" t="str">
        <f t="shared" si="0"/>
        <v>TG_11</v>
      </c>
      <c r="BA5" s="11" t="str">
        <f t="shared" si="0"/>
        <v>TG_12</v>
      </c>
      <c r="BB5" s="11" t="str">
        <f t="shared" si="0"/>
        <v>TG_13</v>
      </c>
      <c r="BC5" s="11" t="str">
        <f t="shared" ref="BC5" si="1">O5</f>
        <v>TG_14</v>
      </c>
      <c r="BD5" s="11" t="str">
        <f t="shared" ref="BD5" si="2">P5</f>
        <v>TG_15</v>
      </c>
      <c r="BE5" s="11" t="str">
        <f t="shared" ref="BE5" si="3">Q5</f>
        <v>TG_16</v>
      </c>
      <c r="BF5" s="11" t="str">
        <f t="shared" ref="BF5" si="4">R5</f>
        <v>TG_17</v>
      </c>
      <c r="BG5" s="11" t="str">
        <f t="shared" ref="BG5" si="5">S5</f>
        <v>TG_18</v>
      </c>
      <c r="BH5" s="11" t="str">
        <f t="shared" ref="BH5" si="6">T5</f>
        <v>TG_19</v>
      </c>
      <c r="BI5" s="11" t="str">
        <f t="shared" ref="BI5" si="7">U5</f>
        <v>TG_20</v>
      </c>
      <c r="BJ5" s="11" t="str">
        <f t="shared" ref="BJ5" si="8">V5</f>
        <v>TG_21</v>
      </c>
      <c r="BK5" s="11" t="str">
        <f t="shared" ref="BK5" si="9">W5</f>
        <v>TG_22</v>
      </c>
      <c r="BL5" s="11" t="str">
        <f t="shared" ref="BL5" si="10">X5</f>
        <v>TG_23</v>
      </c>
      <c r="BM5" s="11" t="str">
        <f t="shared" ref="BM5" si="11">Y5</f>
        <v>TG_24</v>
      </c>
      <c r="BN5" s="11" t="str">
        <f t="shared" ref="BN5" si="12">Z5</f>
        <v>TG_49</v>
      </c>
      <c r="BO5" s="11" t="str">
        <f t="shared" ref="BO5" si="13">AA5</f>
        <v>TG_50</v>
      </c>
      <c r="BP5" s="11" t="str">
        <f t="shared" ref="BP5" si="14">AB5</f>
        <v>TG_51</v>
      </c>
      <c r="BQ5" s="11" t="str">
        <f t="shared" ref="BQ5" si="15">AC5</f>
        <v>TG_52</v>
      </c>
      <c r="BR5" s="11" t="str">
        <f t="shared" ref="BR5" si="16">AD5</f>
        <v>TG_53</v>
      </c>
      <c r="BS5" s="11" t="str">
        <f t="shared" ref="BS5" si="17">AE5</f>
        <v>TG_54</v>
      </c>
      <c r="BT5" s="11" t="str">
        <f t="shared" ref="BT5" si="18">AF5</f>
        <v>TG_55</v>
      </c>
      <c r="BU5" s="11" t="str">
        <f t="shared" ref="BU5" si="19">AG5</f>
        <v>TG_56</v>
      </c>
      <c r="BV5" s="11" t="str">
        <f t="shared" ref="BV5" si="20">AH5</f>
        <v>TG_57</v>
      </c>
      <c r="BW5" s="11" t="str">
        <f t="shared" ref="BW5" si="21">AI5</f>
        <v>TG_58</v>
      </c>
      <c r="BX5" s="11" t="str">
        <f t="shared" ref="BX5" si="22">AJ5</f>
        <v>TG_59</v>
      </c>
      <c r="BY5" s="11" t="str">
        <f t="shared" ref="BY5" si="23">AK5</f>
        <v>TG_60</v>
      </c>
      <c r="CZ5" s="12"/>
      <c r="DA5" s="12"/>
      <c r="DB5" s="11" t="str">
        <f t="shared" ref="DB5:DR5" si="24">AP5</f>
        <v>TG_01</v>
      </c>
      <c r="DC5" s="11" t="str">
        <f t="shared" si="24"/>
        <v>TG_02</v>
      </c>
      <c r="DD5" s="11" t="str">
        <f t="shared" si="24"/>
        <v>TG_03</v>
      </c>
      <c r="DE5" s="11" t="str">
        <f t="shared" si="24"/>
        <v>TG_04</v>
      </c>
      <c r="DF5" s="11" t="str">
        <f t="shared" si="24"/>
        <v>TG_05</v>
      </c>
      <c r="DG5" s="11" t="str">
        <f t="shared" si="24"/>
        <v>TG_06</v>
      </c>
      <c r="DH5" s="11" t="str">
        <f t="shared" si="24"/>
        <v>TG_07</v>
      </c>
      <c r="DI5" s="11" t="str">
        <f t="shared" si="24"/>
        <v>TG_08</v>
      </c>
      <c r="DJ5" s="11" t="str">
        <f t="shared" si="24"/>
        <v>TG_09</v>
      </c>
      <c r="DK5" s="11" t="str">
        <f t="shared" si="24"/>
        <v>TG_10</v>
      </c>
      <c r="DL5" s="11" t="str">
        <f t="shared" si="24"/>
        <v>TG_11</v>
      </c>
      <c r="DM5" s="11" t="str">
        <f t="shared" si="24"/>
        <v>TG_12</v>
      </c>
      <c r="DN5" s="11" t="str">
        <f t="shared" si="24"/>
        <v>TG_13</v>
      </c>
      <c r="DO5" s="11" t="str">
        <f t="shared" si="24"/>
        <v>TG_14</v>
      </c>
      <c r="DP5" s="11" t="str">
        <f t="shared" si="24"/>
        <v>TG_15</v>
      </c>
      <c r="DQ5" s="11" t="str">
        <f t="shared" si="24"/>
        <v>TG_16</v>
      </c>
      <c r="DR5" s="11" t="str">
        <f t="shared" si="24"/>
        <v>TG_17</v>
      </c>
      <c r="DS5" s="11" t="str">
        <f t="shared" ref="DS5:EF5" si="25">BG5</f>
        <v>TG_18</v>
      </c>
      <c r="DT5" s="11" t="str">
        <f t="shared" si="25"/>
        <v>TG_19</v>
      </c>
      <c r="DU5" s="11" t="str">
        <f t="shared" si="25"/>
        <v>TG_20</v>
      </c>
      <c r="DV5" s="11" t="str">
        <f t="shared" si="25"/>
        <v>TG_21</v>
      </c>
      <c r="DW5" s="11" t="str">
        <f t="shared" si="25"/>
        <v>TG_22</v>
      </c>
      <c r="DX5" s="11" t="str">
        <f t="shared" si="25"/>
        <v>TG_23</v>
      </c>
      <c r="DY5" s="11" t="str">
        <f t="shared" si="25"/>
        <v>TG_24</v>
      </c>
      <c r="DZ5" s="11" t="str">
        <f t="shared" si="25"/>
        <v>TG_49</v>
      </c>
      <c r="EA5" s="11" t="str">
        <f t="shared" si="25"/>
        <v>TG_50</v>
      </c>
      <c r="EB5" s="11" t="str">
        <f t="shared" si="25"/>
        <v>TG_51</v>
      </c>
      <c r="EC5" s="11" t="str">
        <f t="shared" si="25"/>
        <v>TG_52</v>
      </c>
      <c r="ED5" s="11" t="str">
        <f t="shared" si="25"/>
        <v>TG_53</v>
      </c>
      <c r="EE5" s="11" t="str">
        <f t="shared" si="25"/>
        <v>TG_54</v>
      </c>
      <c r="EF5" s="11" t="str">
        <f t="shared" si="25"/>
        <v>TG_55</v>
      </c>
      <c r="EG5" s="11" t="str">
        <f>BU5</f>
        <v>TG_56</v>
      </c>
      <c r="EH5" s="11" t="str">
        <f t="shared" ref="EH5" si="26">BV5</f>
        <v>TG_57</v>
      </c>
      <c r="EI5" s="11" t="str">
        <f t="shared" ref="EI5" si="27">BW5</f>
        <v>TG_58</v>
      </c>
      <c r="EJ5" s="11" t="str">
        <f t="shared" ref="EJ5" si="28">BX5</f>
        <v>TG_59</v>
      </c>
      <c r="EK5" s="11" t="str">
        <f t="shared" ref="EK5" si="29">BY5</f>
        <v>TG_60</v>
      </c>
      <c r="EQ5" s="11"/>
      <c r="ER5" s="30"/>
      <c r="ES5" s="11" t="str">
        <f t="shared" ref="ES5:FH5" si="30">DB5</f>
        <v>TG_01</v>
      </c>
      <c r="ET5" s="11" t="str">
        <f t="shared" si="30"/>
        <v>TG_02</v>
      </c>
      <c r="EU5" s="11" t="str">
        <f t="shared" si="30"/>
        <v>TG_03</v>
      </c>
      <c r="EV5" s="11" t="str">
        <f t="shared" si="30"/>
        <v>TG_04</v>
      </c>
      <c r="EW5" s="11" t="str">
        <f t="shared" si="30"/>
        <v>TG_05</v>
      </c>
      <c r="EX5" s="11" t="str">
        <f t="shared" si="30"/>
        <v>TG_06</v>
      </c>
      <c r="EY5" s="11" t="str">
        <f t="shared" si="30"/>
        <v>TG_07</v>
      </c>
      <c r="EZ5" s="11" t="str">
        <f t="shared" si="30"/>
        <v>TG_08</v>
      </c>
      <c r="FA5" s="11" t="str">
        <f t="shared" si="30"/>
        <v>TG_09</v>
      </c>
      <c r="FB5" s="11" t="str">
        <f t="shared" si="30"/>
        <v>TG_10</v>
      </c>
      <c r="FC5" s="11" t="str">
        <f t="shared" si="30"/>
        <v>TG_11</v>
      </c>
      <c r="FD5" s="11" t="str">
        <f t="shared" si="30"/>
        <v>TG_12</v>
      </c>
      <c r="FE5" s="11" t="str">
        <f t="shared" si="30"/>
        <v>TG_13</v>
      </c>
      <c r="FF5" s="11" t="str">
        <f t="shared" si="30"/>
        <v>TG_14</v>
      </c>
      <c r="FG5" s="11" t="str">
        <f t="shared" si="30"/>
        <v>TG_15</v>
      </c>
      <c r="FH5" s="11" t="str">
        <f t="shared" si="30"/>
        <v>TG_16</v>
      </c>
      <c r="FI5" s="11" t="str">
        <f t="shared" ref="FI5:GB5" si="31">DR5</f>
        <v>TG_17</v>
      </c>
      <c r="FJ5" s="11" t="str">
        <f t="shared" si="31"/>
        <v>TG_18</v>
      </c>
      <c r="FK5" s="11" t="str">
        <f t="shared" si="31"/>
        <v>TG_19</v>
      </c>
      <c r="FL5" s="11" t="str">
        <f t="shared" si="31"/>
        <v>TG_20</v>
      </c>
      <c r="FM5" s="11" t="str">
        <f t="shared" si="31"/>
        <v>TG_21</v>
      </c>
      <c r="FN5" s="11" t="str">
        <f t="shared" si="31"/>
        <v>TG_22</v>
      </c>
      <c r="FO5" s="11" t="str">
        <f t="shared" si="31"/>
        <v>TG_23</v>
      </c>
      <c r="FP5" s="11" t="str">
        <f t="shared" si="31"/>
        <v>TG_24</v>
      </c>
      <c r="FQ5" s="11" t="str">
        <f t="shared" si="31"/>
        <v>TG_49</v>
      </c>
      <c r="FR5" s="11" t="str">
        <f t="shared" si="31"/>
        <v>TG_50</v>
      </c>
      <c r="FS5" s="11" t="str">
        <f t="shared" si="31"/>
        <v>TG_51</v>
      </c>
      <c r="FT5" s="11" t="str">
        <f t="shared" si="31"/>
        <v>TG_52</v>
      </c>
      <c r="FU5" s="11" t="str">
        <f t="shared" si="31"/>
        <v>TG_53</v>
      </c>
      <c r="FV5" s="11" t="str">
        <f t="shared" si="31"/>
        <v>TG_54</v>
      </c>
      <c r="FW5" s="11" t="str">
        <f t="shared" si="31"/>
        <v>TG_55</v>
      </c>
      <c r="FX5" s="11" t="str">
        <f t="shared" si="31"/>
        <v>TG_56</v>
      </c>
      <c r="FY5" s="11" t="str">
        <f t="shared" si="31"/>
        <v>TG_57</v>
      </c>
      <c r="FZ5" s="11" t="str">
        <f t="shared" si="31"/>
        <v>TG_58</v>
      </c>
      <c r="GA5" s="11" t="str">
        <f t="shared" si="31"/>
        <v>TG_59</v>
      </c>
      <c r="GB5" s="11" t="str">
        <f t="shared" si="31"/>
        <v>TG_60</v>
      </c>
    </row>
    <row r="6" spans="1:184" ht="15" x14ac:dyDescent="0.25">
      <c r="A6" s="47" t="s">
        <v>40</v>
      </c>
      <c r="B6" s="52"/>
      <c r="C6" s="52"/>
      <c r="D6" s="52"/>
      <c r="E6" s="5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O6" s="15">
        <v>0.33333333333333331</v>
      </c>
      <c r="AP6" s="2">
        <f t="shared" ref="AP6:BB6" si="32">((B$6/B$13)*$E$3)/144.4*(1/AP$4*1000)/3</f>
        <v>0</v>
      </c>
      <c r="AQ6" s="2">
        <f t="shared" si="32"/>
        <v>0</v>
      </c>
      <c r="AR6" s="2">
        <f t="shared" si="32"/>
        <v>0</v>
      </c>
      <c r="AS6" s="2">
        <f t="shared" si="32"/>
        <v>0</v>
      </c>
      <c r="AT6" s="2">
        <f t="shared" si="32"/>
        <v>0</v>
      </c>
      <c r="AU6" s="2">
        <f t="shared" si="32"/>
        <v>0</v>
      </c>
      <c r="AV6" s="2">
        <f t="shared" si="32"/>
        <v>0</v>
      </c>
      <c r="AW6" s="2">
        <f t="shared" si="32"/>
        <v>0</v>
      </c>
      <c r="AX6" s="2">
        <f t="shared" si="32"/>
        <v>0</v>
      </c>
      <c r="AY6" s="2">
        <f t="shared" si="32"/>
        <v>0</v>
      </c>
      <c r="AZ6" s="2">
        <f t="shared" si="32"/>
        <v>0</v>
      </c>
      <c r="BA6" s="2">
        <f t="shared" si="32"/>
        <v>0</v>
      </c>
      <c r="BB6" s="2">
        <f t="shared" si="32"/>
        <v>0</v>
      </c>
      <c r="BC6" s="2">
        <f t="shared" ref="BC6" si="33">((O$6/O$13)*$E$3)/144.4*(1/BC$4*1000)/3</f>
        <v>0</v>
      </c>
      <c r="BD6" s="2">
        <f t="shared" ref="BD6" si="34">((P$6/P$13)*$E$3)/144.4*(1/BD$4*1000)/3</f>
        <v>0</v>
      </c>
      <c r="BE6" s="2">
        <f t="shared" ref="BE6" si="35">((Q$6/Q$13)*$E$3)/144.4*(1/BE$4*1000)/3</f>
        <v>0</v>
      </c>
      <c r="BF6" s="2">
        <f t="shared" ref="BF6" si="36">((R$6/R$13)*$E$3)/144.4*(1/BF$4*1000)/3</f>
        <v>0</v>
      </c>
      <c r="BG6" s="2">
        <f t="shared" ref="BG6" si="37">((S$6/S$13)*$E$3)/144.4*(1/BG$4*1000)/3</f>
        <v>0</v>
      </c>
      <c r="BH6" s="2">
        <f t="shared" ref="BH6" si="38">((T$6/T$13)*$E$3)/144.4*(1/BH$4*1000)/3</f>
        <v>0</v>
      </c>
      <c r="BI6" s="2">
        <f t="shared" ref="BI6" si="39">((U$6/U$13)*$E$3)/144.4*(1/BI$4*1000)/3</f>
        <v>0</v>
      </c>
      <c r="BJ6" s="2">
        <f t="shared" ref="BJ6" si="40">((V$6/V$13)*$E$3)/144.4*(1/BJ$4*1000)/3</f>
        <v>0</v>
      </c>
      <c r="BK6" s="2">
        <f t="shared" ref="BK6" si="41">((W$6/W$13)*$E$3)/144.4*(1/BK$4*1000)/3</f>
        <v>0</v>
      </c>
      <c r="BL6" s="2">
        <f t="shared" ref="BL6" si="42">((X$6/X$13)*$E$3)/144.4*(1/BL$4*1000)/3</f>
        <v>0</v>
      </c>
      <c r="BM6" s="2">
        <f t="shared" ref="BM6" si="43">((Y$6/Y$13)*$E$3)/144.4*(1/BM$4*1000)/3</f>
        <v>0</v>
      </c>
      <c r="BN6" s="2">
        <f t="shared" ref="BN6" si="44">((Z$6/Z$13)*$E$3)/144.4*(1/BN$4*1000)/3</f>
        <v>0</v>
      </c>
      <c r="BO6" s="2">
        <f t="shared" ref="BO6" si="45">((AA$6/AA$13)*$E$3)/144.4*(1/BO$4*1000)/3</f>
        <v>0</v>
      </c>
      <c r="BP6" s="2">
        <f t="shared" ref="BP6" si="46">((AB$6/AB$13)*$E$3)/144.4*(1/BP$4*1000)/3</f>
        <v>0</v>
      </c>
      <c r="BQ6" s="2">
        <f t="shared" ref="BQ6" si="47">((AC$6/AC$13)*$E$3)/144.4*(1/BQ$4*1000)/3</f>
        <v>0</v>
      </c>
      <c r="BR6" s="2">
        <f t="shared" ref="BR6" si="48">((AD$6/AD$13)*$E$3)/144.4*(1/BR$4*1000)/3</f>
        <v>0</v>
      </c>
      <c r="BS6" s="2">
        <f t="shared" ref="BS6" si="49">((AE$6/AE$13)*$E$3)/144.4*(1/BS$4*1000)/3</f>
        <v>0</v>
      </c>
      <c r="BT6" s="2">
        <f t="shared" ref="BT6" si="50">((AF$6/AF$13)*$E$3)/144.4*(1/BT$4*1000)/3</f>
        <v>0</v>
      </c>
      <c r="BU6" s="2">
        <f t="shared" ref="BU6" si="51">((AG$6/AG$13)*$E$3)/144.4*(1/BU$4*1000)/3</f>
        <v>0</v>
      </c>
      <c r="BV6" s="2">
        <f t="shared" ref="BV6" si="52">((AH$6/AH$13)*$E$3)/144.4*(1/BV$4*1000)/3</f>
        <v>0</v>
      </c>
      <c r="BW6" s="2">
        <f t="shared" ref="BW6" si="53">((AI$6/AI$13)*$E$3)/144.4*(1/BW$4*1000)/3</f>
        <v>0</v>
      </c>
      <c r="BX6" s="2">
        <f t="shared" ref="BX6" si="54">((AJ$6/AJ$13)*$E$3)/144.4*(1/BX$4*1000)/3</f>
        <v>0</v>
      </c>
      <c r="BY6" s="2">
        <f t="shared" ref="BY6" si="55">((AK$6/AK$13)*$E$3)/144.4*(1/BY$4*1000)/3</f>
        <v>0</v>
      </c>
      <c r="DA6" s="15">
        <v>0.33333333333333331</v>
      </c>
      <c r="DB6" s="17">
        <f t="shared" ref="DB6:DK9" si="56">AP6*100/AP$39</f>
        <v>0</v>
      </c>
      <c r="DC6" s="17">
        <f t="shared" si="56"/>
        <v>0</v>
      </c>
      <c r="DD6" s="17">
        <f t="shared" si="56"/>
        <v>0</v>
      </c>
      <c r="DE6" s="17">
        <f t="shared" si="56"/>
        <v>0</v>
      </c>
      <c r="DF6" s="17">
        <f t="shared" si="56"/>
        <v>0</v>
      </c>
      <c r="DG6" s="17">
        <f t="shared" si="56"/>
        <v>0</v>
      </c>
      <c r="DH6" s="17">
        <f t="shared" si="56"/>
        <v>0</v>
      </c>
      <c r="DI6" s="17">
        <f t="shared" si="56"/>
        <v>0</v>
      </c>
      <c r="DJ6" s="17">
        <f t="shared" si="56"/>
        <v>0</v>
      </c>
      <c r="DK6" s="17">
        <f t="shared" si="56"/>
        <v>0</v>
      </c>
      <c r="DL6" s="17">
        <f t="shared" ref="DL6:DR9" si="57">AZ6*100/AZ$39</f>
        <v>0</v>
      </c>
      <c r="DM6" s="17">
        <f t="shared" si="57"/>
        <v>0</v>
      </c>
      <c r="DN6" s="17">
        <f t="shared" si="57"/>
        <v>0</v>
      </c>
      <c r="DO6" s="17">
        <f t="shared" si="57"/>
        <v>0</v>
      </c>
      <c r="DP6" s="17">
        <f t="shared" si="57"/>
        <v>0</v>
      </c>
      <c r="DQ6" s="17">
        <f t="shared" si="57"/>
        <v>0</v>
      </c>
      <c r="DR6" s="17">
        <f t="shared" si="57"/>
        <v>0</v>
      </c>
      <c r="DS6" s="17">
        <f t="shared" ref="DS6:EF9" si="58">BG6*100/BG$39</f>
        <v>0</v>
      </c>
      <c r="DT6" s="17">
        <f t="shared" si="58"/>
        <v>0</v>
      </c>
      <c r="DU6" s="17">
        <f t="shared" si="58"/>
        <v>0</v>
      </c>
      <c r="DV6" s="17">
        <f t="shared" si="58"/>
        <v>0</v>
      </c>
      <c r="DW6" s="17">
        <f t="shared" si="58"/>
        <v>0</v>
      </c>
      <c r="DX6" s="17">
        <f t="shared" si="58"/>
        <v>0</v>
      </c>
      <c r="DY6" s="17">
        <f t="shared" si="58"/>
        <v>0</v>
      </c>
      <c r="DZ6" s="17">
        <f t="shared" si="58"/>
        <v>0</v>
      </c>
      <c r="EA6" s="17">
        <f t="shared" si="58"/>
        <v>0</v>
      </c>
      <c r="EB6" s="17">
        <f t="shared" si="58"/>
        <v>0</v>
      </c>
      <c r="EC6" s="17">
        <f t="shared" si="58"/>
        <v>0</v>
      </c>
      <c r="ED6" s="17">
        <f t="shared" si="58"/>
        <v>0</v>
      </c>
      <c r="EE6" s="17">
        <f t="shared" si="58"/>
        <v>0</v>
      </c>
      <c r="EF6" s="17">
        <f t="shared" si="58"/>
        <v>0</v>
      </c>
      <c r="EG6" s="17">
        <f>BU6*100/BU$39</f>
        <v>0</v>
      </c>
      <c r="EH6" s="17">
        <f t="shared" ref="EH6:EH9" si="59">BV6*100/BV$39</f>
        <v>0</v>
      </c>
      <c r="EI6" s="17">
        <f t="shared" ref="EI6:EI9" si="60">BW6*100/BW$39</f>
        <v>0</v>
      </c>
      <c r="EJ6" s="17">
        <f t="shared" ref="EJ6:EJ9" si="61">BX6*100/BX$39</f>
        <v>0</v>
      </c>
      <c r="EK6" s="17">
        <f t="shared" ref="EK6:EK9" si="62">BY6*100/BY$39</f>
        <v>0</v>
      </c>
      <c r="EQ6" s="17"/>
      <c r="ER6" s="33" t="s">
        <v>66</v>
      </c>
      <c r="ES6" s="33">
        <f t="shared" ref="ES6:FH6" si="63">DB23/DB15</f>
        <v>0.37611093755162345</v>
      </c>
      <c r="ET6" s="33">
        <f t="shared" si="63"/>
        <v>0.28309387620949311</v>
      </c>
      <c r="EU6" s="33">
        <f t="shared" si="63"/>
        <v>5.1539423168844863E-2</v>
      </c>
      <c r="EV6" s="33">
        <f t="shared" si="63"/>
        <v>0.42728895052013371</v>
      </c>
      <c r="EW6" s="33">
        <f t="shared" si="63"/>
        <v>0.40553683562301934</v>
      </c>
      <c r="EX6" s="33">
        <f t="shared" si="63"/>
        <v>8.0799653723909848E-2</v>
      </c>
      <c r="EY6" s="33">
        <f t="shared" si="63"/>
        <v>0.44733947175031336</v>
      </c>
      <c r="EZ6" s="33">
        <f t="shared" si="63"/>
        <v>0.39140472617634858</v>
      </c>
      <c r="FA6" s="33">
        <f t="shared" si="63"/>
        <v>7.6088929360465241E-2</v>
      </c>
      <c r="FB6" s="33">
        <f t="shared" si="63"/>
        <v>0.44467662287520876</v>
      </c>
      <c r="FC6" s="33">
        <f t="shared" si="63"/>
        <v>0.36554748517829333</v>
      </c>
      <c r="FD6" s="33">
        <f t="shared" si="63"/>
        <v>7.0926969126274109E-2</v>
      </c>
      <c r="FE6" s="33">
        <f t="shared" si="63"/>
        <v>0.42853349381835465</v>
      </c>
      <c r="FF6" s="33">
        <f t="shared" si="63"/>
        <v>0.36260768172132651</v>
      </c>
      <c r="FG6" s="33">
        <f t="shared" si="63"/>
        <v>4.3021292840357772E-2</v>
      </c>
      <c r="FH6" s="33">
        <f t="shared" si="63"/>
        <v>0.49947161649911392</v>
      </c>
      <c r="FI6" s="33">
        <f t="shared" ref="FI6:GB6" si="64">DR23/DR15</f>
        <v>0.22034340001676797</v>
      </c>
      <c r="FJ6" s="33">
        <f t="shared" si="64"/>
        <v>4.0658623455400271E-2</v>
      </c>
      <c r="FK6" s="33">
        <f t="shared" si="64"/>
        <v>0.51572710382547682</v>
      </c>
      <c r="FL6" s="33">
        <f t="shared" si="64"/>
        <v>0.22902029906302998</v>
      </c>
      <c r="FM6" s="33">
        <f t="shared" si="64"/>
        <v>7.5710948946367651E-2</v>
      </c>
      <c r="FN6" s="33">
        <f t="shared" si="64"/>
        <v>0.51437526802599609</v>
      </c>
      <c r="FO6" s="33">
        <f t="shared" si="64"/>
        <v>0.3785678432028966</v>
      </c>
      <c r="FP6" s="33">
        <f t="shared" si="64"/>
        <v>6.6142402606835321E-2</v>
      </c>
      <c r="FQ6" s="33">
        <f t="shared" si="64"/>
        <v>0.42062046617338711</v>
      </c>
      <c r="FR6" s="33">
        <f t="shared" si="64"/>
        <v>0.3197268768955685</v>
      </c>
      <c r="FS6" s="33">
        <f t="shared" si="64"/>
        <v>5.8708097382851966E-2</v>
      </c>
      <c r="FT6" s="33">
        <f t="shared" si="64"/>
        <v>0.25569928018292304</v>
      </c>
      <c r="FU6" s="33">
        <f t="shared" si="64"/>
        <v>0.3348306115057223</v>
      </c>
      <c r="FV6" s="33">
        <f t="shared" si="64"/>
        <v>5.2217725956403095E-2</v>
      </c>
      <c r="FW6" s="33">
        <f t="shared" si="64"/>
        <v>0.38968895087483435</v>
      </c>
      <c r="FX6" s="33">
        <f t="shared" si="64"/>
        <v>0.31109024556205916</v>
      </c>
      <c r="FY6" s="33">
        <f t="shared" si="64"/>
        <v>5.3858706442946498E-2</v>
      </c>
      <c r="FZ6" s="33">
        <f t="shared" si="64"/>
        <v>0.37476505838888752</v>
      </c>
      <c r="GA6" s="33">
        <f t="shared" si="64"/>
        <v>0.3203507939412692</v>
      </c>
      <c r="GB6" s="33">
        <f t="shared" si="64"/>
        <v>5.8278256575971167E-2</v>
      </c>
    </row>
    <row r="7" spans="1:184" ht="15" x14ac:dyDescent="0.25">
      <c r="A7" s="47" t="s">
        <v>30</v>
      </c>
      <c r="B7" s="52"/>
      <c r="C7" s="52"/>
      <c r="D7" s="52"/>
      <c r="E7" s="5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O7" s="15">
        <v>0.41666666666666669</v>
      </c>
      <c r="AP7" s="2">
        <f t="shared" ref="AP7:BB7" si="65">((B$7/B$13)*$E$3)/172.4*(1/AP$4*1000)/3</f>
        <v>0</v>
      </c>
      <c r="AQ7" s="2">
        <f t="shared" si="65"/>
        <v>0</v>
      </c>
      <c r="AR7" s="2">
        <f t="shared" si="65"/>
        <v>0</v>
      </c>
      <c r="AS7" s="2">
        <f t="shared" si="65"/>
        <v>0</v>
      </c>
      <c r="AT7" s="2">
        <f t="shared" si="65"/>
        <v>0</v>
      </c>
      <c r="AU7" s="2">
        <f t="shared" si="65"/>
        <v>0</v>
      </c>
      <c r="AV7" s="2">
        <f t="shared" si="65"/>
        <v>0</v>
      </c>
      <c r="AW7" s="2">
        <f t="shared" si="65"/>
        <v>0</v>
      </c>
      <c r="AX7" s="2">
        <f t="shared" si="65"/>
        <v>0</v>
      </c>
      <c r="AY7" s="2">
        <f t="shared" si="65"/>
        <v>0</v>
      </c>
      <c r="AZ7" s="2">
        <f t="shared" si="65"/>
        <v>0</v>
      </c>
      <c r="BA7" s="2">
        <f t="shared" si="65"/>
        <v>0</v>
      </c>
      <c r="BB7" s="2">
        <f t="shared" si="65"/>
        <v>0</v>
      </c>
      <c r="BC7" s="2">
        <f t="shared" ref="BC7" si="66">((O$7/O$13)*$E$3)/172.4*(1/BC$4*1000)/3</f>
        <v>0</v>
      </c>
      <c r="BD7" s="2">
        <f t="shared" ref="BD7" si="67">((P$7/P$13)*$E$3)/172.4*(1/BD$4*1000)/3</f>
        <v>0</v>
      </c>
      <c r="BE7" s="2">
        <f t="shared" ref="BE7" si="68">((Q$7/Q$13)*$E$3)/172.4*(1/BE$4*1000)/3</f>
        <v>0</v>
      </c>
      <c r="BF7" s="2">
        <f t="shared" ref="BF7" si="69">((R$7/R$13)*$E$3)/172.4*(1/BF$4*1000)/3</f>
        <v>0</v>
      </c>
      <c r="BG7" s="2">
        <f t="shared" ref="BG7" si="70">((S$7/S$13)*$E$3)/172.4*(1/BG$4*1000)/3</f>
        <v>0</v>
      </c>
      <c r="BH7" s="2">
        <f t="shared" ref="BH7" si="71">((T$7/T$13)*$E$3)/172.4*(1/BH$4*1000)/3</f>
        <v>0</v>
      </c>
      <c r="BI7" s="2">
        <f t="shared" ref="BI7" si="72">((U$7/U$13)*$E$3)/172.4*(1/BI$4*1000)/3</f>
        <v>0</v>
      </c>
      <c r="BJ7" s="2">
        <f t="shared" ref="BJ7" si="73">((V$7/V$13)*$E$3)/172.4*(1/BJ$4*1000)/3</f>
        <v>0</v>
      </c>
      <c r="BK7" s="2">
        <f t="shared" ref="BK7" si="74">((W$7/W$13)*$E$3)/172.4*(1/BK$4*1000)/3</f>
        <v>0</v>
      </c>
      <c r="BL7" s="2">
        <f t="shared" ref="BL7" si="75">((X$7/X$13)*$E$3)/172.4*(1/BL$4*1000)/3</f>
        <v>0</v>
      </c>
      <c r="BM7" s="2">
        <f t="shared" ref="BM7" si="76">((Y$7/Y$13)*$E$3)/172.4*(1/BM$4*1000)/3</f>
        <v>0</v>
      </c>
      <c r="BN7" s="2">
        <f t="shared" ref="BN7" si="77">((Z$7/Z$13)*$E$3)/172.4*(1/BN$4*1000)/3</f>
        <v>0</v>
      </c>
      <c r="BO7" s="2">
        <f t="shared" ref="BO7" si="78">((AA$7/AA$13)*$E$3)/172.4*(1/BO$4*1000)/3</f>
        <v>0</v>
      </c>
      <c r="BP7" s="2">
        <f t="shared" ref="BP7" si="79">((AB$7/AB$13)*$E$3)/172.4*(1/BP$4*1000)/3</f>
        <v>0</v>
      </c>
      <c r="BQ7" s="2">
        <f t="shared" ref="BQ7" si="80">((AC$7/AC$13)*$E$3)/172.4*(1/BQ$4*1000)/3</f>
        <v>0</v>
      </c>
      <c r="BR7" s="2">
        <f t="shared" ref="BR7" si="81">((AD$7/AD$13)*$E$3)/172.4*(1/BR$4*1000)/3</f>
        <v>0</v>
      </c>
      <c r="BS7" s="2">
        <f t="shared" ref="BS7" si="82">((AE$7/AE$13)*$E$3)/172.4*(1/BS$4*1000)/3</f>
        <v>0</v>
      </c>
      <c r="BT7" s="2">
        <f t="shared" ref="BT7" si="83">((AF$7/AF$13)*$E$3)/172.4*(1/BT$4*1000)/3</f>
        <v>0</v>
      </c>
      <c r="BU7" s="2">
        <f t="shared" ref="BU7" si="84">((AG$7/AG$13)*$E$3)/172.4*(1/BU$4*1000)/3</f>
        <v>0</v>
      </c>
      <c r="BV7" s="2">
        <f t="shared" ref="BV7" si="85">((AH$7/AH$13)*$E$3)/172.4*(1/BV$4*1000)/3</f>
        <v>0</v>
      </c>
      <c r="BW7" s="2">
        <f t="shared" ref="BW7" si="86">((AI$7/AI$13)*$E$3)/172.4*(1/BW$4*1000)/3</f>
        <v>0</v>
      </c>
      <c r="BX7" s="2">
        <f t="shared" ref="BX7" si="87">((AJ$7/AJ$13)*$E$3)/172.4*(1/BX$4*1000)/3</f>
        <v>0</v>
      </c>
      <c r="BY7" s="2">
        <f t="shared" ref="BY7" si="88">((AK$7/AK$13)*$E$3)/172.4*(1/BY$4*1000)/3</f>
        <v>0</v>
      </c>
      <c r="DA7" s="15">
        <v>0.41666666666666669</v>
      </c>
      <c r="DB7" s="17">
        <f t="shared" si="56"/>
        <v>0</v>
      </c>
      <c r="DC7" s="17">
        <f t="shared" si="56"/>
        <v>0</v>
      </c>
      <c r="DD7" s="17">
        <f t="shared" si="56"/>
        <v>0</v>
      </c>
      <c r="DE7" s="17">
        <f t="shared" si="56"/>
        <v>0</v>
      </c>
      <c r="DF7" s="17">
        <f t="shared" si="56"/>
        <v>0</v>
      </c>
      <c r="DG7" s="17">
        <f t="shared" si="56"/>
        <v>0</v>
      </c>
      <c r="DH7" s="17">
        <f t="shared" si="56"/>
        <v>0</v>
      </c>
      <c r="DI7" s="17">
        <f t="shared" si="56"/>
        <v>0</v>
      </c>
      <c r="DJ7" s="17">
        <f t="shared" si="56"/>
        <v>0</v>
      </c>
      <c r="DK7" s="17">
        <f t="shared" si="56"/>
        <v>0</v>
      </c>
      <c r="DL7" s="17">
        <f t="shared" si="57"/>
        <v>0</v>
      </c>
      <c r="DM7" s="17">
        <f t="shared" si="57"/>
        <v>0</v>
      </c>
      <c r="DN7" s="17">
        <f t="shared" si="57"/>
        <v>0</v>
      </c>
      <c r="DO7" s="17">
        <f t="shared" si="57"/>
        <v>0</v>
      </c>
      <c r="DP7" s="17">
        <f t="shared" si="57"/>
        <v>0</v>
      </c>
      <c r="DQ7" s="17">
        <f t="shared" si="57"/>
        <v>0</v>
      </c>
      <c r="DR7" s="17">
        <f t="shared" si="57"/>
        <v>0</v>
      </c>
      <c r="DS7" s="17">
        <f t="shared" si="58"/>
        <v>0</v>
      </c>
      <c r="DT7" s="17">
        <f t="shared" si="58"/>
        <v>0</v>
      </c>
      <c r="DU7" s="17">
        <f t="shared" si="58"/>
        <v>0</v>
      </c>
      <c r="DV7" s="17">
        <f t="shared" si="58"/>
        <v>0</v>
      </c>
      <c r="DW7" s="17">
        <f t="shared" si="58"/>
        <v>0</v>
      </c>
      <c r="DX7" s="17">
        <f t="shared" si="58"/>
        <v>0</v>
      </c>
      <c r="DY7" s="17">
        <f t="shared" si="58"/>
        <v>0</v>
      </c>
      <c r="DZ7" s="17">
        <f t="shared" si="58"/>
        <v>0</v>
      </c>
      <c r="EA7" s="17">
        <f t="shared" si="58"/>
        <v>0</v>
      </c>
      <c r="EB7" s="17">
        <f t="shared" si="58"/>
        <v>0</v>
      </c>
      <c r="EC7" s="17">
        <f t="shared" si="58"/>
        <v>0</v>
      </c>
      <c r="ED7" s="17">
        <f t="shared" si="58"/>
        <v>0</v>
      </c>
      <c r="EE7" s="17">
        <f t="shared" si="58"/>
        <v>0</v>
      </c>
      <c r="EF7" s="17">
        <f t="shared" si="58"/>
        <v>0</v>
      </c>
      <c r="EG7" s="17">
        <f>BU7*100/BU$39</f>
        <v>0</v>
      </c>
      <c r="EH7" s="17">
        <f t="shared" si="59"/>
        <v>0</v>
      </c>
      <c r="EI7" s="17">
        <f t="shared" si="60"/>
        <v>0</v>
      </c>
      <c r="EJ7" s="17">
        <f t="shared" si="61"/>
        <v>0</v>
      </c>
      <c r="EK7" s="17">
        <f t="shared" si="62"/>
        <v>0</v>
      </c>
      <c r="EQ7" s="17"/>
      <c r="ER7" s="31" t="s">
        <v>25</v>
      </c>
      <c r="ES7" s="32">
        <f t="shared" ref="ES7:FH7" si="89">DB17/DB15</f>
        <v>9.6521489545169856E-2</v>
      </c>
      <c r="ET7" s="32">
        <f t="shared" si="89"/>
        <v>0.14468547714166438</v>
      </c>
      <c r="EU7" s="32">
        <f t="shared" si="89"/>
        <v>0.18334076226782012</v>
      </c>
      <c r="EV7" s="32">
        <f t="shared" si="89"/>
        <v>8.6864483996424255E-2</v>
      </c>
      <c r="EW7" s="32">
        <f t="shared" si="89"/>
        <v>9.4526886902998417E-2</v>
      </c>
      <c r="EX7" s="32">
        <f t="shared" si="89"/>
        <v>0.17433468102034516</v>
      </c>
      <c r="EY7" s="32">
        <f t="shared" si="89"/>
        <v>7.7452639603582993E-2</v>
      </c>
      <c r="EZ7" s="32">
        <f t="shared" si="89"/>
        <v>9.3690121989509934E-2</v>
      </c>
      <c r="FA7" s="32">
        <f t="shared" si="89"/>
        <v>0.17378212183067629</v>
      </c>
      <c r="FB7" s="32">
        <f t="shared" si="89"/>
        <v>8.7216885050588458E-2</v>
      </c>
      <c r="FC7" s="32">
        <f t="shared" si="89"/>
        <v>9.9319253143604319E-2</v>
      </c>
      <c r="FD7" s="32">
        <f t="shared" si="89"/>
        <v>0.17042909782890406</v>
      </c>
      <c r="FE7" s="32">
        <f t="shared" si="89"/>
        <v>0.11600907363731652</v>
      </c>
      <c r="FF7" s="32">
        <f t="shared" si="89"/>
        <v>0.10885921138095465</v>
      </c>
      <c r="FG7" s="32">
        <f t="shared" si="89"/>
        <v>0.1897060508074242</v>
      </c>
      <c r="FH7" s="32">
        <f t="shared" si="89"/>
        <v>0.15732258129191803</v>
      </c>
      <c r="FI7" s="32">
        <f t="shared" ref="FI7:GB7" si="90">DR17/DR15</f>
        <v>0.15418977567635417</v>
      </c>
      <c r="FJ7" s="32">
        <f t="shared" si="90"/>
        <v>0.18756182142209679</v>
      </c>
      <c r="FK7" s="32">
        <f t="shared" si="90"/>
        <v>0.13712309638570758</v>
      </c>
      <c r="FL7" s="32">
        <f t="shared" si="90"/>
        <v>0.15447833490933668</v>
      </c>
      <c r="FM7" s="32">
        <f t="shared" si="90"/>
        <v>0.12559918614316037</v>
      </c>
      <c r="FN7" s="32">
        <f t="shared" si="90"/>
        <v>7.0341488172396993E-2</v>
      </c>
      <c r="FO7" s="32">
        <f t="shared" si="90"/>
        <v>0.11557607703943575</v>
      </c>
      <c r="FP7" s="32">
        <f t="shared" si="90"/>
        <v>0.12952140207260046</v>
      </c>
      <c r="FQ7" s="32">
        <f t="shared" si="90"/>
        <v>7.687080268628077E-2</v>
      </c>
      <c r="FR7" s="32">
        <f t="shared" si="90"/>
        <v>0.11479282524426364</v>
      </c>
      <c r="FS7" s="32">
        <f t="shared" si="90"/>
        <v>0.20271815945908622</v>
      </c>
      <c r="FT7" s="32">
        <f t="shared" si="90"/>
        <v>6.3698207307862964E-2</v>
      </c>
      <c r="FU7" s="32">
        <f t="shared" si="90"/>
        <v>0.11801326122973961</v>
      </c>
      <c r="FV7" s="32">
        <f t="shared" si="90"/>
        <v>0.18461594544564006</v>
      </c>
      <c r="FW7" s="32">
        <f t="shared" si="90"/>
        <v>1.7172730564855253E-2</v>
      </c>
      <c r="FX7" s="32">
        <f t="shared" si="90"/>
        <v>0.19546019768470854</v>
      </c>
      <c r="FY7" s="32">
        <f t="shared" si="90"/>
        <v>0.21239563977802906</v>
      </c>
      <c r="FZ7" s="32">
        <f t="shared" si="90"/>
        <v>2.394338870203341E-2</v>
      </c>
      <c r="GA7" s="32">
        <f t="shared" si="90"/>
        <v>0.12257433194650899</v>
      </c>
      <c r="GB7" s="32">
        <f t="shared" si="90"/>
        <v>0.17824128305904896</v>
      </c>
    </row>
    <row r="8" spans="1:184" ht="15" x14ac:dyDescent="0.25">
      <c r="A8" s="47" t="s">
        <v>31</v>
      </c>
      <c r="B8" s="52"/>
      <c r="C8" s="52"/>
      <c r="D8" s="52"/>
      <c r="E8" s="5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15">
        <v>0.45833333333333331</v>
      </c>
      <c r="AP8" s="2">
        <f t="shared" ref="AP8:BB8" si="91">((B$8/B$13)*$E$3)/172.4*(1/AP$4*1000)/3</f>
        <v>0</v>
      </c>
      <c r="AQ8" s="2">
        <f t="shared" si="91"/>
        <v>0</v>
      </c>
      <c r="AR8" s="2">
        <f t="shared" si="91"/>
        <v>0</v>
      </c>
      <c r="AS8" s="2">
        <f t="shared" si="91"/>
        <v>0</v>
      </c>
      <c r="AT8" s="2">
        <f t="shared" si="91"/>
        <v>0</v>
      </c>
      <c r="AU8" s="2">
        <f t="shared" si="91"/>
        <v>0</v>
      </c>
      <c r="AV8" s="2">
        <f t="shared" si="91"/>
        <v>0</v>
      </c>
      <c r="AW8" s="2">
        <f t="shared" si="91"/>
        <v>0</v>
      </c>
      <c r="AX8" s="2">
        <f t="shared" si="91"/>
        <v>0</v>
      </c>
      <c r="AY8" s="2">
        <f t="shared" si="91"/>
        <v>0</v>
      </c>
      <c r="AZ8" s="2">
        <f t="shared" si="91"/>
        <v>0</v>
      </c>
      <c r="BA8" s="2">
        <f t="shared" si="91"/>
        <v>0</v>
      </c>
      <c r="BB8" s="2">
        <f t="shared" si="91"/>
        <v>0</v>
      </c>
      <c r="BC8" s="2">
        <f t="shared" ref="BC8" si="92">((O$8/O$13)*$E$3)/172.4*(1/BC$4*1000)/3</f>
        <v>0</v>
      </c>
      <c r="BD8" s="2">
        <f t="shared" ref="BD8" si="93">((P$8/P$13)*$E$3)/172.4*(1/BD$4*1000)/3</f>
        <v>0</v>
      </c>
      <c r="BE8" s="2">
        <f t="shared" ref="BE8" si="94">((Q$8/Q$13)*$E$3)/172.4*(1/BE$4*1000)/3</f>
        <v>0</v>
      </c>
      <c r="BF8" s="2">
        <f t="shared" ref="BF8" si="95">((R$8/R$13)*$E$3)/172.4*(1/BF$4*1000)/3</f>
        <v>0</v>
      </c>
      <c r="BG8" s="2">
        <f t="shared" ref="BG8" si="96">((S$8/S$13)*$E$3)/172.4*(1/BG$4*1000)/3</f>
        <v>0</v>
      </c>
      <c r="BH8" s="2">
        <f t="shared" ref="BH8" si="97">((T$8/T$13)*$E$3)/172.4*(1/BH$4*1000)/3</f>
        <v>0</v>
      </c>
      <c r="BI8" s="2">
        <f t="shared" ref="BI8" si="98">((U$8/U$13)*$E$3)/172.4*(1/BI$4*1000)/3</f>
        <v>0</v>
      </c>
      <c r="BJ8" s="2">
        <f t="shared" ref="BJ8" si="99">((V$8/V$13)*$E$3)/172.4*(1/BJ$4*1000)/3</f>
        <v>0</v>
      </c>
      <c r="BK8" s="2">
        <f t="shared" ref="BK8" si="100">((W$8/W$13)*$E$3)/172.4*(1/BK$4*1000)/3</f>
        <v>0</v>
      </c>
      <c r="BL8" s="2">
        <f t="shared" ref="BL8" si="101">((X$8/X$13)*$E$3)/172.4*(1/BL$4*1000)/3</f>
        <v>0</v>
      </c>
      <c r="BM8" s="2">
        <f t="shared" ref="BM8" si="102">((Y$8/Y$13)*$E$3)/172.4*(1/BM$4*1000)/3</f>
        <v>0</v>
      </c>
      <c r="BN8" s="2">
        <f t="shared" ref="BN8" si="103">((Z$8/Z$13)*$E$3)/172.4*(1/BN$4*1000)/3</f>
        <v>0</v>
      </c>
      <c r="BO8" s="2">
        <f t="shared" ref="BO8" si="104">((AA$8/AA$13)*$E$3)/172.4*(1/BO$4*1000)/3</f>
        <v>0</v>
      </c>
      <c r="BP8" s="2">
        <f t="shared" ref="BP8" si="105">((AB$8/AB$13)*$E$3)/172.4*(1/BP$4*1000)/3</f>
        <v>0</v>
      </c>
      <c r="BQ8" s="2">
        <f t="shared" ref="BQ8" si="106">((AC$8/AC$13)*$E$3)/172.4*(1/BQ$4*1000)/3</f>
        <v>0</v>
      </c>
      <c r="BR8" s="2">
        <f t="shared" ref="BR8" si="107">((AD$8/AD$13)*$E$3)/172.4*(1/BR$4*1000)/3</f>
        <v>0</v>
      </c>
      <c r="BS8" s="2">
        <f t="shared" ref="BS8" si="108">((AE$8/AE$13)*$E$3)/172.4*(1/BS$4*1000)/3</f>
        <v>0</v>
      </c>
      <c r="BT8" s="2">
        <f t="shared" ref="BT8" si="109">((AF$8/AF$13)*$E$3)/172.4*(1/BT$4*1000)/3</f>
        <v>0</v>
      </c>
      <c r="BU8" s="2">
        <f t="shared" ref="BU8" si="110">((AG$8/AG$13)*$E$3)/172.4*(1/BU$4*1000)/3</f>
        <v>0</v>
      </c>
      <c r="BV8" s="2">
        <f t="shared" ref="BV8" si="111">((AH$8/AH$13)*$E$3)/172.4*(1/BV$4*1000)/3</f>
        <v>0</v>
      </c>
      <c r="BW8" s="2">
        <f t="shared" ref="BW8" si="112">((AI$8/AI$13)*$E$3)/172.4*(1/BW$4*1000)/3</f>
        <v>0</v>
      </c>
      <c r="BX8" s="2">
        <f t="shared" ref="BX8" si="113">((AJ$8/AJ$13)*$E$3)/172.4*(1/BX$4*1000)/3</f>
        <v>0</v>
      </c>
      <c r="BY8" s="2">
        <f t="shared" ref="BY8" si="114">((AK$8/AK$13)*$E$3)/172.4*(1/BY$4*1000)/3</f>
        <v>0</v>
      </c>
      <c r="DA8" s="15">
        <v>0.45833333333333331</v>
      </c>
      <c r="DB8" s="17">
        <f t="shared" si="56"/>
        <v>0</v>
      </c>
      <c r="DC8" s="17">
        <f t="shared" si="56"/>
        <v>0</v>
      </c>
      <c r="DD8" s="17">
        <f t="shared" si="56"/>
        <v>0</v>
      </c>
      <c r="DE8" s="17">
        <f t="shared" si="56"/>
        <v>0</v>
      </c>
      <c r="DF8" s="17">
        <f t="shared" si="56"/>
        <v>0</v>
      </c>
      <c r="DG8" s="17">
        <f t="shared" si="56"/>
        <v>0</v>
      </c>
      <c r="DH8" s="17">
        <f t="shared" si="56"/>
        <v>0</v>
      </c>
      <c r="DI8" s="17">
        <f t="shared" si="56"/>
        <v>0</v>
      </c>
      <c r="DJ8" s="17">
        <f t="shared" si="56"/>
        <v>0</v>
      </c>
      <c r="DK8" s="17">
        <f t="shared" si="56"/>
        <v>0</v>
      </c>
      <c r="DL8" s="17">
        <f t="shared" si="57"/>
        <v>0</v>
      </c>
      <c r="DM8" s="17">
        <f t="shared" si="57"/>
        <v>0</v>
      </c>
      <c r="DN8" s="17">
        <f t="shared" si="57"/>
        <v>0</v>
      </c>
      <c r="DO8" s="17">
        <f t="shared" si="57"/>
        <v>0</v>
      </c>
      <c r="DP8" s="17">
        <f t="shared" si="57"/>
        <v>0</v>
      </c>
      <c r="DQ8" s="17">
        <f t="shared" si="57"/>
        <v>0</v>
      </c>
      <c r="DR8" s="17">
        <f t="shared" si="57"/>
        <v>0</v>
      </c>
      <c r="DS8" s="17">
        <f t="shared" si="58"/>
        <v>0</v>
      </c>
      <c r="DT8" s="17">
        <f t="shared" si="58"/>
        <v>0</v>
      </c>
      <c r="DU8" s="17">
        <f t="shared" si="58"/>
        <v>0</v>
      </c>
      <c r="DV8" s="17">
        <f t="shared" si="58"/>
        <v>0</v>
      </c>
      <c r="DW8" s="17">
        <f t="shared" si="58"/>
        <v>0</v>
      </c>
      <c r="DX8" s="17">
        <f t="shared" si="58"/>
        <v>0</v>
      </c>
      <c r="DY8" s="17">
        <f t="shared" si="58"/>
        <v>0</v>
      </c>
      <c r="DZ8" s="17">
        <f t="shared" si="58"/>
        <v>0</v>
      </c>
      <c r="EA8" s="17">
        <f t="shared" si="58"/>
        <v>0</v>
      </c>
      <c r="EB8" s="17">
        <f t="shared" si="58"/>
        <v>0</v>
      </c>
      <c r="EC8" s="17">
        <f t="shared" si="58"/>
        <v>0</v>
      </c>
      <c r="ED8" s="17">
        <f t="shared" si="58"/>
        <v>0</v>
      </c>
      <c r="EE8" s="17">
        <f t="shared" si="58"/>
        <v>0</v>
      </c>
      <c r="EF8" s="17">
        <f t="shared" si="58"/>
        <v>0</v>
      </c>
      <c r="EG8" s="17">
        <f>BU8*100/BU$39</f>
        <v>0</v>
      </c>
      <c r="EH8" s="17">
        <f t="shared" si="59"/>
        <v>0</v>
      </c>
      <c r="EI8" s="17">
        <f t="shared" si="60"/>
        <v>0</v>
      </c>
      <c r="EJ8" s="17">
        <f t="shared" si="61"/>
        <v>0</v>
      </c>
      <c r="EK8" s="17">
        <f t="shared" si="62"/>
        <v>0</v>
      </c>
      <c r="EQ8" s="17"/>
    </row>
    <row r="9" spans="1:184" ht="15" x14ac:dyDescent="0.25">
      <c r="A9" s="47" t="s">
        <v>32</v>
      </c>
      <c r="B9" s="52"/>
      <c r="C9" s="52"/>
      <c r="D9" s="52"/>
      <c r="E9" s="5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15">
        <v>0.5</v>
      </c>
      <c r="AP9" s="2">
        <f t="shared" ref="AP9:BB9" si="115">((B$9/B$13)*$E$3)/200.4*(1/AP$4*1000)/3</f>
        <v>0</v>
      </c>
      <c r="AQ9" s="2">
        <f t="shared" si="115"/>
        <v>0</v>
      </c>
      <c r="AR9" s="2">
        <f t="shared" si="115"/>
        <v>0</v>
      </c>
      <c r="AS9" s="2">
        <f t="shared" si="115"/>
        <v>0</v>
      </c>
      <c r="AT9" s="2">
        <f t="shared" si="115"/>
        <v>0</v>
      </c>
      <c r="AU9" s="2">
        <f t="shared" si="115"/>
        <v>0</v>
      </c>
      <c r="AV9" s="2">
        <f t="shared" si="115"/>
        <v>0</v>
      </c>
      <c r="AW9" s="2">
        <f t="shared" si="115"/>
        <v>0</v>
      </c>
      <c r="AX9" s="2">
        <f t="shared" si="115"/>
        <v>0</v>
      </c>
      <c r="AY9" s="2">
        <f t="shared" si="115"/>
        <v>0</v>
      </c>
      <c r="AZ9" s="2">
        <f t="shared" si="115"/>
        <v>0</v>
      </c>
      <c r="BA9" s="2">
        <f t="shared" si="115"/>
        <v>0</v>
      </c>
      <c r="BB9" s="2">
        <f t="shared" si="115"/>
        <v>0</v>
      </c>
      <c r="BC9" s="2">
        <f t="shared" ref="BC9" si="116">((O$9/O$13)*$E$3)/200.4*(1/BC$4*1000)/3</f>
        <v>0</v>
      </c>
      <c r="BD9" s="2">
        <f t="shared" ref="BD9" si="117">((P$9/P$13)*$E$3)/200.4*(1/BD$4*1000)/3</f>
        <v>0</v>
      </c>
      <c r="BE9" s="2">
        <f t="shared" ref="BE9" si="118">((Q$9/Q$13)*$E$3)/200.4*(1/BE$4*1000)/3</f>
        <v>0</v>
      </c>
      <c r="BF9" s="2">
        <f t="shared" ref="BF9" si="119">((R$9/R$13)*$E$3)/200.4*(1/BF$4*1000)/3</f>
        <v>0</v>
      </c>
      <c r="BG9" s="2">
        <f t="shared" ref="BG9" si="120">((S$9/S$13)*$E$3)/200.4*(1/BG$4*1000)/3</f>
        <v>0</v>
      </c>
      <c r="BH9" s="2">
        <f t="shared" ref="BH9" si="121">((T$9/T$13)*$E$3)/200.4*(1/BH$4*1000)/3</f>
        <v>0</v>
      </c>
      <c r="BI9" s="2">
        <f t="shared" ref="BI9" si="122">((U$9/U$13)*$E$3)/200.4*(1/BI$4*1000)/3</f>
        <v>0</v>
      </c>
      <c r="BJ9" s="2">
        <f t="shared" ref="BJ9" si="123">((V$9/V$13)*$E$3)/200.4*(1/BJ$4*1000)/3</f>
        <v>0</v>
      </c>
      <c r="BK9" s="2">
        <f t="shared" ref="BK9" si="124">((W$9/W$13)*$E$3)/200.4*(1/BK$4*1000)/3</f>
        <v>0</v>
      </c>
      <c r="BL9" s="2">
        <f t="shared" ref="BL9" si="125">((X$9/X$13)*$E$3)/200.4*(1/BL$4*1000)/3</f>
        <v>0</v>
      </c>
      <c r="BM9" s="2">
        <f t="shared" ref="BM9" si="126">((Y$9/Y$13)*$E$3)/200.4*(1/BM$4*1000)/3</f>
        <v>0</v>
      </c>
      <c r="BN9" s="2">
        <f t="shared" ref="BN9" si="127">((Z$9/Z$13)*$E$3)/200.4*(1/BN$4*1000)/3</f>
        <v>0</v>
      </c>
      <c r="BO9" s="2">
        <f t="shared" ref="BO9" si="128">((AA$9/AA$13)*$E$3)/200.4*(1/BO$4*1000)/3</f>
        <v>0</v>
      </c>
      <c r="BP9" s="2">
        <f t="shared" ref="BP9" si="129">((AB$9/AB$13)*$E$3)/200.4*(1/BP$4*1000)/3</f>
        <v>0</v>
      </c>
      <c r="BQ9" s="2">
        <f t="shared" ref="BQ9" si="130">((AC$9/AC$13)*$E$3)/200.4*(1/BQ$4*1000)/3</f>
        <v>0</v>
      </c>
      <c r="BR9" s="2">
        <f t="shared" ref="BR9" si="131">((AD$9/AD$13)*$E$3)/200.4*(1/BR$4*1000)/3</f>
        <v>0</v>
      </c>
      <c r="BS9" s="2">
        <f t="shared" ref="BS9" si="132">((AE$9/AE$13)*$E$3)/200.4*(1/BS$4*1000)/3</f>
        <v>0</v>
      </c>
      <c r="BT9" s="2">
        <f t="shared" ref="BT9" si="133">((AF$9/AF$13)*$E$3)/200.4*(1/BT$4*1000)/3</f>
        <v>0</v>
      </c>
      <c r="BU9" s="2">
        <f t="shared" ref="BU9" si="134">((AG$9/AG$13)*$E$3)/200.4*(1/BU$4*1000)/3</f>
        <v>0</v>
      </c>
      <c r="BV9" s="2">
        <f t="shared" ref="BV9" si="135">((AH$9/AH$13)*$E$3)/200.4*(1/BV$4*1000)/3</f>
        <v>0</v>
      </c>
      <c r="BW9" s="2">
        <f t="shared" ref="BW9" si="136">((AI$9/AI$13)*$E$3)/200.4*(1/BW$4*1000)/3</f>
        <v>0</v>
      </c>
      <c r="BX9" s="2">
        <f t="shared" ref="BX9" si="137">((AJ$9/AJ$13)*$E$3)/200.4*(1/BX$4*1000)/3</f>
        <v>0</v>
      </c>
      <c r="BY9" s="2">
        <f t="shared" ref="BY9" si="138">((AK$9/AK$13)*$E$3)/200.4*(1/BY$4*1000)/3</f>
        <v>0</v>
      </c>
      <c r="DA9" s="15">
        <v>0.5</v>
      </c>
      <c r="DB9" s="17">
        <f t="shared" si="56"/>
        <v>0</v>
      </c>
      <c r="DC9" s="17">
        <f t="shared" si="56"/>
        <v>0</v>
      </c>
      <c r="DD9" s="17">
        <f t="shared" si="56"/>
        <v>0</v>
      </c>
      <c r="DE9" s="17">
        <f t="shared" si="56"/>
        <v>0</v>
      </c>
      <c r="DF9" s="17">
        <f t="shared" si="56"/>
        <v>0</v>
      </c>
      <c r="DG9" s="17">
        <f t="shared" si="56"/>
        <v>0</v>
      </c>
      <c r="DH9" s="17">
        <f t="shared" si="56"/>
        <v>0</v>
      </c>
      <c r="DI9" s="17">
        <f t="shared" si="56"/>
        <v>0</v>
      </c>
      <c r="DJ9" s="17">
        <f t="shared" si="56"/>
        <v>0</v>
      </c>
      <c r="DK9" s="17">
        <f t="shared" si="56"/>
        <v>0</v>
      </c>
      <c r="DL9" s="17">
        <f t="shared" si="57"/>
        <v>0</v>
      </c>
      <c r="DM9" s="17">
        <f t="shared" si="57"/>
        <v>0</v>
      </c>
      <c r="DN9" s="17">
        <f t="shared" si="57"/>
        <v>0</v>
      </c>
      <c r="DO9" s="17">
        <f t="shared" si="57"/>
        <v>0</v>
      </c>
      <c r="DP9" s="17">
        <f t="shared" si="57"/>
        <v>0</v>
      </c>
      <c r="DQ9" s="17">
        <f t="shared" si="57"/>
        <v>0</v>
      </c>
      <c r="DR9" s="17">
        <f t="shared" si="57"/>
        <v>0</v>
      </c>
      <c r="DS9" s="17">
        <f t="shared" si="58"/>
        <v>0</v>
      </c>
      <c r="DT9" s="17">
        <f t="shared" si="58"/>
        <v>0</v>
      </c>
      <c r="DU9" s="17">
        <f t="shared" si="58"/>
        <v>0</v>
      </c>
      <c r="DV9" s="17">
        <f t="shared" si="58"/>
        <v>0</v>
      </c>
      <c r="DW9" s="17">
        <f t="shared" si="58"/>
        <v>0</v>
      </c>
      <c r="DX9" s="17">
        <f t="shared" si="58"/>
        <v>0</v>
      </c>
      <c r="DY9" s="17">
        <f t="shared" si="58"/>
        <v>0</v>
      </c>
      <c r="DZ9" s="17">
        <f t="shared" si="58"/>
        <v>0</v>
      </c>
      <c r="EA9" s="17">
        <f t="shared" si="58"/>
        <v>0</v>
      </c>
      <c r="EB9" s="17">
        <f t="shared" si="58"/>
        <v>0</v>
      </c>
      <c r="EC9" s="17">
        <f t="shared" si="58"/>
        <v>0</v>
      </c>
      <c r="ED9" s="17">
        <f t="shared" si="58"/>
        <v>0</v>
      </c>
      <c r="EE9" s="17">
        <f t="shared" si="58"/>
        <v>0</v>
      </c>
      <c r="EF9" s="17">
        <f t="shared" si="58"/>
        <v>0</v>
      </c>
      <c r="EG9" s="17">
        <f>BU9*100/BU$39</f>
        <v>0</v>
      </c>
      <c r="EH9" s="17">
        <f t="shared" si="59"/>
        <v>0</v>
      </c>
      <c r="EI9" s="17">
        <f t="shared" si="60"/>
        <v>0</v>
      </c>
      <c r="EJ9" s="17">
        <f t="shared" si="61"/>
        <v>0</v>
      </c>
      <c r="EK9" s="17">
        <f t="shared" si="62"/>
        <v>0</v>
      </c>
      <c r="EQ9" s="17"/>
    </row>
    <row r="10" spans="1:184" ht="15" x14ac:dyDescent="0.25">
      <c r="A10" s="47" t="s">
        <v>64</v>
      </c>
      <c r="B10" s="52"/>
      <c r="C10" s="52"/>
      <c r="D10" s="52"/>
      <c r="E10" s="5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CZ10" s="16"/>
      <c r="DA10" s="15">
        <v>0.54166666666666663</v>
      </c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Q10" s="17"/>
      <c r="ER10" s="28"/>
      <c r="ES10" s="28"/>
      <c r="ET10" s="28"/>
      <c r="EU10" s="17"/>
    </row>
    <row r="11" spans="1:184" ht="15" x14ac:dyDescent="0.25">
      <c r="A11" s="47" t="s">
        <v>33</v>
      </c>
      <c r="B11" s="52">
        <v>0.32300000000000001</v>
      </c>
      <c r="C11" s="52">
        <v>3.9830000000000001</v>
      </c>
      <c r="D11" s="52">
        <v>3.8450000000000002</v>
      </c>
      <c r="E11" s="1">
        <v>3.823</v>
      </c>
      <c r="F11" s="1">
        <v>4.4569999999999999</v>
      </c>
      <c r="G11" s="1">
        <v>4.6459999999999999</v>
      </c>
      <c r="H11" s="1">
        <v>0.36199999999999999</v>
      </c>
      <c r="I11" s="1">
        <v>4.3460000000000001</v>
      </c>
      <c r="J11" s="1">
        <v>0.79900000000000004</v>
      </c>
      <c r="K11" s="1">
        <v>0.434</v>
      </c>
      <c r="L11" s="1">
        <v>0.54300000000000004</v>
      </c>
      <c r="M11" s="1">
        <v>5.0170000000000003</v>
      </c>
      <c r="N11" s="1">
        <v>0.44400000000000001</v>
      </c>
      <c r="O11" s="58">
        <v>4.694</v>
      </c>
      <c r="P11" s="59">
        <v>5.6749999999999998</v>
      </c>
      <c r="Q11" s="58">
        <v>0.32600000000000001</v>
      </c>
      <c r="R11" s="59">
        <v>5.093</v>
      </c>
      <c r="S11" s="58">
        <v>0.61099999999999999</v>
      </c>
      <c r="T11" s="58">
        <v>0.23599999999999999</v>
      </c>
      <c r="U11" s="59">
        <v>4.9720000000000004</v>
      </c>
      <c r="V11" s="60">
        <v>0.55600000000000005</v>
      </c>
      <c r="W11" s="60">
        <v>0.33400000000000002</v>
      </c>
      <c r="X11" s="60">
        <v>0.36</v>
      </c>
      <c r="Y11" s="60">
        <v>0.47799999999999998</v>
      </c>
      <c r="Z11" s="61">
        <v>0.33900000000000002</v>
      </c>
      <c r="AA11" s="60">
        <v>0.316</v>
      </c>
      <c r="AB11" s="61">
        <v>0.75600000000000001</v>
      </c>
      <c r="AC11" s="61">
        <v>0.47199999999999998</v>
      </c>
      <c r="AD11" s="60">
        <v>0.45700000000000002</v>
      </c>
      <c r="AE11" s="60">
        <v>6.1509999999999998</v>
      </c>
      <c r="AF11" s="60">
        <v>0.64200000000000002</v>
      </c>
      <c r="AG11" s="60">
        <v>0.46200000000000002</v>
      </c>
      <c r="AH11" s="61">
        <v>0.52300000000000002</v>
      </c>
      <c r="AI11" s="60">
        <v>3.6890000000000001</v>
      </c>
      <c r="AJ11" s="60">
        <v>0.13400000000000001</v>
      </c>
      <c r="AK11" s="60">
        <v>0.309</v>
      </c>
      <c r="AL11" s="11"/>
      <c r="AM11" s="11"/>
      <c r="AO11" s="19" t="s">
        <v>5</v>
      </c>
      <c r="AP11" s="2">
        <f t="shared" ref="AP11:BB11" si="139">((B$11/B$13)*$E$3)/228.4*(1/AP$4*1000)/3</f>
        <v>3.2912004433132922</v>
      </c>
      <c r="AQ11" s="2">
        <f t="shared" si="139"/>
        <v>39.012029624100911</v>
      </c>
      <c r="AR11" s="2">
        <f t="shared" si="139"/>
        <v>41.581412049825325</v>
      </c>
      <c r="AS11" s="2">
        <f t="shared" si="139"/>
        <v>48.492071225950802</v>
      </c>
      <c r="AT11" s="2">
        <f t="shared" si="139"/>
        <v>44.74163691451853</v>
      </c>
      <c r="AU11" s="2">
        <f t="shared" si="139"/>
        <v>47.048764523387923</v>
      </c>
      <c r="AV11" s="2">
        <f t="shared" si="139"/>
        <v>4.1228963226959783</v>
      </c>
      <c r="AW11" s="2">
        <f t="shared" si="139"/>
        <v>42.871617404974273</v>
      </c>
      <c r="AX11" s="2">
        <f t="shared" si="139"/>
        <v>8.3506957624250227</v>
      </c>
      <c r="AY11" s="2">
        <f t="shared" si="139"/>
        <v>5.0679422902638036</v>
      </c>
      <c r="AZ11" s="2">
        <f t="shared" si="139"/>
        <v>5.6848720666689312</v>
      </c>
      <c r="BA11" s="2">
        <f t="shared" si="139"/>
        <v>53.520309462118227</v>
      </c>
      <c r="BB11" s="2">
        <f t="shared" si="139"/>
        <v>4.6321667398253279</v>
      </c>
      <c r="BC11" s="2">
        <f t="shared" ref="BC11" si="140">((O$11/O$13)*$E$3)/228.4*(1/BC$4*1000)/3</f>
        <v>56.559658615469367</v>
      </c>
      <c r="BD11" s="2">
        <f t="shared" ref="BD11" si="141">((P$11/P$13)*$E$3)/228.4*(1/BD$4*1000)/3</f>
        <v>57.512940004728868</v>
      </c>
      <c r="BE11" s="2">
        <f t="shared" ref="BE11" si="142">((Q$11/Q$13)*$E$3)/228.4*(1/BE$4*1000)/3</f>
        <v>4.3400860782340454</v>
      </c>
      <c r="BF11" s="2">
        <f t="shared" ref="BF11" si="143">((R$11/R$13)*$E$3)/228.4*(1/BF$4*1000)/3</f>
        <v>58.764414554477298</v>
      </c>
      <c r="BG11" s="2">
        <f t="shared" ref="BG11" si="144">((S$11/S$13)*$E$3)/228.4*(1/BG$4*1000)/3</f>
        <v>7.3530732568243158</v>
      </c>
      <c r="BH11" s="2">
        <f t="shared" ref="BH11" si="145">((T$11/T$13)*$E$3)/228.4*(1/BH$4*1000)/3</f>
        <v>3.4001710510421046</v>
      </c>
      <c r="BI11" s="2">
        <f t="shared" ref="BI11" si="146">((U$11/U$13)*$E$3)/228.4*(1/BI$4*1000)/3</f>
        <v>55.874937506721132</v>
      </c>
      <c r="BJ11" s="2">
        <f t="shared" ref="BJ11" si="147">((V$11/V$13)*$E$3)/228.4*(1/BJ$4*1000)/3</f>
        <v>9.9040159704328712</v>
      </c>
      <c r="BK11" s="2">
        <f t="shared" ref="BK11" si="148">((W$11/W$13)*$E$3)/228.4*(1/BK$4*1000)/3</f>
        <v>6.2182136750975232</v>
      </c>
      <c r="BL11" s="2">
        <f t="shared" ref="BL11" si="149">((X$11/X$13)*$E$3)/228.4*(1/BL$4*1000)/3</f>
        <v>6.2992007276619573</v>
      </c>
      <c r="BM11" s="2">
        <f t="shared" ref="BM11" si="150">((Y$11/Y$13)*$E$3)/228.4*(1/BM$4*1000)/3</f>
        <v>10.05403616763545</v>
      </c>
      <c r="BN11" s="2">
        <f t="shared" ref="BN11" si="151">((Z$11/Z$13)*$E$3)/228.4*(1/BN$4*1000)/3</f>
        <v>6.8431910139501175</v>
      </c>
      <c r="BO11" s="2">
        <f t="shared" ref="BO11" si="152">((AA$11/AA$13)*$E$3)/228.4*(1/BO$4*1000)/3</f>
        <v>5.8890935891548954</v>
      </c>
      <c r="BP11" s="2">
        <f t="shared" ref="BP11" si="153">((AB$11/AB$13)*$E$3)/228.4*(1/BP$4*1000)/3</f>
        <v>8.2169833836573112</v>
      </c>
      <c r="BQ11" s="2">
        <f t="shared" ref="BQ11" si="154">((AC$11/AC$13)*$E$3)/228.4*(1/BQ$4*1000)/3</f>
        <v>6.7235619109374545</v>
      </c>
      <c r="BR11" s="2">
        <f t="shared" ref="BR11" si="155">((AD$11/AD$13)*$E$3)/228.4*(1/BR$4*1000)/3</f>
        <v>6.6437472553274253</v>
      </c>
      <c r="BS11" s="2">
        <f t="shared" ref="BS11" si="156">((AE$11/AE$13)*$E$3)/228.4*(1/BS$4*1000)/3</f>
        <v>76.372923339460272</v>
      </c>
      <c r="BT11" s="2">
        <f t="shared" ref="BT11" si="157">((AF$11/AF$13)*$E$3)/228.4*(1/BT$4*1000)/3</f>
        <v>8.2636427628549036</v>
      </c>
      <c r="BU11" s="2">
        <f t="shared" ref="BU11" si="158">((AG$11/AG$13)*$E$3)/228.4*(1/BU$4*1000)/3</f>
        <v>5.6373487385841203</v>
      </c>
      <c r="BV11" s="2">
        <f t="shared" ref="BV11" si="159">((AH$11/AH$13)*$E$3)/228.4*(1/BV$4*1000)/3</f>
        <v>7.6092850199003914</v>
      </c>
      <c r="BW11" s="2">
        <f t="shared" ref="BW11" si="160">((AI$11/AI$13)*$E$3)/228.4*(1/BW$4*1000)/3</f>
        <v>53.571187353934128</v>
      </c>
      <c r="BX11" s="2">
        <f t="shared" ref="BX11" si="161">((AJ$11/AJ$13)*$E$3)/228.4*(1/BX$4*1000)/3</f>
        <v>2.0009276249436168</v>
      </c>
      <c r="BY11" s="2">
        <f t="shared" ref="BY11" si="162">((AK$11/AK$13)*$E$3)/228.4*(1/BY$4*1000)/3</f>
        <v>4.4401170293527699</v>
      </c>
      <c r="DA11" s="15">
        <v>0.58333333333333337</v>
      </c>
      <c r="DB11" s="17">
        <f t="shared" ref="DB11:DK12" si="163">AP11*100/AP$39</f>
        <v>1.0681751696083004</v>
      </c>
      <c r="DC11" s="17">
        <f t="shared" si="163"/>
        <v>4.7430523407531702</v>
      </c>
      <c r="DD11" s="17">
        <f t="shared" si="163"/>
        <v>4.321423731418272</v>
      </c>
      <c r="DE11" s="17">
        <f t="shared" si="163"/>
        <v>11.188354010963604</v>
      </c>
      <c r="DF11" s="17">
        <f t="shared" si="163"/>
        <v>4.2989283877651028</v>
      </c>
      <c r="DG11" s="17">
        <f t="shared" si="163"/>
        <v>4.1824732974686105</v>
      </c>
      <c r="DH11" s="17">
        <f t="shared" si="163"/>
        <v>1.4020851103840157</v>
      </c>
      <c r="DI11" s="17">
        <f t="shared" si="163"/>
        <v>4.6206936243817172</v>
      </c>
      <c r="DJ11" s="17">
        <f t="shared" si="163"/>
        <v>0.71399075605488938</v>
      </c>
      <c r="DK11" s="17">
        <f t="shared" si="163"/>
        <v>1.2928822625426282</v>
      </c>
      <c r="DL11" s="17">
        <f t="shared" ref="DL11:DR12" si="164">AZ11*100/AZ$39</f>
        <v>0.52764088085676608</v>
      </c>
      <c r="DM11" s="17">
        <f t="shared" si="164"/>
        <v>4.5515591817668497</v>
      </c>
      <c r="DN11" s="17">
        <f t="shared" si="164"/>
        <v>1.437933712595526</v>
      </c>
      <c r="DO11" s="17">
        <f t="shared" si="164"/>
        <v>4.7930715110294342</v>
      </c>
      <c r="DP11" s="17">
        <f t="shared" si="164"/>
        <v>5.1748296329728563</v>
      </c>
      <c r="DQ11" s="17">
        <f t="shared" si="164"/>
        <v>0.94591241116858671</v>
      </c>
      <c r="DR11" s="17">
        <f t="shared" si="164"/>
        <v>4.8786276491944136</v>
      </c>
      <c r="DS11" s="17">
        <f t="shared" ref="DS11:EF15" si="165">BG11*100/BG$39</f>
        <v>0.64797098529280484</v>
      </c>
      <c r="DT11" s="17">
        <f t="shared" si="165"/>
        <v>0.82343003915726409</v>
      </c>
      <c r="DU11" s="17">
        <f t="shared" si="165"/>
        <v>5.4089802064641548</v>
      </c>
      <c r="DV11" s="17">
        <f t="shared" si="165"/>
        <v>0.77938456787268906</v>
      </c>
      <c r="DW11" s="17">
        <f t="shared" si="165"/>
        <v>1.7190157996712621</v>
      </c>
      <c r="DX11" s="17">
        <f t="shared" si="165"/>
        <v>0.54288283784061586</v>
      </c>
      <c r="DY11" s="17">
        <f t="shared" si="165"/>
        <v>0.92507644492012209</v>
      </c>
      <c r="DZ11" s="17">
        <f t="shared" si="165"/>
        <v>1.9082124381662786</v>
      </c>
      <c r="EA11" s="17">
        <f t="shared" si="165"/>
        <v>0.6406957968205752</v>
      </c>
      <c r="EB11" s="17">
        <f t="shared" si="165"/>
        <v>0.86524758767242005</v>
      </c>
      <c r="EC11" s="17">
        <f t="shared" si="165"/>
        <v>2.2262088883219202</v>
      </c>
      <c r="ED11" s="17">
        <f t="shared" si="165"/>
        <v>0.52260669068087973</v>
      </c>
      <c r="EE11" s="17">
        <f t="shared" si="165"/>
        <v>6.2209598412137179</v>
      </c>
      <c r="EF11" s="17">
        <f t="shared" si="165"/>
        <v>4.4607810243850698</v>
      </c>
      <c r="EG11" s="17">
        <f>BU11*100/BU$39</f>
        <v>0.5712813112013666</v>
      </c>
      <c r="EH11" s="17">
        <f t="shared" ref="EH11:EH15" si="166">BV11*100/BV$39</f>
        <v>0.68335125750937997</v>
      </c>
      <c r="EI11" s="17">
        <f t="shared" ref="EI11:EI15" si="167">BW11*100/BW$39</f>
        <v>20.201630772001</v>
      </c>
      <c r="EJ11" s="17">
        <f t="shared" ref="EJ11:EJ15" si="168">BX11*100/BX$39</f>
        <v>0.19976790187584062</v>
      </c>
      <c r="EK11" s="17">
        <f t="shared" ref="EK11:EK15" si="169">BY11*100/BY$39</f>
        <v>0.46147489749880161</v>
      </c>
      <c r="EQ11" s="17"/>
      <c r="ER11" s="17"/>
      <c r="ES11" s="17"/>
      <c r="ET11" s="17"/>
    </row>
    <row r="12" spans="1:184" ht="15" x14ac:dyDescent="0.25">
      <c r="A12" s="47" t="s">
        <v>41</v>
      </c>
      <c r="C12" s="52"/>
      <c r="D12" s="52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O12" s="15">
        <v>0.58402777777777781</v>
      </c>
      <c r="AP12" s="2">
        <f t="shared" ref="AP12:BB12" si="170">((B$12/B$13)*$E$3)/226.4*(1/AP$4*1000)/3</f>
        <v>0</v>
      </c>
      <c r="AQ12" s="2">
        <f t="shared" si="170"/>
        <v>0</v>
      </c>
      <c r="AR12" s="2">
        <f t="shared" si="170"/>
        <v>0</v>
      </c>
      <c r="AS12" s="2">
        <f t="shared" si="170"/>
        <v>0</v>
      </c>
      <c r="AT12" s="2">
        <f t="shared" si="170"/>
        <v>0</v>
      </c>
      <c r="AU12" s="2">
        <f t="shared" si="170"/>
        <v>0</v>
      </c>
      <c r="AV12" s="2">
        <f t="shared" si="170"/>
        <v>0</v>
      </c>
      <c r="AW12" s="2">
        <f t="shared" si="170"/>
        <v>0</v>
      </c>
      <c r="AX12" s="2">
        <f t="shared" si="170"/>
        <v>0</v>
      </c>
      <c r="AY12" s="2">
        <f t="shared" si="170"/>
        <v>0</v>
      </c>
      <c r="AZ12" s="2">
        <f t="shared" si="170"/>
        <v>0</v>
      </c>
      <c r="BA12" s="2">
        <f t="shared" si="170"/>
        <v>0</v>
      </c>
      <c r="BB12" s="2">
        <f t="shared" si="170"/>
        <v>0</v>
      </c>
      <c r="BC12" s="2">
        <f t="shared" ref="BC12" si="171">((O$12/O$13)*$E$3)/226.4*(1/BC$4*1000)/3</f>
        <v>0</v>
      </c>
      <c r="BD12" s="2">
        <f t="shared" ref="BD12" si="172">((P$12/P$13)*$E$3)/226.4*(1/BD$4*1000)/3</f>
        <v>0</v>
      </c>
      <c r="BE12" s="2">
        <f t="shared" ref="BE12" si="173">((Q$12/Q$13)*$E$3)/226.4*(1/BE$4*1000)/3</f>
        <v>0</v>
      </c>
      <c r="BF12" s="2">
        <f t="shared" ref="BF12" si="174">((R$12/R$13)*$E$3)/226.4*(1/BF$4*1000)/3</f>
        <v>0</v>
      </c>
      <c r="BG12" s="2">
        <f t="shared" ref="BG12" si="175">((S$12/S$13)*$E$3)/226.4*(1/BG$4*1000)/3</f>
        <v>0</v>
      </c>
      <c r="BH12" s="2">
        <f t="shared" ref="BH12" si="176">((T$12/T$13)*$E$3)/226.4*(1/BH$4*1000)/3</f>
        <v>0</v>
      </c>
      <c r="BI12" s="2">
        <f t="shared" ref="BI12" si="177">((U$12/U$13)*$E$3)/226.4*(1/BI$4*1000)/3</f>
        <v>0</v>
      </c>
      <c r="BJ12" s="2">
        <f t="shared" ref="BJ12" si="178">((V$12/V$13)*$E$3)/226.4*(1/BJ$4*1000)/3</f>
        <v>0</v>
      </c>
      <c r="BK12" s="2">
        <f t="shared" ref="BK12" si="179">((W$12/W$13)*$E$3)/226.4*(1/BK$4*1000)/3</f>
        <v>0</v>
      </c>
      <c r="BL12" s="2">
        <f t="shared" ref="BL12" si="180">((X$12/X$13)*$E$3)/226.4*(1/BL$4*1000)/3</f>
        <v>0</v>
      </c>
      <c r="BM12" s="2">
        <f t="shared" ref="BM12" si="181">((Y$12/Y$13)*$E$3)/226.4*(1/BM$4*1000)/3</f>
        <v>0</v>
      </c>
      <c r="BN12" s="2">
        <f t="shared" ref="BN12" si="182">((Z$12/Z$13)*$E$3)/226.4*(1/BN$4*1000)/3</f>
        <v>0</v>
      </c>
      <c r="BO12" s="2">
        <f t="shared" ref="BO12" si="183">((AA$12/AA$13)*$E$3)/226.4*(1/BO$4*1000)/3</f>
        <v>0</v>
      </c>
      <c r="BP12" s="2">
        <f t="shared" ref="BP12" si="184">((AB$12/AB$13)*$E$3)/226.4*(1/BP$4*1000)/3</f>
        <v>0</v>
      </c>
      <c r="BQ12" s="2">
        <f t="shared" ref="BQ12" si="185">((AC$12/AC$13)*$E$3)/226.4*(1/BQ$4*1000)/3</f>
        <v>0</v>
      </c>
      <c r="BR12" s="2">
        <f t="shared" ref="BR12" si="186">((AD$12/AD$13)*$E$3)/226.4*(1/BR$4*1000)/3</f>
        <v>0</v>
      </c>
      <c r="BS12" s="2">
        <f t="shared" ref="BS12" si="187">((AE$12/AE$13)*$E$3)/226.4*(1/BS$4*1000)/3</f>
        <v>0</v>
      </c>
      <c r="BT12" s="2">
        <f t="shared" ref="BT12" si="188">((AF$12/AF$13)*$E$3)/226.4*(1/BT$4*1000)/3</f>
        <v>0</v>
      </c>
      <c r="BU12" s="2">
        <f t="shared" ref="BU12" si="189">((AG$12/AG$13)*$E$3)/226.4*(1/BU$4*1000)/3</f>
        <v>0</v>
      </c>
      <c r="BV12" s="2">
        <f t="shared" ref="BV12" si="190">((AH$12/AH$13)*$E$3)/226.4*(1/BV$4*1000)/3</f>
        <v>0</v>
      </c>
      <c r="BW12" s="2">
        <f t="shared" ref="BW12" si="191">((AI$12/AI$13)*$E$3)/226.4*(1/BW$4*1000)/3</f>
        <v>0</v>
      </c>
      <c r="BX12" s="2">
        <f t="shared" ref="BX12" si="192">((AJ$12/AJ$13)*$E$3)/226.4*(1/BX$4*1000)/3</f>
        <v>0</v>
      </c>
      <c r="BY12" s="2">
        <f t="shared" ref="BY12" si="193">((AK$12/AK$13)*$E$3)/226.4*(1/BY$4*1000)/3</f>
        <v>0</v>
      </c>
      <c r="DA12" s="15">
        <v>0.58402777777777781</v>
      </c>
      <c r="DB12" s="17">
        <f t="shared" si="163"/>
        <v>0</v>
      </c>
      <c r="DC12" s="17">
        <f t="shared" si="163"/>
        <v>0</v>
      </c>
      <c r="DD12" s="17">
        <f t="shared" si="163"/>
        <v>0</v>
      </c>
      <c r="DE12" s="17">
        <f t="shared" si="163"/>
        <v>0</v>
      </c>
      <c r="DF12" s="17">
        <f t="shared" si="163"/>
        <v>0</v>
      </c>
      <c r="DG12" s="17">
        <f t="shared" si="163"/>
        <v>0</v>
      </c>
      <c r="DH12" s="17">
        <f t="shared" si="163"/>
        <v>0</v>
      </c>
      <c r="DI12" s="17">
        <f t="shared" si="163"/>
        <v>0</v>
      </c>
      <c r="DJ12" s="17">
        <f t="shared" si="163"/>
        <v>0</v>
      </c>
      <c r="DK12" s="17">
        <f t="shared" si="163"/>
        <v>0</v>
      </c>
      <c r="DL12" s="17">
        <f t="shared" si="164"/>
        <v>0</v>
      </c>
      <c r="DM12" s="17">
        <f t="shared" si="164"/>
        <v>0</v>
      </c>
      <c r="DN12" s="17">
        <f t="shared" si="164"/>
        <v>0</v>
      </c>
      <c r="DO12" s="17">
        <f t="shared" si="164"/>
        <v>0</v>
      </c>
      <c r="DP12" s="17">
        <f t="shared" si="164"/>
        <v>0</v>
      </c>
      <c r="DQ12" s="17">
        <f t="shared" si="164"/>
        <v>0</v>
      </c>
      <c r="DR12" s="17">
        <f t="shared" si="164"/>
        <v>0</v>
      </c>
      <c r="DS12" s="17">
        <f t="shared" si="165"/>
        <v>0</v>
      </c>
      <c r="DT12" s="17">
        <f t="shared" si="165"/>
        <v>0</v>
      </c>
      <c r="DU12" s="17">
        <f t="shared" si="165"/>
        <v>0</v>
      </c>
      <c r="DV12" s="17">
        <f t="shared" si="165"/>
        <v>0</v>
      </c>
      <c r="DW12" s="17">
        <f t="shared" si="165"/>
        <v>0</v>
      </c>
      <c r="DX12" s="17">
        <f t="shared" si="165"/>
        <v>0</v>
      </c>
      <c r="DY12" s="17">
        <f t="shared" si="165"/>
        <v>0</v>
      </c>
      <c r="DZ12" s="17">
        <f t="shared" si="165"/>
        <v>0</v>
      </c>
      <c r="EA12" s="17">
        <f t="shared" si="165"/>
        <v>0</v>
      </c>
      <c r="EB12" s="17">
        <f t="shared" si="165"/>
        <v>0</v>
      </c>
      <c r="EC12" s="17">
        <f t="shared" si="165"/>
        <v>0</v>
      </c>
      <c r="ED12" s="17">
        <f t="shared" si="165"/>
        <v>0</v>
      </c>
      <c r="EE12" s="17">
        <f t="shared" si="165"/>
        <v>0</v>
      </c>
      <c r="EF12" s="17">
        <f t="shared" si="165"/>
        <v>0</v>
      </c>
      <c r="EG12" s="17">
        <f>BU12*100/BU$39</f>
        <v>0</v>
      </c>
      <c r="EH12" s="17">
        <f t="shared" si="166"/>
        <v>0</v>
      </c>
      <c r="EI12" s="17">
        <f t="shared" si="167"/>
        <v>0</v>
      </c>
      <c r="EJ12" s="17">
        <f t="shared" si="168"/>
        <v>0</v>
      </c>
      <c r="EK12" s="17">
        <f t="shared" si="169"/>
        <v>0</v>
      </c>
      <c r="EQ12" s="17"/>
      <c r="ER12" s="17"/>
      <c r="ES12" s="17"/>
      <c r="ET12" s="17"/>
    </row>
    <row r="13" spans="1:184" ht="15" x14ac:dyDescent="0.25">
      <c r="A13" s="47" t="s">
        <v>34</v>
      </c>
      <c r="B13" s="52">
        <v>14.363</v>
      </c>
      <c r="C13" s="52">
        <v>14.942</v>
      </c>
      <c r="D13" s="52">
        <v>13.532999999999999</v>
      </c>
      <c r="E13" s="1">
        <v>11.538</v>
      </c>
      <c r="F13" s="1">
        <v>14.579000000000001</v>
      </c>
      <c r="G13" s="1">
        <v>14.452</v>
      </c>
      <c r="H13" s="1">
        <v>12.85</v>
      </c>
      <c r="I13" s="1">
        <v>14.836</v>
      </c>
      <c r="J13" s="1">
        <v>14.003</v>
      </c>
      <c r="K13" s="1">
        <v>12.532999999999999</v>
      </c>
      <c r="L13" s="1">
        <v>13.978999999999999</v>
      </c>
      <c r="M13" s="1">
        <v>13.718999999999999</v>
      </c>
      <c r="N13" s="1">
        <v>14.028</v>
      </c>
      <c r="O13" s="59">
        <v>12.146000000000001</v>
      </c>
      <c r="P13" s="58">
        <v>14.441000000000001</v>
      </c>
      <c r="Q13" s="59">
        <v>10.993</v>
      </c>
      <c r="R13" s="58">
        <v>12.683999999999999</v>
      </c>
      <c r="S13" s="59">
        <v>12.161</v>
      </c>
      <c r="T13" s="59">
        <v>10.157999999999999</v>
      </c>
      <c r="U13" s="58">
        <v>13.023</v>
      </c>
      <c r="V13" s="61">
        <v>8.2159999999999993</v>
      </c>
      <c r="W13" s="61">
        <v>7.8609999999999998</v>
      </c>
      <c r="X13" s="61">
        <v>8.3640000000000008</v>
      </c>
      <c r="Y13" s="61">
        <v>6.9580000000000002</v>
      </c>
      <c r="Z13" s="60">
        <v>7.25</v>
      </c>
      <c r="AA13" s="61">
        <v>7.8529999999999998</v>
      </c>
      <c r="AB13" s="60">
        <v>13.465</v>
      </c>
      <c r="AC13" s="60">
        <v>10.273999999999999</v>
      </c>
      <c r="AD13" s="61">
        <v>10.067</v>
      </c>
      <c r="AE13" s="61">
        <v>11.787000000000001</v>
      </c>
      <c r="AF13" s="61">
        <v>11.37</v>
      </c>
      <c r="AG13" s="61">
        <v>11.994</v>
      </c>
      <c r="AH13" s="60">
        <v>10.058999999999999</v>
      </c>
      <c r="AI13" s="61">
        <v>10.077999999999999</v>
      </c>
      <c r="AJ13" s="61">
        <v>9.8010000000000002</v>
      </c>
      <c r="AK13" s="61">
        <v>10.185</v>
      </c>
      <c r="AL13" s="11"/>
      <c r="AM13" s="11"/>
      <c r="AO13" s="35"/>
      <c r="DA13" s="15">
        <v>0.625</v>
      </c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>
        <f t="shared" ref="DL13:DR15" si="194">AZ13*100/AZ$39</f>
        <v>0</v>
      </c>
      <c r="DM13" s="17">
        <f t="shared" si="194"/>
        <v>0</v>
      </c>
      <c r="DN13" s="17">
        <f t="shared" si="194"/>
        <v>0</v>
      </c>
      <c r="DO13" s="17">
        <f t="shared" si="194"/>
        <v>0</v>
      </c>
      <c r="DP13" s="17">
        <f t="shared" si="194"/>
        <v>0</v>
      </c>
      <c r="DQ13" s="17">
        <f t="shared" si="194"/>
        <v>0</v>
      </c>
      <c r="DR13" s="17">
        <f t="shared" si="194"/>
        <v>0</v>
      </c>
      <c r="DS13" s="17">
        <f t="shared" si="165"/>
        <v>0</v>
      </c>
      <c r="DT13" s="17">
        <f t="shared" si="165"/>
        <v>0</v>
      </c>
      <c r="DU13" s="17">
        <f t="shared" si="165"/>
        <v>0</v>
      </c>
      <c r="DV13" s="17">
        <f t="shared" si="165"/>
        <v>0</v>
      </c>
      <c r="DW13" s="17">
        <f t="shared" si="165"/>
        <v>0</v>
      </c>
      <c r="DX13" s="17">
        <f t="shared" si="165"/>
        <v>0</v>
      </c>
      <c r="DY13" s="17">
        <f t="shared" si="165"/>
        <v>0</v>
      </c>
      <c r="DZ13" s="17">
        <f t="shared" si="165"/>
        <v>0</v>
      </c>
      <c r="EA13" s="17">
        <f t="shared" si="165"/>
        <v>0</v>
      </c>
      <c r="EB13" s="17">
        <f t="shared" si="165"/>
        <v>0</v>
      </c>
      <c r="EC13" s="17">
        <f t="shared" si="165"/>
        <v>0</v>
      </c>
      <c r="ED13" s="17">
        <f t="shared" si="165"/>
        <v>0</v>
      </c>
      <c r="EE13" s="17">
        <f t="shared" si="165"/>
        <v>0</v>
      </c>
      <c r="EF13" s="17">
        <f t="shared" si="165"/>
        <v>0</v>
      </c>
      <c r="EG13" s="17">
        <f>BU13*100/BU$39</f>
        <v>0</v>
      </c>
      <c r="EH13" s="17">
        <f t="shared" si="166"/>
        <v>0</v>
      </c>
      <c r="EI13" s="17">
        <f t="shared" si="167"/>
        <v>0</v>
      </c>
      <c r="EJ13" s="17">
        <f t="shared" si="168"/>
        <v>0</v>
      </c>
      <c r="EK13" s="17">
        <f t="shared" si="169"/>
        <v>0</v>
      </c>
      <c r="EQ13" s="17"/>
      <c r="ER13" s="17"/>
      <c r="ES13" s="17"/>
      <c r="ET13" s="17"/>
    </row>
    <row r="14" spans="1:184" ht="15" x14ac:dyDescent="0.25">
      <c r="A14" s="47" t="s">
        <v>42</v>
      </c>
      <c r="B14" s="52"/>
      <c r="C14" s="52"/>
      <c r="D14" s="52"/>
      <c r="E14" s="5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O14" s="15">
        <v>0.62569444444444444</v>
      </c>
      <c r="AP14" s="2">
        <f t="shared" ref="AP14:BB14" si="195">((B$14/B$13)*$E$3)/240.4*(1/AP$4*1000)/3</f>
        <v>0</v>
      </c>
      <c r="AQ14" s="2">
        <f t="shared" si="195"/>
        <v>0</v>
      </c>
      <c r="AR14" s="2">
        <f t="shared" si="195"/>
        <v>0</v>
      </c>
      <c r="AS14" s="2">
        <f t="shared" si="195"/>
        <v>0</v>
      </c>
      <c r="AT14" s="2">
        <f t="shared" si="195"/>
        <v>0</v>
      </c>
      <c r="AU14" s="2">
        <f t="shared" si="195"/>
        <v>0</v>
      </c>
      <c r="AV14" s="2">
        <f t="shared" si="195"/>
        <v>0</v>
      </c>
      <c r="AW14" s="2">
        <f t="shared" si="195"/>
        <v>0</v>
      </c>
      <c r="AX14" s="2">
        <f t="shared" si="195"/>
        <v>0</v>
      </c>
      <c r="AY14" s="2">
        <f t="shared" si="195"/>
        <v>0</v>
      </c>
      <c r="AZ14" s="2">
        <f t="shared" si="195"/>
        <v>0</v>
      </c>
      <c r="BA14" s="2">
        <f t="shared" si="195"/>
        <v>0</v>
      </c>
      <c r="BB14" s="2">
        <f t="shared" si="195"/>
        <v>0</v>
      </c>
      <c r="BC14" s="2">
        <f t="shared" ref="BC14" si="196">((O$14/O$13)*$E$3)/240.4*(1/BC$4*1000)/3</f>
        <v>0</v>
      </c>
      <c r="BD14" s="2">
        <f t="shared" ref="BD14" si="197">((P$14/P$13)*$E$3)/240.4*(1/BD$4*1000)/3</f>
        <v>0</v>
      </c>
      <c r="BE14" s="2">
        <f t="shared" ref="BE14" si="198">((Q$14/Q$13)*$E$3)/240.4*(1/BE$4*1000)/3</f>
        <v>0</v>
      </c>
      <c r="BF14" s="2">
        <f t="shared" ref="BF14" si="199">((R$14/R$13)*$E$3)/240.4*(1/BF$4*1000)/3</f>
        <v>0</v>
      </c>
      <c r="BG14" s="2">
        <f t="shared" ref="BG14" si="200">((S$14/S$13)*$E$3)/240.4*(1/BG$4*1000)/3</f>
        <v>0</v>
      </c>
      <c r="BH14" s="2">
        <f t="shared" ref="BH14" si="201">((T$14/T$13)*$E$3)/240.4*(1/BH$4*1000)/3</f>
        <v>0</v>
      </c>
      <c r="BI14" s="2">
        <f t="shared" ref="BI14" si="202">((U$14/U$13)*$E$3)/240.4*(1/BI$4*1000)/3</f>
        <v>0</v>
      </c>
      <c r="BJ14" s="2">
        <f t="shared" ref="BJ14" si="203">((V$14/V$13)*$E$3)/240.4*(1/BJ$4*1000)/3</f>
        <v>0</v>
      </c>
      <c r="BK14" s="2">
        <f t="shared" ref="BK14" si="204">((W$14/W$13)*$E$3)/240.4*(1/BK$4*1000)/3</f>
        <v>0</v>
      </c>
      <c r="BL14" s="2">
        <f t="shared" ref="BL14" si="205">((X$14/X$13)*$E$3)/240.4*(1/BL$4*1000)/3</f>
        <v>0</v>
      </c>
      <c r="BM14" s="2">
        <f t="shared" ref="BM14" si="206">((Y$14/Y$13)*$E$3)/240.4*(1/BM$4*1000)/3</f>
        <v>0</v>
      </c>
      <c r="BN14" s="2">
        <f t="shared" ref="BN14" si="207">((Z$14/Z$13)*$E$3)/240.4*(1/BN$4*1000)/3</f>
        <v>0</v>
      </c>
      <c r="BO14" s="2">
        <f t="shared" ref="BO14" si="208">((AA$14/AA$13)*$E$3)/240.4*(1/BO$4*1000)/3</f>
        <v>0</v>
      </c>
      <c r="BP14" s="2">
        <f t="shared" ref="BP14" si="209">((AB$14/AB$13)*$E$3)/240.4*(1/BP$4*1000)/3</f>
        <v>0</v>
      </c>
      <c r="BQ14" s="2">
        <f t="shared" ref="BQ14" si="210">((AC$14/AC$13)*$E$3)/240.4*(1/BQ$4*1000)/3</f>
        <v>0</v>
      </c>
      <c r="BR14" s="2">
        <f t="shared" ref="BR14" si="211">((AD$14/AD$13)*$E$3)/240.4*(1/BR$4*1000)/3</f>
        <v>0</v>
      </c>
      <c r="BS14" s="2">
        <f t="shared" ref="BS14" si="212">((AE$14/AE$13)*$E$3)/240.4*(1/BS$4*1000)/3</f>
        <v>0</v>
      </c>
      <c r="BT14" s="2">
        <f t="shared" ref="BT14" si="213">((AF$14/AF$13)*$E$3)/240.4*(1/BT$4*1000)/3</f>
        <v>0</v>
      </c>
      <c r="BU14" s="2">
        <f t="shared" ref="BU14" si="214">((AG$14/AG$13)*$E$3)/240.4*(1/BU$4*1000)/3</f>
        <v>0</v>
      </c>
      <c r="BV14" s="2">
        <f t="shared" ref="BV14" si="215">((AH$14/AH$13)*$E$3)/240.4*(1/BV$4*1000)/3</f>
        <v>0</v>
      </c>
      <c r="BW14" s="2">
        <f t="shared" ref="BW14" si="216">((AI$14/AI$13)*$E$3)/240.4*(1/BW$4*1000)/3</f>
        <v>0</v>
      </c>
      <c r="BX14" s="2">
        <f t="shared" ref="BX14" si="217">((AJ$14/AJ$13)*$E$3)/240.4*(1/BX$4*1000)/3</f>
        <v>0</v>
      </c>
      <c r="BY14" s="2">
        <f t="shared" ref="BY14" si="218">((AK$14/AK$13)*$E$3)/240.4*(1/BY$4*1000)/3</f>
        <v>0</v>
      </c>
      <c r="DA14" s="15">
        <v>0.62569444444444444</v>
      </c>
      <c r="DB14" s="17">
        <f t="shared" ref="DB14:DK15" si="219">AP14*100/AP$39</f>
        <v>0</v>
      </c>
      <c r="DC14" s="17">
        <f t="shared" si="219"/>
        <v>0</v>
      </c>
      <c r="DD14" s="17">
        <f t="shared" si="219"/>
        <v>0</v>
      </c>
      <c r="DE14" s="17">
        <f t="shared" si="219"/>
        <v>0</v>
      </c>
      <c r="DF14" s="17">
        <f t="shared" si="219"/>
        <v>0</v>
      </c>
      <c r="DG14" s="17">
        <f t="shared" si="219"/>
        <v>0</v>
      </c>
      <c r="DH14" s="17">
        <f t="shared" si="219"/>
        <v>0</v>
      </c>
      <c r="DI14" s="17">
        <f t="shared" si="219"/>
        <v>0</v>
      </c>
      <c r="DJ14" s="17">
        <f t="shared" si="219"/>
        <v>0</v>
      </c>
      <c r="DK14" s="17">
        <f t="shared" si="219"/>
        <v>0</v>
      </c>
      <c r="DL14" s="17">
        <f t="shared" si="194"/>
        <v>0</v>
      </c>
      <c r="DM14" s="17">
        <f t="shared" si="194"/>
        <v>0</v>
      </c>
      <c r="DN14" s="17">
        <f t="shared" si="194"/>
        <v>0</v>
      </c>
      <c r="DO14" s="17">
        <f t="shared" si="194"/>
        <v>0</v>
      </c>
      <c r="DP14" s="17">
        <f t="shared" si="194"/>
        <v>0</v>
      </c>
      <c r="DQ14" s="17">
        <f t="shared" si="194"/>
        <v>0</v>
      </c>
      <c r="DR14" s="17">
        <f t="shared" si="194"/>
        <v>0</v>
      </c>
      <c r="DS14" s="17">
        <f t="shared" si="165"/>
        <v>0</v>
      </c>
      <c r="DT14" s="17">
        <f t="shared" si="165"/>
        <v>0</v>
      </c>
      <c r="DU14" s="17">
        <f t="shared" si="165"/>
        <v>0</v>
      </c>
      <c r="DV14" s="17">
        <f t="shared" si="165"/>
        <v>0</v>
      </c>
      <c r="DW14" s="17">
        <f t="shared" si="165"/>
        <v>0</v>
      </c>
      <c r="DX14" s="17">
        <f t="shared" si="165"/>
        <v>0</v>
      </c>
      <c r="DY14" s="17">
        <f t="shared" si="165"/>
        <v>0</v>
      </c>
      <c r="DZ14" s="17">
        <f t="shared" si="165"/>
        <v>0</v>
      </c>
      <c r="EA14" s="17">
        <f t="shared" si="165"/>
        <v>0</v>
      </c>
      <c r="EB14" s="17">
        <f t="shared" si="165"/>
        <v>0</v>
      </c>
      <c r="EC14" s="17">
        <f t="shared" si="165"/>
        <v>0</v>
      </c>
      <c r="ED14" s="17">
        <f t="shared" si="165"/>
        <v>0</v>
      </c>
      <c r="EE14" s="17">
        <f t="shared" si="165"/>
        <v>0</v>
      </c>
      <c r="EF14" s="17">
        <f t="shared" si="165"/>
        <v>0</v>
      </c>
      <c r="EG14" s="17">
        <f>BU14*100/BU$39</f>
        <v>0</v>
      </c>
      <c r="EH14" s="17">
        <f t="shared" si="166"/>
        <v>0</v>
      </c>
      <c r="EI14" s="17">
        <f t="shared" si="167"/>
        <v>0</v>
      </c>
      <c r="EJ14" s="17">
        <f t="shared" si="168"/>
        <v>0</v>
      </c>
      <c r="EK14" s="17">
        <f t="shared" si="169"/>
        <v>0</v>
      </c>
      <c r="EQ14" s="17"/>
      <c r="ER14" s="17"/>
      <c r="ES14" s="17"/>
      <c r="ET14" s="17"/>
    </row>
    <row r="15" spans="1:184" ht="15" x14ac:dyDescent="0.25">
      <c r="A15" s="47" t="s">
        <v>35</v>
      </c>
      <c r="B15" s="52">
        <v>10.233000000000001</v>
      </c>
      <c r="C15" s="52">
        <v>37.768999999999998</v>
      </c>
      <c r="D15" s="52">
        <v>52.107999999999997</v>
      </c>
      <c r="E15" s="1">
        <v>9.4909999999999997</v>
      </c>
      <c r="F15" s="1">
        <v>42.67</v>
      </c>
      <c r="G15" s="1">
        <v>61.587000000000003</v>
      </c>
      <c r="H15" s="1">
        <v>8.25</v>
      </c>
      <c r="I15" s="1">
        <v>39.640999999999998</v>
      </c>
      <c r="J15" s="1">
        <v>64.787000000000006</v>
      </c>
      <c r="K15" s="1">
        <v>10.146000000000001</v>
      </c>
      <c r="L15" s="1">
        <v>44.933999999999997</v>
      </c>
      <c r="M15" s="1">
        <v>61.856999999999999</v>
      </c>
      <c r="N15" s="1">
        <v>9.6</v>
      </c>
      <c r="O15" s="58">
        <v>39.700000000000003</v>
      </c>
      <c r="P15" s="59">
        <v>60.066000000000003</v>
      </c>
      <c r="Q15" s="58">
        <v>9.0969999999999995</v>
      </c>
      <c r="R15" s="59">
        <v>45.396000000000001</v>
      </c>
      <c r="S15" s="58">
        <v>53.390999999999998</v>
      </c>
      <c r="T15" s="58">
        <v>7.3280000000000003</v>
      </c>
      <c r="U15" s="59">
        <v>39.347999999999999</v>
      </c>
      <c r="V15" s="60">
        <v>41.39</v>
      </c>
      <c r="W15" s="60">
        <v>5.5019999999999998</v>
      </c>
      <c r="X15" s="60">
        <v>27.408000000000001</v>
      </c>
      <c r="Y15" s="60">
        <v>29.834</v>
      </c>
      <c r="Z15" s="61">
        <v>5.0739999999999998</v>
      </c>
      <c r="AA15" s="60">
        <v>21.853000000000002</v>
      </c>
      <c r="AB15" s="61">
        <v>51.368000000000002</v>
      </c>
      <c r="AC15" s="61">
        <v>7.7530000000000001</v>
      </c>
      <c r="AD15" s="60">
        <v>36.927999999999997</v>
      </c>
      <c r="AE15" s="60">
        <v>54.302999999999997</v>
      </c>
      <c r="AF15" s="61">
        <v>5.1059999999999999</v>
      </c>
      <c r="AG15" s="60">
        <v>34.661000000000001</v>
      </c>
      <c r="AH15" s="61">
        <v>44.567</v>
      </c>
      <c r="AI15" s="61">
        <v>5.851</v>
      </c>
      <c r="AJ15" s="61">
        <v>27.759</v>
      </c>
      <c r="AK15" s="61">
        <v>38.817999999999998</v>
      </c>
      <c r="AL15" s="11"/>
      <c r="AM15" s="11"/>
      <c r="AO15" s="19" t="s">
        <v>6</v>
      </c>
      <c r="AP15" s="2">
        <f t="shared" ref="AP15:BB15" si="220">((B$15/B$13)*$E$3)/256.4*(1/AP$4*1000)/3</f>
        <v>92.882279100953099</v>
      </c>
      <c r="AQ15" s="2">
        <f t="shared" si="220"/>
        <v>329.53519425745577</v>
      </c>
      <c r="AR15" s="2">
        <f t="shared" si="220"/>
        <v>501.97879577046677</v>
      </c>
      <c r="AS15" s="2">
        <f t="shared" si="220"/>
        <v>107.23992176882432</v>
      </c>
      <c r="AT15" s="2">
        <f t="shared" si="220"/>
        <v>381.56625242991754</v>
      </c>
      <c r="AU15" s="2">
        <f t="shared" si="220"/>
        <v>555.56662260954886</v>
      </c>
      <c r="AV15" s="2">
        <f t="shared" si="220"/>
        <v>83.700079520690565</v>
      </c>
      <c r="AW15" s="2">
        <f t="shared" si="220"/>
        <v>348.33958227566092</v>
      </c>
      <c r="AX15" s="2">
        <f t="shared" si="220"/>
        <v>603.17291417644003</v>
      </c>
      <c r="AY15" s="2">
        <f t="shared" si="220"/>
        <v>105.53946006878816</v>
      </c>
      <c r="AZ15" s="2">
        <f t="shared" si="220"/>
        <v>419.05789372715191</v>
      </c>
      <c r="BA15" s="2">
        <f t="shared" si="220"/>
        <v>587.81605932944956</v>
      </c>
      <c r="BB15" s="2">
        <f t="shared" si="220"/>
        <v>89.217597788599321</v>
      </c>
      <c r="BC15" s="2">
        <f t="shared" ref="BC15" si="221">((O$15/O$13)*$E$3)/256.4*(1/BC$4*1000)/3</f>
        <v>426.12035454578069</v>
      </c>
      <c r="BD15" s="2">
        <f t="shared" ref="BD15" si="222">((P$15/P$13)*$E$3)/256.4*(1/BD$4*1000)/3</f>
        <v>542.25865620733828</v>
      </c>
      <c r="BE15" s="2">
        <f t="shared" ref="BE15" si="223">((Q$15/Q$13)*$E$3)/256.4*(1/BE$4*1000)/3</f>
        <v>107.88399406439278</v>
      </c>
      <c r="BF15" s="2">
        <f t="shared" ref="BF15" si="224">((R$15/R$13)*$E$3)/256.4*(1/BF$4*1000)/3</f>
        <v>466.59104964009356</v>
      </c>
      <c r="BG15" s="2">
        <f t="shared" ref="BG15" si="225">((S$15/S$13)*$E$3)/256.4*(1/BG$4*1000)/3</f>
        <v>572.36598517472487</v>
      </c>
      <c r="BH15" s="2">
        <f t="shared" ref="BH15" si="226">((T$15/T$13)*$E$3)/256.4*(1/BH$4*1000)/3</f>
        <v>94.048592815931613</v>
      </c>
      <c r="BI15" s="2">
        <f t="shared" ref="BI15" si="227">((U$15/U$13)*$E$3)/256.4*(1/BI$4*1000)/3</f>
        <v>393.90062679217596</v>
      </c>
      <c r="BJ15" s="2">
        <f t="shared" ref="BJ15" si="228">((V$15/V$13)*$E$3)/256.4*(1/BJ$4*1000)/3</f>
        <v>656.76506807107739</v>
      </c>
      <c r="BK15" s="2">
        <f t="shared" ref="BK15" si="229">((W$15/W$13)*$E$3)/256.4*(1/BK$4*1000)/3</f>
        <v>91.246841325122304</v>
      </c>
      <c r="BL15" s="2">
        <f t="shared" ref="BL15" si="230">((X$15/X$13)*$E$3)/256.4*(1/BL$4*1000)/3</f>
        <v>427.20701080553994</v>
      </c>
      <c r="BM15" s="2">
        <f t="shared" ref="BM15" si="231">((Y$15/Y$13)*$E$3)/256.4*(1/BM$4*1000)/3</f>
        <v>558.98751845446054</v>
      </c>
      <c r="BN15" s="2">
        <f t="shared" ref="BN15" si="232">((Z$15/Z$13)*$E$3)/256.4*(1/BN$4*1000)/3</f>
        <v>91.240468377355796</v>
      </c>
      <c r="BO15" s="2">
        <f t="shared" ref="BO15" si="233">((AA$15/AA$13)*$E$3)/256.4*(1/BO$4*1000)/3</f>
        <v>362.7859990243237</v>
      </c>
      <c r="BP15" s="2">
        <f t="shared" ref="BP15" si="234">((AB$15/AB$13)*$E$3)/256.4*(1/BP$4*1000)/3</f>
        <v>497.34911431362571</v>
      </c>
      <c r="BQ15" s="2">
        <f t="shared" ref="BQ15" si="235">((AC$15/AC$13)*$E$3)/256.4*(1/BQ$4*1000)/3</f>
        <v>98.37964980541993</v>
      </c>
      <c r="BR15" s="2">
        <f t="shared" ref="BR15" si="236">((AD$15/AD$13)*$E$3)/256.4*(1/BR$4*1000)/3</f>
        <v>478.22333991998795</v>
      </c>
      <c r="BS15" s="2">
        <f t="shared" ref="BS15" si="237">((AE$15/AE$13)*$E$3)/256.4*(1/BS$4*1000)/3</f>
        <v>600.61419102220941</v>
      </c>
      <c r="BT15" s="2">
        <f t="shared" ref="BT15" si="238">((AF$15/AF$13)*$E$3)/256.4*(1/BT$4*1000)/3</f>
        <v>58.545752911910682</v>
      </c>
      <c r="BU15" s="2">
        <f t="shared" ref="BU15" si="239">((AG$15/AG$13)*$E$3)/256.4*(1/BU$4*1000)/3</f>
        <v>376.74898725146949</v>
      </c>
      <c r="BV15" s="2">
        <f t="shared" ref="BV15" si="240">((AH$15/AH$13)*$E$3)/256.4*(1/BV$4*1000)/3</f>
        <v>577.60858878534486</v>
      </c>
      <c r="BW15" s="2">
        <f t="shared" ref="BW15" si="241">((AI$15/AI$13)*$E$3)/256.4*(1/BW$4*1000)/3</f>
        <v>75.688656043959568</v>
      </c>
      <c r="BX15" s="2">
        <f t="shared" ref="BX15" si="242">((AJ$15/AJ$13)*$E$3)/256.4*(1/BX$4*1000)/3</f>
        <v>369.23977479454248</v>
      </c>
      <c r="BY15" s="2">
        <f t="shared" ref="BY15" si="243">((AK$15/AK$13)*$E$3)/256.4*(1/BY$4*1000)/3</f>
        <v>496.87502983673591</v>
      </c>
      <c r="DA15" s="15">
        <v>0.66666666666666663</v>
      </c>
      <c r="DB15" s="17">
        <f t="shared" si="219"/>
        <v>30.14539707960952</v>
      </c>
      <c r="DC15" s="17">
        <f t="shared" si="219"/>
        <v>40.064633641049589</v>
      </c>
      <c r="DD15" s="17">
        <f t="shared" si="219"/>
        <v>52.16905760948957</v>
      </c>
      <c r="DE15" s="17">
        <f t="shared" si="219"/>
        <v>24.742977120258548</v>
      </c>
      <c r="DF15" s="17">
        <f t="shared" si="219"/>
        <v>36.66218108018834</v>
      </c>
      <c r="DG15" s="17">
        <f t="shared" si="219"/>
        <v>49.387961353887988</v>
      </c>
      <c r="DH15" s="17">
        <f t="shared" si="219"/>
        <v>28.464124743544279</v>
      </c>
      <c r="DI15" s="17">
        <f t="shared" si="219"/>
        <v>37.543964617350383</v>
      </c>
      <c r="DJ15" s="17">
        <f t="shared" si="219"/>
        <v>51.57173692789457</v>
      </c>
      <c r="DK15" s="17">
        <f t="shared" si="219"/>
        <v>26.924161347180512</v>
      </c>
      <c r="DL15" s="17">
        <f t="shared" si="194"/>
        <v>38.894820073890735</v>
      </c>
      <c r="DM15" s="17">
        <f t="shared" si="194"/>
        <v>49.989987145434434</v>
      </c>
      <c r="DN15" s="17">
        <f t="shared" si="194"/>
        <v>27.695244757500376</v>
      </c>
      <c r="DO15" s="17">
        <f t="shared" si="194"/>
        <v>36.110991148813781</v>
      </c>
      <c r="DP15" s="17">
        <f t="shared" si="194"/>
        <v>48.790692366744771</v>
      </c>
      <c r="DQ15" s="17">
        <f t="shared" si="194"/>
        <v>23.513084098431133</v>
      </c>
      <c r="DR15" s="17">
        <f t="shared" si="194"/>
        <v>38.736436207163216</v>
      </c>
      <c r="DS15" s="17">
        <f t="shared" si="165"/>
        <v>50.438304965552526</v>
      </c>
      <c r="DT15" s="17">
        <f t="shared" si="165"/>
        <v>22.776041352794039</v>
      </c>
      <c r="DU15" s="17">
        <f t="shared" si="165"/>
        <v>38.131598686377345</v>
      </c>
      <c r="DV15" s="17">
        <f t="shared" si="165"/>
        <v>51.683333336757698</v>
      </c>
      <c r="DW15" s="17">
        <f t="shared" si="165"/>
        <v>25.225051775906017</v>
      </c>
      <c r="DX15" s="17">
        <f t="shared" si="165"/>
        <v>36.817901889213168</v>
      </c>
      <c r="DY15" s="17">
        <f t="shared" si="165"/>
        <v>51.432696054065282</v>
      </c>
      <c r="DZ15" s="17">
        <f t="shared" si="165"/>
        <v>25.442252929498082</v>
      </c>
      <c r="EA15" s="17">
        <f t="shared" si="165"/>
        <v>39.468801302169958</v>
      </c>
      <c r="EB15" s="17">
        <f t="shared" si="165"/>
        <v>52.370815577740998</v>
      </c>
      <c r="EC15" s="17">
        <f t="shared" si="165"/>
        <v>32.574051332902357</v>
      </c>
      <c r="ED15" s="17">
        <f t="shared" si="165"/>
        <v>37.617734010205858</v>
      </c>
      <c r="EE15" s="17">
        <f t="shared" si="165"/>
        <v>48.923055436869895</v>
      </c>
      <c r="EF15" s="17">
        <f t="shared" si="165"/>
        <v>31.603469697613505</v>
      </c>
      <c r="EG15" s="17">
        <f>BU15*100/BU$39</f>
        <v>38.179233787275621</v>
      </c>
      <c r="EH15" s="17">
        <f t="shared" si="166"/>
        <v>51.872095007928962</v>
      </c>
      <c r="EI15" s="17">
        <f t="shared" si="167"/>
        <v>28.542101800488929</v>
      </c>
      <c r="EJ15" s="17">
        <f t="shared" si="168"/>
        <v>36.864029553238922</v>
      </c>
      <c r="EK15" s="17">
        <f t="shared" si="169"/>
        <v>51.641736455997375</v>
      </c>
      <c r="EQ15" s="17"/>
      <c r="ER15" s="17"/>
      <c r="ES15" s="17"/>
      <c r="ET15" s="17"/>
    </row>
    <row r="16" spans="1:184" ht="15" x14ac:dyDescent="0.25">
      <c r="A16" s="47" t="s">
        <v>28</v>
      </c>
      <c r="B16" s="52"/>
      <c r="C16" s="52"/>
      <c r="D16" s="52"/>
      <c r="E16" s="5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O16" s="19"/>
      <c r="DA16" s="50" t="s">
        <v>65</v>
      </c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Q16" s="17"/>
      <c r="ER16" s="17"/>
      <c r="ES16" s="17"/>
      <c r="ET16" s="17"/>
    </row>
    <row r="17" spans="1:151" ht="15" x14ac:dyDescent="0.25">
      <c r="A17" s="47" t="s">
        <v>43</v>
      </c>
      <c r="B17" s="52">
        <v>0.98</v>
      </c>
      <c r="C17" s="52">
        <v>5.4219999999999997</v>
      </c>
      <c r="D17" s="52">
        <v>9.4789999999999992</v>
      </c>
      <c r="E17">
        <v>0.81799999999999995</v>
      </c>
      <c r="F17">
        <v>4.0019999999999998</v>
      </c>
      <c r="G17">
        <v>10.653</v>
      </c>
      <c r="H17">
        <v>0.63400000000000001</v>
      </c>
      <c r="I17">
        <v>3.6850000000000001</v>
      </c>
      <c r="J17">
        <v>11.170999999999999</v>
      </c>
      <c r="K17">
        <v>0.878</v>
      </c>
      <c r="L17">
        <v>4.4279999999999999</v>
      </c>
      <c r="M17">
        <v>10.46</v>
      </c>
      <c r="N17">
        <v>1.105</v>
      </c>
      <c r="O17" s="58">
        <v>4.2880000000000003</v>
      </c>
      <c r="P17" s="58">
        <v>11.305999999999999</v>
      </c>
      <c r="Q17" s="58">
        <v>1.42</v>
      </c>
      <c r="R17" s="58">
        <v>6.9450000000000003</v>
      </c>
      <c r="S17" s="59">
        <v>9.9359999999999999</v>
      </c>
      <c r="T17" s="58">
        <v>0.997</v>
      </c>
      <c r="U17" s="58">
        <v>6.0309999999999997</v>
      </c>
      <c r="V17" s="60">
        <v>5.1580000000000004</v>
      </c>
      <c r="W17" s="61">
        <v>0.38400000000000001</v>
      </c>
      <c r="X17" s="60">
        <v>3.1429999999999998</v>
      </c>
      <c r="Y17" s="60">
        <v>3.8340000000000001</v>
      </c>
      <c r="Z17" s="60">
        <v>0.38700000000000001</v>
      </c>
      <c r="AA17" s="60">
        <v>2.4889999999999999</v>
      </c>
      <c r="AB17" s="60">
        <v>10.332000000000001</v>
      </c>
      <c r="AC17" s="61">
        <v>0.49</v>
      </c>
      <c r="AD17" s="60">
        <v>4.3239999999999998</v>
      </c>
      <c r="AE17" s="61">
        <v>9.9469999999999992</v>
      </c>
      <c r="AF17" s="61">
        <v>8.6999999999999994E-2</v>
      </c>
      <c r="AG17" s="61">
        <v>6.7220000000000004</v>
      </c>
      <c r="AH17" s="60">
        <v>9.3919999999999995</v>
      </c>
      <c r="AI17" s="60">
        <v>0.13900000000000001</v>
      </c>
      <c r="AJ17" s="61">
        <v>3.3759999999999999</v>
      </c>
      <c r="AK17" s="60">
        <v>6.8650000000000002</v>
      </c>
      <c r="AL17" s="11"/>
      <c r="AM17" s="11"/>
      <c r="AO17" s="19" t="s">
        <v>7</v>
      </c>
      <c r="AP17" s="2">
        <f t="shared" ref="AP17:BB17" si="244">((B$17/B$13)*$E$3)/254.4*(1/AP$4*1000)/3</f>
        <v>8.9651359311741921</v>
      </c>
      <c r="AQ17" s="2">
        <f t="shared" si="244"/>
        <v>47.678956816111047</v>
      </c>
      <c r="AR17" s="2">
        <f t="shared" si="244"/>
        <v>92.033175058839774</v>
      </c>
      <c r="AS17" s="2">
        <f t="shared" si="244"/>
        <v>9.3153404682658287</v>
      </c>
      <c r="AT17" s="2">
        <f t="shared" si="244"/>
        <v>36.068269989443756</v>
      </c>
      <c r="AU17" s="2">
        <f t="shared" si="244"/>
        <v>96.854529938186189</v>
      </c>
      <c r="AV17" s="2">
        <f t="shared" si="244"/>
        <v>6.4827920939072827</v>
      </c>
      <c r="AW17" s="2">
        <f t="shared" si="244"/>
        <v>32.635977957181609</v>
      </c>
      <c r="AX17" s="2">
        <f t="shared" si="244"/>
        <v>104.82066885637414</v>
      </c>
      <c r="AY17" s="2">
        <f t="shared" si="244"/>
        <v>9.2048229571206672</v>
      </c>
      <c r="AZ17" s="2">
        <f t="shared" si="244"/>
        <v>41.620517028912637</v>
      </c>
      <c r="BA17" s="2">
        <f t="shared" si="244"/>
        <v>100.18096068085963</v>
      </c>
      <c r="BB17" s="2">
        <f t="shared" si="244"/>
        <v>10.350050871602107</v>
      </c>
      <c r="BC17" s="2">
        <f t="shared" ref="BC17" si="245">((O$17/O$13)*$E$3)/254.4*(1/BC$4*1000)/3</f>
        <v>46.387125749226492</v>
      </c>
      <c r="BD17" s="2">
        <f t="shared" ref="BD17" si="246">((P$17/P$13)*$E$3)/254.4*(1/BD$4*1000)/3</f>
        <v>102.86974818523487</v>
      </c>
      <c r="BE17" s="2">
        <f t="shared" ref="BE17" si="247">((Q$17/Q$13)*$E$3)/254.4*(1/BE$4*1000)/3</f>
        <v>16.972588426292237</v>
      </c>
      <c r="BF17" s="2">
        <f t="shared" ref="BF17" si="248">((R$17/R$13)*$E$3)/254.4*(1/BF$4*1000)/3</f>
        <v>71.943569276600655</v>
      </c>
      <c r="BG17" s="2">
        <f t="shared" ref="BG17" si="249">((S$17/S$13)*$E$3)/254.4*(1/BG$4*1000)/3</f>
        <v>107.35400669942425</v>
      </c>
      <c r="BH17" s="2">
        <f t="shared" ref="BH17" si="250">((T$17/T$13)*$E$3)/254.4*(1/BH$4*1000)/3</f>
        <v>12.896234257639156</v>
      </c>
      <c r="BI17" s="2">
        <f t="shared" ref="BI17" si="251">((U$17/U$13)*$E$3)/254.4*(1/BI$4*1000)/3</f>
        <v>60.849112946599398</v>
      </c>
      <c r="BJ17" s="2">
        <f t="shared" ref="BJ17" si="252">((V$17/V$13)*$E$3)/254.4*(1/BJ$4*1000)/3</f>
        <v>82.489158036984648</v>
      </c>
      <c r="BK17" s="2">
        <f t="shared" ref="BK17" si="253">((W$17/W$13)*$E$3)/254.4*(1/BK$4*1000)/3</f>
        <v>6.4184386098396748</v>
      </c>
      <c r="BL17" s="2">
        <f t="shared" ref="BL17" si="254">((X$17/X$13)*$E$3)/254.4*(1/BL$4*1000)/3</f>
        <v>49.374910392648133</v>
      </c>
      <c r="BM17" s="2">
        <f t="shared" ref="BM17" si="255">((Y$17/Y$13)*$E$3)/254.4*(1/BM$4*1000)/3</f>
        <v>72.400847131305355</v>
      </c>
      <c r="BN17" s="2">
        <f t="shared" ref="BN17" si="256">((Z$17/Z$13)*$E$3)/254.4*(1/BN$4*1000)/3</f>
        <v>7.0137280416395571</v>
      </c>
      <c r="BO17" s="2">
        <f t="shared" ref="BO17" si="257">((AA$17/AA$13)*$E$3)/254.4*(1/BO$4*1000)/3</f>
        <v>41.645229787064778</v>
      </c>
      <c r="BP17" s="2">
        <f t="shared" ref="BP17" si="258">((AB$17/AB$13)*$E$3)/254.4*(1/BP$4*1000)/3</f>
        <v>100.82169706226487</v>
      </c>
      <c r="BQ17" s="2">
        <f t="shared" ref="BQ17" si="259">((AC$17/AC$13)*$E$3)/254.4*(1/BQ$4*1000)/3</f>
        <v>6.2666073281805987</v>
      </c>
      <c r="BR17" s="2">
        <f t="shared" ref="BR17" si="260">((AD$17/AD$13)*$E$3)/254.4*(1/BR$4*1000)/3</f>
        <v>56.436695940136097</v>
      </c>
      <c r="BS17" s="2">
        <f t="shared" ref="BS17" si="261">((AE$17/AE$13)*$E$3)/254.4*(1/BS$4*1000)/3</f>
        <v>110.88295672363343</v>
      </c>
      <c r="BT17" s="2">
        <f t="shared" ref="BT17" si="262">((AF$17/AF$13)*$E$3)/254.4*(1/BT$4*1000)/3</f>
        <v>1.005390440472832</v>
      </c>
      <c r="BU17" s="2">
        <f t="shared" ref="BU17" si="263">((AG$17/AG$13)*$E$3)/254.4*(1/BU$4*1000)/3</f>
        <v>73.639431525685964</v>
      </c>
      <c r="BV17" s="2">
        <f t="shared" ref="BV17" si="264">((AH$17/AH$13)*$E$3)/254.4*(1/BV$4*1000)/3</f>
        <v>122.68154575634782</v>
      </c>
      <c r="BW17" s="2">
        <f t="shared" ref="BW17" si="265">((AI$17/AI$13)*$E$3)/254.4*(1/BW$4*1000)/3</f>
        <v>1.8122429119950343</v>
      </c>
      <c r="BX17" s="2">
        <f t="shared" ref="BX17" si="266">((AJ$17/AJ$13)*$E$3)/254.4*(1/BX$4*1000)/3</f>
        <v>45.259318723520472</v>
      </c>
      <c r="BY17" s="2">
        <f t="shared" ref="BY17" si="267">((AK$17/AK$13)*$E$3)/254.4*(1/BY$4*1000)/3</f>
        <v>88.563642838103036</v>
      </c>
      <c r="DA17" s="15">
        <v>0.66736111111111107</v>
      </c>
      <c r="DB17" s="17">
        <f t="shared" ref="DB17:DK18" si="268">AP17*100/AP$39</f>
        <v>2.909678629054524</v>
      </c>
      <c r="DC17" s="17">
        <f t="shared" si="268"/>
        <v>5.7967706348612378</v>
      </c>
      <c r="DD17" s="17">
        <f t="shared" si="268"/>
        <v>9.5647147889176392</v>
      </c>
      <c r="DE17" s="17">
        <f t="shared" si="268"/>
        <v>2.1492859400865902</v>
      </c>
      <c r="DF17" s="17">
        <f t="shared" si="268"/>
        <v>3.4655618445842116</v>
      </c>
      <c r="DG17" s="17">
        <f t="shared" si="268"/>
        <v>8.610034488875197</v>
      </c>
      <c r="DH17" s="17">
        <f t="shared" si="268"/>
        <v>2.204621595393164</v>
      </c>
      <c r="DI17" s="17">
        <f t="shared" si="268"/>
        <v>3.5174986249694022</v>
      </c>
      <c r="DJ17" s="17">
        <f t="shared" si="268"/>
        <v>8.9622458698229615</v>
      </c>
      <c r="DK17" s="17">
        <f t="shared" si="268"/>
        <v>2.3482414853005396</v>
      </c>
      <c r="DL17" s="17">
        <f t="shared" ref="DL17:DR18" si="269">AZ17*100/AZ$39</f>
        <v>3.863004480893697</v>
      </c>
      <c r="DM17" s="17">
        <f t="shared" si="269"/>
        <v>8.5197484096749019</v>
      </c>
      <c r="DN17" s="17">
        <f t="shared" si="269"/>
        <v>3.2128996884763654</v>
      </c>
      <c r="DO17" s="17">
        <f t="shared" si="269"/>
        <v>3.9310140186445022</v>
      </c>
      <c r="DP17" s="17">
        <f t="shared" si="269"/>
        <v>9.255889565055087</v>
      </c>
      <c r="DQ17" s="17">
        <f t="shared" si="269"/>
        <v>3.6991390844991372</v>
      </c>
      <c r="DR17" s="17">
        <f t="shared" si="269"/>
        <v>5.9727624092838996</v>
      </c>
      <c r="DS17" s="17">
        <f t="shared" ref="DS17:EF18" si="270">BG17*100/BG$39</f>
        <v>9.460300348782221</v>
      </c>
      <c r="DT17" s="17">
        <f t="shared" si="270"/>
        <v>3.1231213137040386</v>
      </c>
      <c r="DU17" s="17">
        <f t="shared" si="270"/>
        <v>5.8905058725026223</v>
      </c>
      <c r="DV17" s="17">
        <f t="shared" si="270"/>
        <v>6.4913846042624366</v>
      </c>
      <c r="DW17" s="17">
        <f t="shared" si="270"/>
        <v>1.7743676811429949</v>
      </c>
      <c r="DX17" s="17">
        <f t="shared" si="270"/>
        <v>4.2552686651780878</v>
      </c>
      <c r="DY17" s="17">
        <f t="shared" si="270"/>
        <v>6.6616349052964408</v>
      </c>
      <c r="DZ17" s="17">
        <f t="shared" si="270"/>
        <v>1.955766404837896</v>
      </c>
      <c r="EA17" s="17">
        <f t="shared" si="270"/>
        <v>4.5307352104805609</v>
      </c>
      <c r="EB17" s="17">
        <f t="shared" si="270"/>
        <v>10.616515343290896</v>
      </c>
      <c r="EC17" s="17">
        <f t="shared" si="270"/>
        <v>2.0749086746601844</v>
      </c>
      <c r="ED17" s="17">
        <f t="shared" si="270"/>
        <v>4.4393914706172843</v>
      </c>
      <c r="EE17" s="17">
        <f t="shared" si="270"/>
        <v>9.0319761335671966</v>
      </c>
      <c r="EF17" s="17">
        <f t="shared" si="270"/>
        <v>0.54271787003168426</v>
      </c>
      <c r="EG17" s="17">
        <f>BU17*100/BU$39</f>
        <v>7.4625205835115969</v>
      </c>
      <c r="EH17" s="17">
        <f t="shared" ref="EH17:EH18" si="271">BV17*100/BV$39</f>
        <v>11.01740680583578</v>
      </c>
      <c r="EI17" s="17">
        <f t="shared" ref="EI17:EI18" si="272">BW17*100/BW$39</f>
        <v>0.68339463778211407</v>
      </c>
      <c r="EJ17" s="17">
        <f t="shared" ref="EJ17:EJ18" si="273">BX17*100/BX$39</f>
        <v>4.5185837953446253</v>
      </c>
      <c r="EK17" s="17">
        <f t="shared" ref="EK17:EK18" si="274">BY17*100/BY$39</f>
        <v>9.2046893653142359</v>
      </c>
      <c r="EQ17" s="17"/>
      <c r="ER17" s="17"/>
      <c r="ES17" s="17"/>
      <c r="ET17" s="17"/>
    </row>
    <row r="18" spans="1:151" ht="15" x14ac:dyDescent="0.25">
      <c r="A18" s="47" t="s">
        <v>29</v>
      </c>
      <c r="B18" s="52"/>
      <c r="C18" s="52"/>
      <c r="D18" s="52"/>
      <c r="E18" s="5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O18" s="15">
        <v>0.70833333333333337</v>
      </c>
      <c r="AP18" s="2">
        <f t="shared" ref="AP18:BB18" si="275">((B$18/B$13)*$E$3)/270.4*(1/AP$4*1000)/3</f>
        <v>0</v>
      </c>
      <c r="AQ18" s="2">
        <f t="shared" si="275"/>
        <v>0</v>
      </c>
      <c r="AR18" s="2">
        <f t="shared" si="275"/>
        <v>0</v>
      </c>
      <c r="AS18" s="2">
        <f t="shared" si="275"/>
        <v>0</v>
      </c>
      <c r="AT18" s="2">
        <f t="shared" si="275"/>
        <v>0</v>
      </c>
      <c r="AU18" s="2">
        <f t="shared" si="275"/>
        <v>0</v>
      </c>
      <c r="AV18" s="2">
        <f t="shared" si="275"/>
        <v>0</v>
      </c>
      <c r="AW18" s="2">
        <f t="shared" si="275"/>
        <v>0</v>
      </c>
      <c r="AX18" s="2">
        <f t="shared" si="275"/>
        <v>0</v>
      </c>
      <c r="AY18" s="2">
        <f t="shared" si="275"/>
        <v>0</v>
      </c>
      <c r="AZ18" s="2">
        <f t="shared" si="275"/>
        <v>0</v>
      </c>
      <c r="BA18" s="2">
        <f t="shared" si="275"/>
        <v>0</v>
      </c>
      <c r="BB18" s="2">
        <f t="shared" si="275"/>
        <v>0</v>
      </c>
      <c r="BC18" s="2">
        <f t="shared" ref="BC18" si="276">((O$18/O$13)*$E$3)/270.4*(1/BC$4*1000)/3</f>
        <v>0</v>
      </c>
      <c r="BD18" s="2">
        <f t="shared" ref="BD18" si="277">((P$18/P$13)*$E$3)/270.4*(1/BD$4*1000)/3</f>
        <v>0</v>
      </c>
      <c r="BE18" s="2">
        <f t="shared" ref="BE18" si="278">((Q$18/Q$13)*$E$3)/270.4*(1/BE$4*1000)/3</f>
        <v>0</v>
      </c>
      <c r="BF18" s="2">
        <f t="shared" ref="BF18" si="279">((R$18/R$13)*$E$3)/270.4*(1/BF$4*1000)/3</f>
        <v>0</v>
      </c>
      <c r="BG18" s="2">
        <f t="shared" ref="BG18" si="280">((S$18/S$13)*$E$3)/270.4*(1/BG$4*1000)/3</f>
        <v>0</v>
      </c>
      <c r="BH18" s="2">
        <f t="shared" ref="BH18" si="281">((T$18/T$13)*$E$3)/270.4*(1/BH$4*1000)/3</f>
        <v>0</v>
      </c>
      <c r="BI18" s="2">
        <f t="shared" ref="BI18" si="282">((U$18/U$13)*$E$3)/270.4*(1/BI$4*1000)/3</f>
        <v>0</v>
      </c>
      <c r="BJ18" s="2">
        <f t="shared" ref="BJ18" si="283">((V$18/V$13)*$E$3)/270.4*(1/BJ$4*1000)/3</f>
        <v>0</v>
      </c>
      <c r="BK18" s="2">
        <f t="shared" ref="BK18" si="284">((W$18/W$13)*$E$3)/270.4*(1/BK$4*1000)/3</f>
        <v>0</v>
      </c>
      <c r="BL18" s="2">
        <f t="shared" ref="BL18" si="285">((X$18/X$13)*$E$3)/270.4*(1/BL$4*1000)/3</f>
        <v>0</v>
      </c>
      <c r="BM18" s="2">
        <f t="shared" ref="BM18" si="286">((Y$18/Y$13)*$E$3)/270.4*(1/BM$4*1000)/3</f>
        <v>0</v>
      </c>
      <c r="BN18" s="2">
        <f t="shared" ref="BN18" si="287">((Z$18/Z$13)*$E$3)/270.4*(1/BN$4*1000)/3</f>
        <v>0</v>
      </c>
      <c r="BO18" s="2">
        <f t="shared" ref="BO18" si="288">((AA$18/AA$13)*$E$3)/270.4*(1/BO$4*1000)/3</f>
        <v>0</v>
      </c>
      <c r="BP18" s="2">
        <f t="shared" ref="BP18" si="289">((AB$18/AB$13)*$E$3)/270.4*(1/BP$4*1000)/3</f>
        <v>0</v>
      </c>
      <c r="BQ18" s="2">
        <f t="shared" ref="BQ18" si="290">((AC$18/AC$13)*$E$3)/270.4*(1/BQ$4*1000)/3</f>
        <v>0</v>
      </c>
      <c r="BR18" s="2">
        <f t="shared" ref="BR18" si="291">((AD$18/AD$13)*$E$3)/270.4*(1/BR$4*1000)/3</f>
        <v>0</v>
      </c>
      <c r="BS18" s="2">
        <f t="shared" ref="BS18" si="292">((AE$18/AE$13)*$E$3)/270.4*(1/BS$4*1000)/3</f>
        <v>0</v>
      </c>
      <c r="BT18" s="2">
        <f t="shared" ref="BT18" si="293">((AF$18/AF$13)*$E$3)/270.4*(1/BT$4*1000)/3</f>
        <v>0</v>
      </c>
      <c r="BU18" s="2">
        <f t="shared" ref="BU18" si="294">((AG$18/AG$13)*$E$3)/270.4*(1/BU$4*1000)/3</f>
        <v>0</v>
      </c>
      <c r="BV18" s="2">
        <f t="shared" ref="BV18" si="295">((AH$18/AH$13)*$E$3)/270.4*(1/BV$4*1000)/3</f>
        <v>0</v>
      </c>
      <c r="BW18" s="2">
        <f t="shared" ref="BW18" si="296">((AI$18/AI$13)*$E$3)/270.4*(1/BW$4*1000)/3</f>
        <v>0</v>
      </c>
      <c r="BX18" s="2">
        <f t="shared" ref="BX18" si="297">((AJ$18/AJ$13)*$E$3)/270.4*(1/BX$4*1000)/3</f>
        <v>0</v>
      </c>
      <c r="BY18" s="2">
        <f t="shared" ref="BY18" si="298">((AK$18/AK$13)*$E$3)/270.4*(1/BY$4*1000)/3</f>
        <v>0</v>
      </c>
      <c r="DA18" s="15">
        <v>0.70833333333333337</v>
      </c>
      <c r="DB18" s="17">
        <f t="shared" si="268"/>
        <v>0</v>
      </c>
      <c r="DC18" s="17">
        <f t="shared" si="268"/>
        <v>0</v>
      </c>
      <c r="DD18" s="17">
        <f t="shared" si="268"/>
        <v>0</v>
      </c>
      <c r="DE18" s="17">
        <f t="shared" si="268"/>
        <v>0</v>
      </c>
      <c r="DF18" s="17">
        <f t="shared" si="268"/>
        <v>0</v>
      </c>
      <c r="DG18" s="17">
        <f t="shared" si="268"/>
        <v>0</v>
      </c>
      <c r="DH18" s="17">
        <f t="shared" si="268"/>
        <v>0</v>
      </c>
      <c r="DI18" s="17">
        <f t="shared" si="268"/>
        <v>0</v>
      </c>
      <c r="DJ18" s="17">
        <f t="shared" si="268"/>
        <v>0</v>
      </c>
      <c r="DK18" s="17">
        <f t="shared" si="268"/>
        <v>0</v>
      </c>
      <c r="DL18" s="17">
        <f t="shared" si="269"/>
        <v>0</v>
      </c>
      <c r="DM18" s="17">
        <f t="shared" si="269"/>
        <v>0</v>
      </c>
      <c r="DN18" s="17">
        <f t="shared" si="269"/>
        <v>0</v>
      </c>
      <c r="DO18" s="17">
        <f t="shared" si="269"/>
        <v>0</v>
      </c>
      <c r="DP18" s="17">
        <f t="shared" si="269"/>
        <v>0</v>
      </c>
      <c r="DQ18" s="17">
        <f t="shared" si="269"/>
        <v>0</v>
      </c>
      <c r="DR18" s="17">
        <f t="shared" si="269"/>
        <v>0</v>
      </c>
      <c r="DS18" s="17">
        <f t="shared" si="270"/>
        <v>0</v>
      </c>
      <c r="DT18" s="17">
        <f t="shared" si="270"/>
        <v>0</v>
      </c>
      <c r="DU18" s="17">
        <f t="shared" si="270"/>
        <v>0</v>
      </c>
      <c r="DV18" s="17">
        <f t="shared" si="270"/>
        <v>0</v>
      </c>
      <c r="DW18" s="17">
        <f t="shared" si="270"/>
        <v>0</v>
      </c>
      <c r="DX18" s="17">
        <f t="shared" si="270"/>
        <v>0</v>
      </c>
      <c r="DY18" s="17">
        <f t="shared" si="270"/>
        <v>0</v>
      </c>
      <c r="DZ18" s="17">
        <f t="shared" si="270"/>
        <v>0</v>
      </c>
      <c r="EA18" s="17">
        <f t="shared" si="270"/>
        <v>0</v>
      </c>
      <c r="EB18" s="17">
        <f t="shared" si="270"/>
        <v>0</v>
      </c>
      <c r="EC18" s="17">
        <f t="shared" si="270"/>
        <v>0</v>
      </c>
      <c r="ED18" s="17">
        <f t="shared" si="270"/>
        <v>0</v>
      </c>
      <c r="EE18" s="17">
        <f t="shared" si="270"/>
        <v>0</v>
      </c>
      <c r="EF18" s="17">
        <f t="shared" si="270"/>
        <v>0</v>
      </c>
      <c r="EG18" s="17">
        <f>BU18*100/BU$39</f>
        <v>0</v>
      </c>
      <c r="EH18" s="17">
        <f t="shared" si="271"/>
        <v>0</v>
      </c>
      <c r="EI18" s="17">
        <f t="shared" si="272"/>
        <v>0</v>
      </c>
      <c r="EJ18" s="17">
        <f t="shared" si="273"/>
        <v>0</v>
      </c>
      <c r="EK18" s="17">
        <f t="shared" si="274"/>
        <v>0</v>
      </c>
      <c r="EQ18" s="17"/>
    </row>
    <row r="19" spans="1:151" ht="15" x14ac:dyDescent="0.25">
      <c r="A19" s="47" t="s">
        <v>44</v>
      </c>
      <c r="B19" s="52"/>
      <c r="C19" s="52"/>
      <c r="D19" s="52"/>
      <c r="E19" s="5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DA19" s="15">
        <v>0.7090277777777777</v>
      </c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Q19" s="17"/>
    </row>
    <row r="20" spans="1:151" ht="15" x14ac:dyDescent="0.25">
      <c r="A20" s="47" t="s">
        <v>36</v>
      </c>
      <c r="B20" s="52">
        <v>1.3120000000000001</v>
      </c>
      <c r="C20" s="52">
        <v>1.597</v>
      </c>
      <c r="D20" s="52">
        <v>1.3879999999999999</v>
      </c>
      <c r="E20" s="1">
        <v>1.55</v>
      </c>
      <c r="F20" s="1">
        <v>2.1389999999999998</v>
      </c>
      <c r="G20" s="1">
        <v>1.7589999999999999</v>
      </c>
      <c r="H20" s="1">
        <v>1.252</v>
      </c>
      <c r="I20" s="1">
        <v>1.782</v>
      </c>
      <c r="J20" s="1">
        <v>1.655</v>
      </c>
      <c r="K20" s="1">
        <v>1.619</v>
      </c>
      <c r="L20" s="1">
        <v>2.2040000000000002</v>
      </c>
      <c r="M20" s="1">
        <v>1.677</v>
      </c>
      <c r="N20" s="1">
        <v>1.4510000000000001</v>
      </c>
      <c r="O20" s="59">
        <v>1.806</v>
      </c>
      <c r="P20" s="59">
        <v>1.6830000000000001</v>
      </c>
      <c r="Q20" s="59">
        <v>1.415</v>
      </c>
      <c r="R20" s="59">
        <v>2.0110000000000001</v>
      </c>
      <c r="S20" s="58">
        <v>1.6970000000000001</v>
      </c>
      <c r="T20" s="59">
        <v>1.1870000000000001</v>
      </c>
      <c r="U20" s="59">
        <v>1.671</v>
      </c>
      <c r="V20" s="61">
        <v>1.1439999999999999</v>
      </c>
      <c r="W20" s="60">
        <v>1.1080000000000001</v>
      </c>
      <c r="X20" s="61">
        <v>1.4910000000000001</v>
      </c>
      <c r="Y20" s="61">
        <v>0.95799999999999996</v>
      </c>
      <c r="Z20" s="61">
        <v>1.0509999999999999</v>
      </c>
      <c r="AA20" s="61">
        <v>1.115</v>
      </c>
      <c r="AB20" s="61">
        <v>1.274</v>
      </c>
      <c r="AC20" s="60">
        <v>1.349</v>
      </c>
      <c r="AD20" s="61">
        <v>2.149</v>
      </c>
      <c r="AE20" s="60">
        <v>1.629</v>
      </c>
      <c r="AF20" s="60">
        <v>1.2609999999999999</v>
      </c>
      <c r="AG20" s="60">
        <v>1.9950000000000001</v>
      </c>
      <c r="AH20" s="61">
        <v>1.268</v>
      </c>
      <c r="AI20" s="61">
        <v>1.3680000000000001</v>
      </c>
      <c r="AJ20" s="60">
        <v>1.794</v>
      </c>
      <c r="AK20" s="61">
        <v>1.1910000000000001</v>
      </c>
      <c r="AL20" s="11"/>
      <c r="AM20" s="11"/>
      <c r="AO20" s="19" t="s">
        <v>8</v>
      </c>
      <c r="AP20" s="2">
        <f t="shared" ref="AP20:BB20" si="299">((B$20/B$13)*$E$3)/284.4*(1/AP$4*1000)/3</f>
        <v>10.736238562130866</v>
      </c>
      <c r="AQ20" s="2">
        <f t="shared" si="299"/>
        <v>12.562025266253769</v>
      </c>
      <c r="AR20" s="2">
        <f t="shared" si="299"/>
        <v>12.054768172911631</v>
      </c>
      <c r="AS20" s="2">
        <f t="shared" si="299"/>
        <v>15.789364189038574</v>
      </c>
      <c r="AT20" s="2">
        <f t="shared" si="299"/>
        <v>17.244338016195577</v>
      </c>
      <c r="AU20" s="2">
        <f t="shared" si="299"/>
        <v>14.305444772867267</v>
      </c>
      <c r="AV20" s="2">
        <f t="shared" si="299"/>
        <v>11.451560707138702</v>
      </c>
      <c r="AW20" s="2">
        <f t="shared" si="299"/>
        <v>14.117388084406386</v>
      </c>
      <c r="AX20" s="2">
        <f t="shared" si="299"/>
        <v>13.891219947878694</v>
      </c>
      <c r="AY20" s="2">
        <f t="shared" si="299"/>
        <v>15.182919436803111</v>
      </c>
      <c r="AZ20" s="2">
        <f t="shared" si="299"/>
        <v>18.531004597446035</v>
      </c>
      <c r="BA20" s="2">
        <f t="shared" si="299"/>
        <v>14.367264429130032</v>
      </c>
      <c r="BB20" s="2">
        <f t="shared" si="299"/>
        <v>12.157244014415747</v>
      </c>
      <c r="BC20" s="2">
        <f t="shared" ref="BC20" si="300">((O$20/O$13)*$E$3)/284.4*(1/BC$4*1000)/3</f>
        <v>17.476237886770502</v>
      </c>
      <c r="BD20" s="2">
        <f t="shared" ref="BD20" si="301">((P$20/P$13)*$E$3)/284.4*(1/BD$4*1000)/3</f>
        <v>13.697784408375474</v>
      </c>
      <c r="BE20" s="2">
        <f t="shared" ref="BE20" si="302">((Q$20/Q$13)*$E$3)/284.4*(1/BE$4*1000)/3</f>
        <v>15.128772437508607</v>
      </c>
      <c r="BF20" s="2">
        <f t="shared" ref="BF20" si="303">((R$20/R$13)*$E$3)/284.4*(1/BF$4*1000)/3</f>
        <v>18.634567428123749</v>
      </c>
      <c r="BG20" s="2">
        <f t="shared" ref="BG20" si="304">((S$20/S$13)*$E$3)/284.4*(1/BG$4*1000)/3</f>
        <v>16.401215401443359</v>
      </c>
      <c r="BH20" s="2">
        <f t="shared" ref="BH20" si="305">((T$20/T$13)*$E$3)/284.4*(1/BH$4*1000)/3</f>
        <v>13.734282905803267</v>
      </c>
      <c r="BI20" s="2">
        <f t="shared" ref="BI20" si="306">((U$20/U$13)*$E$3)/284.4*(1/BI$4*1000)/3</f>
        <v>15.080956520396187</v>
      </c>
      <c r="BJ20" s="2">
        <f t="shared" ref="BJ20" si="307">((V$20/V$13)*$E$3)/284.4*(1/BJ$4*1000)/3</f>
        <v>16.365492234743957</v>
      </c>
      <c r="BK20" s="2">
        <f t="shared" ref="BK20" si="308">((W$20/W$13)*$E$3)/284.4*(1/BK$4*1000)/3</f>
        <v>16.566296981549982</v>
      </c>
      <c r="BL20" s="2">
        <f t="shared" ref="BL20" si="309">((X$20/X$13)*$E$3)/284.4*(1/BL$4*1000)/3</f>
        <v>20.95207778833807</v>
      </c>
      <c r="BM20" s="2">
        <f t="shared" ref="BM20" si="310">((Y$20/Y$13)*$E$3)/284.4*(1/BM$4*1000)/3</f>
        <v>16.182460781701796</v>
      </c>
      <c r="BN20" s="2">
        <f t="shared" ref="BN20" si="311">((Z$20/Z$13)*$E$3)/284.4*(1/BN$4*1000)/3</f>
        <v>17.038375608257756</v>
      </c>
      <c r="BO20" s="2">
        <f t="shared" ref="BO20" si="312">((AA$20/AA$13)*$E$3)/284.4*(1/BO$4*1000)/3</f>
        <v>16.687940723260613</v>
      </c>
      <c r="BP20" s="2">
        <f t="shared" ref="BP20" si="313">((AB$20/AB$13)*$E$3)/284.4*(1/BP$4*1000)/3</f>
        <v>11.120557212017962</v>
      </c>
      <c r="BQ20" s="2">
        <f t="shared" ref="BQ20" si="314">((AC$20/AC$13)*$E$3)/284.4*(1/BQ$4*1000)/3</f>
        <v>15.432485116436004</v>
      </c>
      <c r="BR20" s="2">
        <f t="shared" ref="BR20" si="315">((AD$20/AD$13)*$E$3)/284.4*(1/BR$4*1000)/3</f>
        <v>25.089951707060123</v>
      </c>
      <c r="BS20" s="2">
        <f t="shared" ref="BS20" si="316">((AE$20/AE$13)*$E$3)/284.4*(1/BS$4*1000)/3</f>
        <v>16.243562331238845</v>
      </c>
      <c r="BT20" s="2">
        <f t="shared" ref="BT20" si="317">((AF$20/AF$13)*$E$3)/284.4*(1/BT$4*1000)/3</f>
        <v>13.035212048716387</v>
      </c>
      <c r="BU20" s="2">
        <f t="shared" ref="BU20" si="318">((AG$20/AG$13)*$E$3)/284.4*(1/BU$4*1000)/3</f>
        <v>19.549800685621761</v>
      </c>
      <c r="BV20" s="2">
        <f t="shared" ref="BV20" si="319">((AH$20/AH$13)*$E$3)/284.4*(1/BV$4*1000)/3</f>
        <v>14.815896105150268</v>
      </c>
      <c r="BW20" s="2">
        <f t="shared" ref="BW20" si="320">((AI$20/AI$13)*$E$3)/284.4*(1/BW$4*1000)/3</f>
        <v>15.954206974627446</v>
      </c>
      <c r="BX20" s="2">
        <f t="shared" ref="BX20" si="321">((AJ$20/AJ$13)*$E$3)/284.4*(1/BX$4*1000)/3</f>
        <v>21.513720793437798</v>
      </c>
      <c r="BY20" s="2">
        <f t="shared" ref="BY20" si="322">((AK$20/AK$13)*$E$3)/284.4*(1/BY$4*1000)/3</f>
        <v>13.744033550897704</v>
      </c>
      <c r="DA20" s="15">
        <v>0.75</v>
      </c>
      <c r="DB20" s="17">
        <f t="shared" ref="DB20:DB35" si="323">AP20*100/AP$39</f>
        <v>3.4844986334269423</v>
      </c>
      <c r="DC20" s="17">
        <f t="shared" ref="DC20:DC35" si="324">AQ20*100/AQ$39</f>
        <v>1.5272813006093009</v>
      </c>
      <c r="DD20" s="17">
        <f t="shared" ref="DD20:DD35" si="325">AR20*100/AR$39</f>
        <v>1.2528136657972115</v>
      </c>
      <c r="DE20" s="17">
        <f t="shared" ref="DE20:DE35" si="326">AS20*100/AS$39</f>
        <v>3.6430078503319492</v>
      </c>
      <c r="DF20" s="17">
        <f t="shared" ref="DF20:DF35" si="327">AT20*100/AT$39</f>
        <v>1.6568945469669316</v>
      </c>
      <c r="DG20" s="17">
        <f t="shared" ref="DG20:DG35" si="328">AU20*100/AU$39</f>
        <v>1.2717048232198898</v>
      </c>
      <c r="DH20" s="17">
        <f t="shared" ref="DH20:DH35" si="329">AV20*100/AV$39</f>
        <v>3.8943649079292637</v>
      </c>
      <c r="DI20" s="17">
        <f t="shared" ref="DI20:DI35" si="330">AW20*100/AW$39</f>
        <v>1.521569025454363</v>
      </c>
      <c r="DJ20" s="17">
        <f t="shared" ref="DJ20:DJ35" si="331">AX20*100/AX$39</f>
        <v>1.1877097328511039</v>
      </c>
      <c r="DK20" s="17">
        <f t="shared" ref="DK20:DK35" si="332">AY20*100/AY$39</f>
        <v>3.8733130941857383</v>
      </c>
      <c r="DL20" s="17">
        <f t="shared" ref="DL20:DL35" si="333">AZ20*100/AZ$39</f>
        <v>1.7199534966292549</v>
      </c>
      <c r="DM20" s="17">
        <f t="shared" ref="DM20:DM35" si="334">BA20*100/BA$39</f>
        <v>1.2218437259890034</v>
      </c>
      <c r="DN20" s="17">
        <f t="shared" ref="DN20:DN35" si="335">BB20*100/BB$39</f>
        <v>3.7738950263344289</v>
      </c>
      <c r="DO20" s="17">
        <f t="shared" ref="DO20:DO35" si="336">BC20*100/BC$39</f>
        <v>1.4810000623331698</v>
      </c>
      <c r="DP20" s="17">
        <f t="shared" ref="DP20:DP35" si="337">BD20*100/BD$39</f>
        <v>1.2324826492387055</v>
      </c>
      <c r="DQ20" s="17">
        <f t="shared" ref="DQ20:DQ35" si="338">BE20*100/BE$39</f>
        <v>3.2972833617639852</v>
      </c>
      <c r="DR20" s="17">
        <f t="shared" ref="DR20:DR35" si="339">BF20*100/BF$39</f>
        <v>1.5470436755792638</v>
      </c>
      <c r="DS20" s="17">
        <f t="shared" ref="DS20:EF35" si="340">BG20*100/BG$39</f>
        <v>1.4453156295987517</v>
      </c>
      <c r="DT20" s="17">
        <f t="shared" si="340"/>
        <v>3.3260741713145312</v>
      </c>
      <c r="DU20" s="17">
        <f t="shared" si="340"/>
        <v>1.4599138532111509</v>
      </c>
      <c r="DV20" s="17">
        <f t="shared" si="340"/>
        <v>1.2878626338525876</v>
      </c>
      <c r="DW20" s="17">
        <f t="shared" si="340"/>
        <v>4.5797278352426716</v>
      </c>
      <c r="DX20" s="17">
        <f t="shared" si="340"/>
        <v>1.8057090002610743</v>
      </c>
      <c r="DY20" s="17">
        <f t="shared" si="340"/>
        <v>1.4889555836476274</v>
      </c>
      <c r="DZ20" s="17">
        <f t="shared" si="340"/>
        <v>4.7511227138841603</v>
      </c>
      <c r="EA20" s="17">
        <f t="shared" si="340"/>
        <v>1.8155414440473017</v>
      </c>
      <c r="EB20" s="17">
        <f t="shared" si="340"/>
        <v>1.1709936423151175</v>
      </c>
      <c r="EC20" s="17">
        <f t="shared" si="340"/>
        <v>5.109781986125177</v>
      </c>
      <c r="ED20" s="17">
        <f t="shared" si="340"/>
        <v>1.9736115970479626</v>
      </c>
      <c r="EE20" s="17">
        <f t="shared" si="340"/>
        <v>1.3231200865749506</v>
      </c>
      <c r="EF20" s="17">
        <f t="shared" si="340"/>
        <v>7.0365126160973004</v>
      </c>
      <c r="EG20" s="17">
        <f t="shared" ref="EG20:EG35" si="341">BU20*100/BU$39</f>
        <v>1.9811504108245834</v>
      </c>
      <c r="EH20" s="17">
        <f t="shared" ref="EH20:EH35" si="342">BV20*100/BV$39</f>
        <v>1.3305404132062981</v>
      </c>
      <c r="EI20" s="17">
        <f t="shared" ref="EI20:EI35" si="343">BW20*100/BW$39</f>
        <v>6.0163123962910969</v>
      </c>
      <c r="EJ20" s="17">
        <f t="shared" ref="EJ20:EJ35" si="344">BX20*100/BX$39</f>
        <v>2.1478792190541216</v>
      </c>
      <c r="EK20" s="17">
        <f t="shared" ref="EK20:EK35" si="345">BY20*100/BY$39</f>
        <v>1.4284593023542784</v>
      </c>
      <c r="EQ20" s="17"/>
    </row>
    <row r="21" spans="1:151" ht="15" x14ac:dyDescent="0.25">
      <c r="A21" s="47" t="s">
        <v>45</v>
      </c>
      <c r="B21" s="52">
        <v>19.088000000000001</v>
      </c>
      <c r="C21" s="52">
        <v>37.924999999999997</v>
      </c>
      <c r="D21" s="52">
        <v>33.006999999999998</v>
      </c>
      <c r="E21" s="1">
        <v>20.154</v>
      </c>
      <c r="F21" s="1">
        <v>50.055999999999997</v>
      </c>
      <c r="G21" s="1">
        <v>44.716000000000001</v>
      </c>
      <c r="H21" s="1">
        <v>16.376999999999999</v>
      </c>
      <c r="I21" s="1">
        <v>44.308999999999997</v>
      </c>
      <c r="J21" s="1">
        <v>46.545999999999999</v>
      </c>
      <c r="K21" s="1">
        <v>22.242000000000001</v>
      </c>
      <c r="L21" s="1">
        <v>51.884999999999998</v>
      </c>
      <c r="M21" s="1">
        <v>43.844999999999999</v>
      </c>
      <c r="N21" s="1">
        <v>19.856999999999999</v>
      </c>
      <c r="O21" s="58">
        <v>49.149000000000001</v>
      </c>
      <c r="P21" s="58">
        <v>45.351999999999997</v>
      </c>
      <c r="Q21" s="58">
        <v>24.204000000000001</v>
      </c>
      <c r="R21" s="58">
        <v>52.055999999999997</v>
      </c>
      <c r="S21" s="59">
        <v>41.921999999999997</v>
      </c>
      <c r="T21" s="58">
        <v>20.626000000000001</v>
      </c>
      <c r="U21" s="58">
        <v>45.889000000000003</v>
      </c>
      <c r="V21" s="60">
        <v>31.617000000000001</v>
      </c>
      <c r="W21" s="61">
        <v>12.907</v>
      </c>
      <c r="X21" s="60">
        <v>34.960999999999999</v>
      </c>
      <c r="Y21" s="60">
        <v>23.056999999999999</v>
      </c>
      <c r="Z21" s="60">
        <v>12.134</v>
      </c>
      <c r="AA21" s="60">
        <v>24.957000000000001</v>
      </c>
      <c r="AB21" s="60">
        <v>34.463999999999999</v>
      </c>
      <c r="AC21" s="61">
        <v>13.025</v>
      </c>
      <c r="AD21" s="60">
        <v>46.331000000000003</v>
      </c>
      <c r="AE21" s="61">
        <v>39.055</v>
      </c>
      <c r="AF21" s="61">
        <v>7.8369999999999997</v>
      </c>
      <c r="AG21" s="61">
        <v>39.924999999999997</v>
      </c>
      <c r="AH21" s="60">
        <v>30.568000000000001</v>
      </c>
      <c r="AI21" s="60">
        <v>7.6449999999999996</v>
      </c>
      <c r="AJ21" s="61">
        <v>36.874000000000002</v>
      </c>
      <c r="AK21" s="60">
        <v>28.359000000000002</v>
      </c>
      <c r="AL21" s="11"/>
      <c r="AM21" s="11"/>
      <c r="AO21" s="19" t="s">
        <v>9</v>
      </c>
      <c r="AP21" s="2">
        <f t="shared" ref="AP21:BB21" si="346">((B$21/B$13)*$E$3)/282.4*(1/AP$4*1000)/3</f>
        <v>157.30540457898033</v>
      </c>
      <c r="AQ21" s="2">
        <f t="shared" si="346"/>
        <v>300.43134049707339</v>
      </c>
      <c r="AR21" s="2">
        <f t="shared" si="346"/>
        <v>288.69572276965476</v>
      </c>
      <c r="AS21" s="2">
        <f t="shared" si="346"/>
        <v>206.75646478172632</v>
      </c>
      <c r="AT21" s="2">
        <f t="shared" si="346"/>
        <v>406.40288678899066</v>
      </c>
      <c r="AU21" s="2">
        <f t="shared" si="346"/>
        <v>366.2379739305681</v>
      </c>
      <c r="AV21" s="2">
        <f t="shared" si="346"/>
        <v>150.85496191620464</v>
      </c>
      <c r="AW21" s="2">
        <f t="shared" si="346"/>
        <v>353.51146408794074</v>
      </c>
      <c r="AX21" s="2">
        <f t="shared" si="346"/>
        <v>393.45009503898973</v>
      </c>
      <c r="AY21" s="2">
        <f t="shared" si="346"/>
        <v>210.06184466210343</v>
      </c>
      <c r="AZ21" s="2">
        <f t="shared" si="346"/>
        <v>439.33327145716549</v>
      </c>
      <c r="BA21" s="2">
        <f t="shared" si="346"/>
        <v>378.29098908959213</v>
      </c>
      <c r="BB21" s="2">
        <f t="shared" si="346"/>
        <v>167.55070393409861</v>
      </c>
      <c r="BC21" s="2">
        <f t="shared" ref="BC21" si="347">((O$21/O$13)*$E$3)/282.4*(1/BC$4*1000)/3</f>
        <v>478.97162660715782</v>
      </c>
      <c r="BD21" s="2">
        <f t="shared" ref="BD21" si="348">((P$21/P$13)*$E$3)/282.4*(1/BD$4*1000)/3</f>
        <v>371.72995077034824</v>
      </c>
      <c r="BE21" s="2">
        <f t="shared" ref="BE21" si="349">((Q$21/Q$13)*$E$3)/282.4*(1/BE$4*1000)/3</f>
        <v>260.61493162401308</v>
      </c>
      <c r="BF21" s="2">
        <f t="shared" ref="BF21" si="350">((R$21/R$13)*$E$3)/282.4*(1/BF$4*1000)/3</f>
        <v>485.78370019377098</v>
      </c>
      <c r="BG21" s="2">
        <f t="shared" ref="BG21" si="351">((S$21/S$13)*$E$3)/282.4*(1/BG$4*1000)/3</f>
        <v>408.03844454233371</v>
      </c>
      <c r="BH21" s="2">
        <f t="shared" ref="BH21" si="352">((T$21/T$13)*$E$3)/282.4*(1/BH$4*1000)/3</f>
        <v>240.34505056184062</v>
      </c>
      <c r="BI21" s="2">
        <f t="shared" ref="BI21" si="353">((U$21/U$13)*$E$3)/282.4*(1/BI$4*1000)/3</f>
        <v>417.08630630038806</v>
      </c>
      <c r="BJ21" s="2">
        <f t="shared" ref="BJ21" si="354">((V$21/V$13)*$E$3)/282.4*(1/BJ$4*1000)/3</f>
        <v>455.50023653149674</v>
      </c>
      <c r="BK21" s="2">
        <f t="shared" ref="BK21" si="355">((W$21/W$13)*$E$3)/282.4*(1/BK$4*1000)/3</f>
        <v>194.34612775635784</v>
      </c>
      <c r="BL21" s="2">
        <f t="shared" ref="BL21" si="356">((X$21/X$13)*$E$3)/282.4*(1/BL$4*1000)/3</f>
        <v>494.76412354941749</v>
      </c>
      <c r="BM21" s="2">
        <f t="shared" ref="BM21" si="357">((Y$21/Y$13)*$E$3)/282.4*(1/BM$4*1000)/3</f>
        <v>392.23536958972227</v>
      </c>
      <c r="BN21" s="2">
        <f t="shared" ref="BN21" si="358">((Z$21/Z$13)*$E$3)/282.4*(1/BN$4*1000)/3</f>
        <v>198.10450978476771</v>
      </c>
      <c r="BO21" s="2">
        <f t="shared" ref="BO21" si="359">((AA$21/AA$13)*$E$3)/282.4*(1/BO$4*1000)/3</f>
        <v>376.17086846152165</v>
      </c>
      <c r="BP21" s="2">
        <f t="shared" ref="BP21" si="360">((AB$21/AB$13)*$E$3)/282.4*(1/BP$4*1000)/3</f>
        <v>302.96168116057896</v>
      </c>
      <c r="BQ21" s="2">
        <f t="shared" ref="BQ21" si="361">((AC$21/AC$13)*$E$3)/282.4*(1/BQ$4*1000)/3</f>
        <v>150.06055514226531</v>
      </c>
      <c r="BR21" s="2">
        <f t="shared" ref="BR21" si="362">((AD$21/AD$13)*$E$3)/282.4*(1/BR$4*1000)/3</f>
        <v>544.7534427738309</v>
      </c>
      <c r="BS21" s="2">
        <f t="shared" ref="BS21" si="363">((AE$21/AE$13)*$E$3)/282.4*(1/BS$4*1000)/3</f>
        <v>392.19471476434131</v>
      </c>
      <c r="BT21" s="2">
        <f t="shared" ref="BT21" si="364">((AF$21/AF$13)*$E$3)/282.4*(1/BT$4*1000)/3</f>
        <v>81.586398113751315</v>
      </c>
      <c r="BU21" s="2">
        <f t="shared" ref="BU21" si="365">((AG$21/AG$13)*$E$3)/282.4*(1/BU$4*1000)/3</f>
        <v>394.01182728600696</v>
      </c>
      <c r="BV21" s="2">
        <f t="shared" ref="BV21" si="366">((AH$21/AH$13)*$E$3)/282.4*(1/BV$4*1000)/3</f>
        <v>359.70012995094771</v>
      </c>
      <c r="BW21" s="2">
        <f t="shared" ref="BW21" si="367">((AI$21/AI$13)*$E$3)/282.4*(1/BW$4*1000)/3</f>
        <v>89.790732381850276</v>
      </c>
      <c r="BX21" s="2">
        <f t="shared" ref="BX21" si="368">((AJ$21/AJ$13)*$E$3)/282.4*(1/BX$4*1000)/3</f>
        <v>445.32619332459097</v>
      </c>
      <c r="BY21" s="2">
        <f t="shared" ref="BY21" si="369">((AK$21/AK$13)*$E$3)/282.4*(1/BY$4*1000)/3</f>
        <v>329.57803301806103</v>
      </c>
      <c r="DA21" s="15">
        <v>0.75069444444444444</v>
      </c>
      <c r="DB21" s="17">
        <f t="shared" si="323"/>
        <v>51.054236929822792</v>
      </c>
      <c r="DC21" s="17">
        <f t="shared" si="324"/>
        <v>36.526209646368713</v>
      </c>
      <c r="DD21" s="17">
        <f t="shared" si="325"/>
        <v>30.00322706792198</v>
      </c>
      <c r="DE21" s="17">
        <f t="shared" si="326"/>
        <v>47.703974351900364</v>
      </c>
      <c r="DF21" s="17">
        <f t="shared" si="327"/>
        <v>39.0485692381977</v>
      </c>
      <c r="DG21" s="17">
        <f t="shared" si="328"/>
        <v>32.557295861024336</v>
      </c>
      <c r="DH21" s="17">
        <f t="shared" si="329"/>
        <v>51.301677116137149</v>
      </c>
      <c r="DI21" s="17">
        <f t="shared" si="330"/>
        <v>38.101388917215601</v>
      </c>
      <c r="DJ21" s="17">
        <f t="shared" si="331"/>
        <v>33.640278465273404</v>
      </c>
      <c r="DK21" s="17">
        <f t="shared" si="332"/>
        <v>53.588856669179123</v>
      </c>
      <c r="DL21" s="17">
        <f t="shared" si="333"/>
        <v>40.776677403256571</v>
      </c>
      <c r="DM21" s="17">
        <f t="shared" si="334"/>
        <v>32.171223262247743</v>
      </c>
      <c r="DN21" s="17">
        <f t="shared" si="335"/>
        <v>52.011686817007195</v>
      </c>
      <c r="DO21" s="17">
        <f t="shared" si="336"/>
        <v>40.589800474048424</v>
      </c>
      <c r="DP21" s="17">
        <f t="shared" si="337"/>
        <v>33.447067121795065</v>
      </c>
      <c r="DQ21" s="17">
        <f t="shared" si="338"/>
        <v>56.800462920614144</v>
      </c>
      <c r="DR21" s="17">
        <f t="shared" si="339"/>
        <v>40.329812000360214</v>
      </c>
      <c r="DS21" s="17">
        <f t="shared" si="340"/>
        <v>35.957356021450636</v>
      </c>
      <c r="DT21" s="17">
        <f t="shared" si="340"/>
        <v>58.205111279544361</v>
      </c>
      <c r="DU21" s="17">
        <f t="shared" si="340"/>
        <v>40.37609124653914</v>
      </c>
      <c r="DV21" s="17">
        <f t="shared" si="340"/>
        <v>35.84504064561721</v>
      </c>
      <c r="DW21" s="17">
        <f t="shared" si="340"/>
        <v>53.726694139835772</v>
      </c>
      <c r="DX21" s="17">
        <f t="shared" si="340"/>
        <v>42.640163898051767</v>
      </c>
      <c r="DY21" s="17">
        <f t="shared" si="340"/>
        <v>36.089754922507545</v>
      </c>
      <c r="DZ21" s="17">
        <f t="shared" si="340"/>
        <v>55.241113225906886</v>
      </c>
      <c r="EA21" s="17">
        <f t="shared" si="340"/>
        <v>40.924989671327047</v>
      </c>
      <c r="EB21" s="17">
        <f t="shared" si="340"/>
        <v>31.901836908023153</v>
      </c>
      <c r="EC21" s="17">
        <f t="shared" si="340"/>
        <v>49.685887639525646</v>
      </c>
      <c r="ED21" s="17">
        <f t="shared" si="340"/>
        <v>42.851087349351189</v>
      </c>
      <c r="EE21" s="17">
        <f t="shared" si="340"/>
        <v>31.946237800021848</v>
      </c>
      <c r="EF21" s="17">
        <f t="shared" si="340"/>
        <v>44.040995841404794</v>
      </c>
      <c r="EG21" s="17">
        <f t="shared" si="341"/>
        <v>39.928626692931999</v>
      </c>
      <c r="EH21" s="17">
        <f t="shared" si="342"/>
        <v>32.302842577906901</v>
      </c>
      <c r="EI21" s="17">
        <f t="shared" si="343"/>
        <v>33.859977945635059</v>
      </c>
      <c r="EJ21" s="17">
        <f t="shared" si="344"/>
        <v>44.460318395231987</v>
      </c>
      <c r="EK21" s="17">
        <f t="shared" si="345"/>
        <v>34.254049611624005</v>
      </c>
      <c r="EQ21" s="17"/>
    </row>
    <row r="22" spans="1:151" ht="15" x14ac:dyDescent="0.25">
      <c r="A22" s="47" t="s">
        <v>56</v>
      </c>
      <c r="C22" s="52"/>
      <c r="D22" s="52"/>
      <c r="E22" s="5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O22" s="19" t="s">
        <v>26</v>
      </c>
      <c r="AP22" s="2">
        <f t="shared" ref="AP22:BB22" si="370">((B$22/B$13)*$E$3)/282.4*(1/AP$4*1000)/3</f>
        <v>0</v>
      </c>
      <c r="AQ22" s="2">
        <f t="shared" si="370"/>
        <v>0</v>
      </c>
      <c r="AR22" s="2">
        <f t="shared" si="370"/>
        <v>0</v>
      </c>
      <c r="AS22" s="2">
        <f t="shared" si="370"/>
        <v>0</v>
      </c>
      <c r="AT22" s="2">
        <f t="shared" si="370"/>
        <v>0</v>
      </c>
      <c r="AU22" s="2">
        <f t="shared" si="370"/>
        <v>0</v>
      </c>
      <c r="AV22" s="2">
        <f t="shared" si="370"/>
        <v>0</v>
      </c>
      <c r="AW22" s="2">
        <f t="shared" si="370"/>
        <v>0</v>
      </c>
      <c r="AX22" s="2">
        <f t="shared" si="370"/>
        <v>0</v>
      </c>
      <c r="AY22" s="2">
        <f t="shared" si="370"/>
        <v>0</v>
      </c>
      <c r="AZ22" s="2">
        <f t="shared" si="370"/>
        <v>0</v>
      </c>
      <c r="BA22" s="2">
        <f t="shared" si="370"/>
        <v>0</v>
      </c>
      <c r="BB22" s="2">
        <f t="shared" si="370"/>
        <v>0</v>
      </c>
      <c r="BC22" s="2">
        <f t="shared" ref="BC22" si="371">((O$22/O$13)*$E$3)/282.4*(1/BC$4*1000)/3</f>
        <v>0</v>
      </c>
      <c r="BD22" s="2">
        <f t="shared" ref="BD22" si="372">((P$22/P$13)*$E$3)/282.4*(1/BD$4*1000)/3</f>
        <v>0</v>
      </c>
      <c r="BE22" s="2">
        <f t="shared" ref="BE22" si="373">((Q$22/Q$13)*$E$3)/282.4*(1/BE$4*1000)/3</f>
        <v>0</v>
      </c>
      <c r="BF22" s="2">
        <f t="shared" ref="BF22" si="374">((R$22/R$13)*$E$3)/282.4*(1/BF$4*1000)/3</f>
        <v>0</v>
      </c>
      <c r="BG22" s="2">
        <f t="shared" ref="BG22" si="375">((S$22/S$13)*$E$3)/282.4*(1/BG$4*1000)/3</f>
        <v>0</v>
      </c>
      <c r="BH22" s="2">
        <f t="shared" ref="BH22" si="376">((T$22/T$13)*$E$3)/282.4*(1/BH$4*1000)/3</f>
        <v>0</v>
      </c>
      <c r="BI22" s="2">
        <f t="shared" ref="BI22" si="377">((U$22/U$13)*$E$3)/282.4*(1/BI$4*1000)/3</f>
        <v>0</v>
      </c>
      <c r="BJ22" s="2">
        <f t="shared" ref="BJ22" si="378">((V$22/V$13)*$E$3)/282.4*(1/BJ$4*1000)/3</f>
        <v>0</v>
      </c>
      <c r="BK22" s="2">
        <f t="shared" ref="BK22" si="379">((W$22/W$13)*$E$3)/282.4*(1/BK$4*1000)/3</f>
        <v>0</v>
      </c>
      <c r="BL22" s="2">
        <f t="shared" ref="BL22" si="380">((X$22/X$13)*$E$3)/282.4*(1/BL$4*1000)/3</f>
        <v>0</v>
      </c>
      <c r="BM22" s="2">
        <f t="shared" ref="BM22" si="381">((Y$22/Y$13)*$E$3)/282.4*(1/BM$4*1000)/3</f>
        <v>0</v>
      </c>
      <c r="BN22" s="2">
        <f t="shared" ref="BN22" si="382">((Z$22/Z$13)*$E$3)/282.4*(1/BN$4*1000)/3</f>
        <v>0</v>
      </c>
      <c r="BO22" s="2">
        <f t="shared" ref="BO22" si="383">((AA$22/AA$13)*$E$3)/282.4*(1/BO$4*1000)/3</f>
        <v>0</v>
      </c>
      <c r="BP22" s="2">
        <f t="shared" ref="BP22" si="384">((AB$22/AB$13)*$E$3)/282.4*(1/BP$4*1000)/3</f>
        <v>0</v>
      </c>
      <c r="BQ22" s="2">
        <f t="shared" ref="BQ22" si="385">((AC$22/AC$13)*$E$3)/282.4*(1/BQ$4*1000)/3</f>
        <v>0</v>
      </c>
      <c r="BR22" s="2">
        <f t="shared" ref="BR22" si="386">((AD$22/AD$13)*$E$3)/282.4*(1/BR$4*1000)/3</f>
        <v>0</v>
      </c>
      <c r="BS22" s="2">
        <f t="shared" ref="BS22" si="387">((AE$22/AE$13)*$E$3)/282.4*(1/BS$4*1000)/3</f>
        <v>0</v>
      </c>
      <c r="BT22" s="2">
        <f t="shared" ref="BT22" si="388">((AF$22/AF$13)*$E$3)/282.4*(1/BT$4*1000)/3</f>
        <v>0</v>
      </c>
      <c r="BU22" s="2">
        <f t="shared" ref="BU22" si="389">((AG$22/AG$13)*$E$3)/282.4*(1/BU$4*1000)/3</f>
        <v>0</v>
      </c>
      <c r="BV22" s="2">
        <f t="shared" ref="BV22" si="390">((AH$22/AH$13)*$E$3)/282.4*(1/BV$4*1000)/3</f>
        <v>0</v>
      </c>
      <c r="BW22" s="2">
        <f t="shared" ref="BW22" si="391">((AI$22/AI$13)*$E$3)/282.4*(1/BW$4*1000)/3</f>
        <v>0</v>
      </c>
      <c r="BX22" s="2">
        <f t="shared" ref="BX22" si="392">((AJ$22/AJ$13)*$E$3)/282.4*(1/BX$4*1000)/3</f>
        <v>0</v>
      </c>
      <c r="BY22" s="2">
        <f t="shared" ref="BY22" si="393">((AK$22/AK$13)*$E$3)/282.4*(1/BY$4*1000)/3</f>
        <v>0</v>
      </c>
      <c r="DA22" s="34" t="s">
        <v>26</v>
      </c>
      <c r="DB22" s="17">
        <f t="shared" si="323"/>
        <v>0</v>
      </c>
      <c r="DC22" s="17">
        <f t="shared" si="324"/>
        <v>0</v>
      </c>
      <c r="DD22" s="17">
        <f t="shared" si="325"/>
        <v>0</v>
      </c>
      <c r="DE22" s="17">
        <f t="shared" si="326"/>
        <v>0</v>
      </c>
      <c r="DF22" s="17">
        <f t="shared" si="327"/>
        <v>0</v>
      </c>
      <c r="DG22" s="17">
        <f t="shared" si="328"/>
        <v>0</v>
      </c>
      <c r="DH22" s="17">
        <f t="shared" si="329"/>
        <v>0</v>
      </c>
      <c r="DI22" s="17">
        <f t="shared" si="330"/>
        <v>0</v>
      </c>
      <c r="DJ22" s="17">
        <f t="shared" si="331"/>
        <v>0</v>
      </c>
      <c r="DK22" s="17">
        <f t="shared" si="332"/>
        <v>0</v>
      </c>
      <c r="DL22" s="17">
        <f t="shared" si="333"/>
        <v>0</v>
      </c>
      <c r="DM22" s="17">
        <f t="shared" si="334"/>
        <v>0</v>
      </c>
      <c r="DN22" s="17">
        <f t="shared" si="335"/>
        <v>0</v>
      </c>
      <c r="DO22" s="17">
        <f t="shared" si="336"/>
        <v>0</v>
      </c>
      <c r="DP22" s="17">
        <f t="shared" si="337"/>
        <v>0</v>
      </c>
      <c r="DQ22" s="17">
        <f t="shared" si="338"/>
        <v>0</v>
      </c>
      <c r="DR22" s="17">
        <f t="shared" si="339"/>
        <v>0</v>
      </c>
      <c r="DS22" s="17">
        <f t="shared" si="340"/>
        <v>0</v>
      </c>
      <c r="DT22" s="17">
        <f t="shared" si="340"/>
        <v>0</v>
      </c>
      <c r="DU22" s="17">
        <f t="shared" si="340"/>
        <v>0</v>
      </c>
      <c r="DV22" s="17">
        <f t="shared" si="340"/>
        <v>0</v>
      </c>
      <c r="DW22" s="17">
        <f t="shared" si="340"/>
        <v>0</v>
      </c>
      <c r="DX22" s="17">
        <f t="shared" si="340"/>
        <v>0</v>
      </c>
      <c r="DY22" s="17">
        <f t="shared" si="340"/>
        <v>0</v>
      </c>
      <c r="DZ22" s="17">
        <f t="shared" si="340"/>
        <v>0</v>
      </c>
      <c r="EA22" s="17">
        <f t="shared" si="340"/>
        <v>0</v>
      </c>
      <c r="EB22" s="17">
        <f t="shared" si="340"/>
        <v>0</v>
      </c>
      <c r="EC22" s="17">
        <f t="shared" si="340"/>
        <v>0</v>
      </c>
      <c r="ED22" s="17">
        <f t="shared" si="340"/>
        <v>0</v>
      </c>
      <c r="EE22" s="17">
        <f t="shared" si="340"/>
        <v>0</v>
      </c>
      <c r="EF22" s="17">
        <f t="shared" si="340"/>
        <v>0</v>
      </c>
      <c r="EG22" s="17">
        <f t="shared" si="341"/>
        <v>0</v>
      </c>
      <c r="EH22" s="17">
        <f t="shared" si="342"/>
        <v>0</v>
      </c>
      <c r="EI22" s="17">
        <f t="shared" si="343"/>
        <v>0</v>
      </c>
      <c r="EJ22" s="17">
        <f t="shared" si="344"/>
        <v>0</v>
      </c>
      <c r="EK22" s="17">
        <f t="shared" si="345"/>
        <v>0</v>
      </c>
      <c r="EQ22" s="17"/>
      <c r="ER22" s="17"/>
      <c r="ES22" s="17"/>
      <c r="ET22" s="17"/>
    </row>
    <row r="23" spans="1:151" ht="15" x14ac:dyDescent="0.25">
      <c r="A23" s="47" t="s">
        <v>46</v>
      </c>
      <c r="B23" s="52">
        <v>4.2089999999999996</v>
      </c>
      <c r="C23" s="52">
        <v>11.693</v>
      </c>
      <c r="D23" s="52">
        <v>2.9369999999999998</v>
      </c>
      <c r="E23" s="1">
        <v>4.4349999999999996</v>
      </c>
      <c r="F23" s="1">
        <v>18.923999999999999</v>
      </c>
      <c r="G23" s="1">
        <v>5.4420000000000002</v>
      </c>
      <c r="H23" s="1">
        <v>4.0359999999999996</v>
      </c>
      <c r="I23" s="1">
        <v>16.968</v>
      </c>
      <c r="J23" s="1">
        <v>5.391</v>
      </c>
      <c r="K23" s="1">
        <v>4.9340000000000002</v>
      </c>
      <c r="L23" s="1">
        <v>17.963000000000001</v>
      </c>
      <c r="M23" s="1">
        <v>4.798</v>
      </c>
      <c r="N23" s="1">
        <v>4.4989999999999997</v>
      </c>
      <c r="O23" s="59">
        <v>15.743</v>
      </c>
      <c r="P23" s="59">
        <v>2.8260000000000001</v>
      </c>
      <c r="Q23" s="59">
        <v>4.9690000000000003</v>
      </c>
      <c r="R23" s="59">
        <v>10.939</v>
      </c>
      <c r="S23" s="58">
        <v>2.3740000000000001</v>
      </c>
      <c r="T23" s="59">
        <v>4.133</v>
      </c>
      <c r="U23" s="59">
        <v>9.8550000000000004</v>
      </c>
      <c r="V23" s="60">
        <v>3.427</v>
      </c>
      <c r="W23" s="60">
        <v>3.0950000000000002</v>
      </c>
      <c r="X23" s="61">
        <v>11.347</v>
      </c>
      <c r="Y23" s="61">
        <v>2.1579999999999999</v>
      </c>
      <c r="Z23" s="60">
        <v>2.3340000000000001</v>
      </c>
      <c r="AA23" s="61">
        <v>7.641</v>
      </c>
      <c r="AB23" s="61">
        <v>3.298</v>
      </c>
      <c r="AC23" s="61">
        <v>2.1680000000000001</v>
      </c>
      <c r="AD23" s="61">
        <v>13.522</v>
      </c>
      <c r="AE23" s="60">
        <v>3.101</v>
      </c>
      <c r="AF23" s="60">
        <v>2.1760000000000002</v>
      </c>
      <c r="AG23" s="60">
        <v>11.792</v>
      </c>
      <c r="AH23" s="61">
        <v>2.625</v>
      </c>
      <c r="AI23" s="60">
        <v>2.3980000000000001</v>
      </c>
      <c r="AJ23" s="60">
        <v>9.7249999999999996</v>
      </c>
      <c r="AK23" s="61">
        <v>2.4740000000000002</v>
      </c>
      <c r="AL23" s="11"/>
      <c r="AM23" s="11"/>
      <c r="AO23" s="19" t="s">
        <v>10</v>
      </c>
      <c r="AP23" s="2">
        <f t="shared" ref="AP23:BB23" si="394">((B$23/B$13)*$E$3)/280.4*(1/AP$4*1000)/3</f>
        <v>34.934041074591029</v>
      </c>
      <c r="AQ23" s="2">
        <f t="shared" si="394"/>
        <v>93.28939548979146</v>
      </c>
      <c r="AR23" s="2">
        <f t="shared" si="394"/>
        <v>25.871697577001239</v>
      </c>
      <c r="AS23" s="2">
        <f t="shared" si="394"/>
        <v>45.822433626462193</v>
      </c>
      <c r="AT23" s="2">
        <f t="shared" si="394"/>
        <v>154.73917059096297</v>
      </c>
      <c r="AU23" s="2">
        <f t="shared" si="394"/>
        <v>44.889590727413655</v>
      </c>
      <c r="AV23" s="2">
        <f t="shared" si="394"/>
        <v>37.44234935824494</v>
      </c>
      <c r="AW23" s="2">
        <f t="shared" si="394"/>
        <v>136.34175881698872</v>
      </c>
      <c r="AX23" s="2">
        <f t="shared" si="394"/>
        <v>45.894781258917106</v>
      </c>
      <c r="AY23" s="2">
        <f t="shared" si="394"/>
        <v>46.930930683461668</v>
      </c>
      <c r="AZ23" s="2">
        <f t="shared" si="394"/>
        <v>153.18555919607289</v>
      </c>
      <c r="BA23" s="2">
        <f t="shared" si="394"/>
        <v>41.692011491987977</v>
      </c>
      <c r="BB23" s="2">
        <f t="shared" si="394"/>
        <v>38.232728890429179</v>
      </c>
      <c r="BC23" s="2">
        <f t="shared" ref="BC23" si="395">((O$23/O$13)*$E$3)/280.4*(1/BC$4*1000)/3</f>
        <v>154.51451389611526</v>
      </c>
      <c r="BD23" s="2">
        <f t="shared" ref="BD23" si="396">((P$23/P$13)*$E$3)/280.4*(1/BD$4*1000)/3</f>
        <v>23.32866844391479</v>
      </c>
      <c r="BE23" s="2">
        <f t="shared" ref="BE23" si="397">((Q$23/Q$13)*$E$3)/280.4*(1/BE$4*1000)/3</f>
        <v>53.884992909723081</v>
      </c>
      <c r="BF23" s="2">
        <f t="shared" ref="BF23" si="398">((R$23/R$13)*$E$3)/280.4*(1/BF$4*1000)/3</f>
        <v>102.81025829509078</v>
      </c>
      <c r="BG23" s="2">
        <f t="shared" ref="BG23" si="399">((S$23/S$13)*$E$3)/280.4*(1/BG$4*1000)/3</f>
        <v>23.271613069898347</v>
      </c>
      <c r="BH23" s="2">
        <f t="shared" ref="BH23" si="400">((T$23/T$13)*$E$3)/280.4*(1/BH$4*1000)/3</f>
        <v>48.503408391821957</v>
      </c>
      <c r="BI23" s="2">
        <f t="shared" ref="BI23" si="401">((U$23/U$13)*$E$3)/280.4*(1/BI$4*1000)/3</f>
        <v>90.211239349059085</v>
      </c>
      <c r="BJ23" s="2">
        <f t="shared" ref="BJ23" si="402">((V$23/V$13)*$E$3)/280.4*(1/BJ$4*1000)/3</f>
        <v>49.724306538487021</v>
      </c>
      <c r="BK23" s="2">
        <f t="shared" ref="BK23" si="403">((W$23/W$13)*$E$3)/280.4*(1/BK$4*1000)/3</f>
        <v>46.935118463135318</v>
      </c>
      <c r="BL23" s="2">
        <f t="shared" ref="BL23" si="404">((X$23/X$13)*$E$3)/280.4*(1/BL$4*1000)/3</f>
        <v>161.7268366818098</v>
      </c>
      <c r="BM23" s="2">
        <f t="shared" ref="BM23" si="405">((Y$23/Y$13)*$E$3)/280.4*(1/BM$4*1000)/3</f>
        <v>36.972777497810718</v>
      </c>
      <c r="BN23" s="2">
        <f t="shared" ref="BN23" si="406">((Z$23/Z$13)*$E$3)/280.4*(1/BN$4*1000)/3</f>
        <v>38.377608342761576</v>
      </c>
      <c r="BO23" s="2">
        <f t="shared" ref="BO23" si="407">((AA$23/AA$13)*$E$3)/280.4*(1/BO$4*1000)/3</f>
        <v>115.99243444948577</v>
      </c>
      <c r="BP23" s="2">
        <f t="shared" ref="BP23" si="408">((AB$23/AB$13)*$E$3)/280.4*(1/BP$4*1000)/3</f>
        <v>29.19842023639951</v>
      </c>
      <c r="BQ23" s="2">
        <f t="shared" ref="BQ23" si="409">((AC$23/AC$13)*$E$3)/280.4*(1/BQ$4*1000)/3</f>
        <v>25.155605639893921</v>
      </c>
      <c r="BR23" s="2">
        <f t="shared" ref="BR23" si="410">((AD$23/AD$13)*$E$3)/280.4*(1/BR$4*1000)/3</f>
        <v>160.12381334171846</v>
      </c>
      <c r="BS23" s="2">
        <f t="shared" ref="BS23" si="411">((AE$23/AE$13)*$E$3)/280.4*(1/BS$4*1000)/3</f>
        <v>31.362707232324468</v>
      </c>
      <c r="BT23" s="2">
        <f t="shared" ref="BT23" si="412">((AF$23/AF$13)*$E$3)/280.4*(1/BT$4*1000)/3</f>
        <v>22.814633030419756</v>
      </c>
      <c r="BU23" s="2">
        <f t="shared" ref="BU23" si="413">((AG$23/AG$13)*$E$3)/280.4*(1/BU$4*1000)/3</f>
        <v>117.20293495931674</v>
      </c>
      <c r="BV23" s="2">
        <f t="shared" ref="BV23" si="414">((AH$23/AH$13)*$E$3)/280.4*(1/BV$4*1000)/3</f>
        <v>31.109251422314486</v>
      </c>
      <c r="BW23" s="2">
        <f t="shared" ref="BW23" si="415">((AI$23/AI$13)*$E$3)/280.4*(1/BW$4*1000)/3</f>
        <v>28.365463601690937</v>
      </c>
      <c r="BX23" s="2">
        <f t="shared" ref="BX23" si="416">((AJ$23/AJ$13)*$E$3)/280.4*(1/BX$4*1000)/3</f>
        <v>118.28625501012711</v>
      </c>
      <c r="BY23" s="2">
        <f t="shared" ref="BY23" si="417">((AK$23/AK$13)*$E$3)/280.4*(1/BY$4*1000)/3</f>
        <v>28.957010475018624</v>
      </c>
      <c r="DA23" s="15">
        <v>0.75138888888888899</v>
      </c>
      <c r="DB23" s="17">
        <f t="shared" si="323"/>
        <v>11.338013558477908</v>
      </c>
      <c r="DC23" s="17">
        <f t="shared" si="324"/>
        <v>11.342052436357985</v>
      </c>
      <c r="DD23" s="17">
        <f t="shared" si="325"/>
        <v>2.6887631364553291</v>
      </c>
      <c r="DE23" s="17">
        <f t="shared" si="326"/>
        <v>10.572400726458955</v>
      </c>
      <c r="DF23" s="17">
        <f t="shared" si="327"/>
        <v>14.867864902297709</v>
      </c>
      <c r="DG23" s="17">
        <f t="shared" si="328"/>
        <v>3.990530175523991</v>
      </c>
      <c r="DH23" s="17">
        <f t="shared" si="329"/>
        <v>12.733126526612121</v>
      </c>
      <c r="DI23" s="17">
        <f t="shared" si="330"/>
        <v>14.694885190628547</v>
      </c>
      <c r="DJ23" s="17">
        <f t="shared" si="331"/>
        <v>3.9240382481030669</v>
      </c>
      <c r="DK23" s="17">
        <f t="shared" si="332"/>
        <v>11.972545141611461</v>
      </c>
      <c r="DL23" s="17">
        <f t="shared" si="333"/>
        <v>14.21790366447296</v>
      </c>
      <c r="DM23" s="17">
        <f t="shared" si="334"/>
        <v>3.5456382748870676</v>
      </c>
      <c r="DN23" s="17">
        <f t="shared" si="335"/>
        <v>11.868339998086107</v>
      </c>
      <c r="DO23" s="17">
        <f t="shared" si="336"/>
        <v>13.094122785130706</v>
      </c>
      <c r="DP23" s="17">
        <f t="shared" si="337"/>
        <v>2.0990386641935355</v>
      </c>
      <c r="DQ23" s="17">
        <f t="shared" si="338"/>
        <v>11.744118123523009</v>
      </c>
      <c r="DR23" s="17">
        <f t="shared" si="339"/>
        <v>8.5353180584189783</v>
      </c>
      <c r="DS23" s="17">
        <f t="shared" si="340"/>
        <v>2.0507520493230458</v>
      </c>
      <c r="DT23" s="17">
        <f t="shared" si="340"/>
        <v>11.746221843485765</v>
      </c>
      <c r="DU23" s="17">
        <f t="shared" si="340"/>
        <v>8.7329101349055804</v>
      </c>
      <c r="DV23" s="17">
        <f t="shared" si="340"/>
        <v>3.9129942116373635</v>
      </c>
      <c r="DW23" s="17">
        <f t="shared" si="340"/>
        <v>12.975142768201286</v>
      </c>
      <c r="DX23" s="17">
        <f t="shared" si="340"/>
        <v>13.938073709455281</v>
      </c>
      <c r="DY23" s="17">
        <f t="shared" si="340"/>
        <v>3.4018820895629762</v>
      </c>
      <c r="DZ23" s="17">
        <f t="shared" si="340"/>
        <v>10.701532287706707</v>
      </c>
      <c r="EA23" s="17">
        <f t="shared" si="340"/>
        <v>12.619236575154549</v>
      </c>
      <c r="EB23" s="17">
        <f t="shared" si="340"/>
        <v>3.0745909409573993</v>
      </c>
      <c r="EC23" s="17">
        <f t="shared" si="340"/>
        <v>8.3291614784647177</v>
      </c>
      <c r="ED23" s="17">
        <f t="shared" si="340"/>
        <v>12.595568882096835</v>
      </c>
      <c r="EE23" s="17">
        <f t="shared" si="340"/>
        <v>2.5546507017523887</v>
      </c>
      <c r="EF23" s="17">
        <f t="shared" si="340"/>
        <v>12.315522950467626</v>
      </c>
      <c r="EG23" s="17">
        <f t="shared" si="341"/>
        <v>11.877187214254839</v>
      </c>
      <c r="EH23" s="17">
        <f t="shared" si="342"/>
        <v>2.7937639376126766</v>
      </c>
      <c r="EI23" s="17">
        <f t="shared" si="343"/>
        <v>10.696582447801806</v>
      </c>
      <c r="EJ23" s="17">
        <f t="shared" si="344"/>
        <v>11.8094211352545</v>
      </c>
      <c r="EK23" s="17">
        <f t="shared" si="345"/>
        <v>3.0095903672112989</v>
      </c>
      <c r="EQ23" s="17"/>
      <c r="ER23" s="17"/>
      <c r="ES23" s="17"/>
      <c r="ET23" s="17"/>
    </row>
    <row r="24" spans="1:151" ht="15" x14ac:dyDescent="0.25">
      <c r="A24" s="47" t="s">
        <v>57</v>
      </c>
      <c r="B24" s="52"/>
      <c r="C24" s="52"/>
      <c r="D24" s="52"/>
      <c r="E24" s="5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O24" s="19" t="s">
        <v>12</v>
      </c>
      <c r="AP24" s="2">
        <f t="shared" ref="AP24:BB24" si="418">((B$24/B$13)*$E$3)/278.4*(1/AP$4*1000)/3</f>
        <v>0</v>
      </c>
      <c r="AQ24" s="2">
        <f t="shared" si="418"/>
        <v>0</v>
      </c>
      <c r="AR24" s="2">
        <f t="shared" si="418"/>
        <v>0</v>
      </c>
      <c r="AS24" s="2">
        <f t="shared" si="418"/>
        <v>0</v>
      </c>
      <c r="AT24" s="2">
        <f t="shared" si="418"/>
        <v>0</v>
      </c>
      <c r="AU24" s="2">
        <f t="shared" si="418"/>
        <v>0</v>
      </c>
      <c r="AV24" s="2">
        <f t="shared" si="418"/>
        <v>0</v>
      </c>
      <c r="AW24" s="2">
        <f t="shared" si="418"/>
        <v>0</v>
      </c>
      <c r="AX24" s="2">
        <f t="shared" si="418"/>
        <v>0</v>
      </c>
      <c r="AY24" s="2">
        <f t="shared" si="418"/>
        <v>0</v>
      </c>
      <c r="AZ24" s="2">
        <f t="shared" si="418"/>
        <v>0</v>
      </c>
      <c r="BA24" s="2">
        <f t="shared" si="418"/>
        <v>0</v>
      </c>
      <c r="BB24" s="2">
        <f t="shared" si="418"/>
        <v>0</v>
      </c>
      <c r="BC24" s="2">
        <f t="shared" ref="BC24" si="419">((O$24/O$13)*$E$3)/278.4*(1/BC$4*1000)/3</f>
        <v>0</v>
      </c>
      <c r="BD24" s="2">
        <f t="shared" ref="BD24" si="420">((P$24/P$13)*$E$3)/278.4*(1/BD$4*1000)/3</f>
        <v>0</v>
      </c>
      <c r="BE24" s="2">
        <f t="shared" ref="BE24" si="421">((Q$24/Q$13)*$E$3)/278.4*(1/BE$4*1000)/3</f>
        <v>0</v>
      </c>
      <c r="BF24" s="2">
        <f t="shared" ref="BF24" si="422">((R$24/R$13)*$E$3)/278.4*(1/BF$4*1000)/3</f>
        <v>0</v>
      </c>
      <c r="BG24" s="2">
        <f t="shared" ref="BG24" si="423">((S$24/S$13)*$E$3)/278.4*(1/BG$4*1000)/3</f>
        <v>0</v>
      </c>
      <c r="BH24" s="2">
        <f t="shared" ref="BH24" si="424">((T$24/T$13)*$E$3)/278.4*(1/BH$4*1000)/3</f>
        <v>0</v>
      </c>
      <c r="BI24" s="2">
        <f t="shared" ref="BI24" si="425">((U$24/U$13)*$E$3)/278.4*(1/BI$4*1000)/3</f>
        <v>0</v>
      </c>
      <c r="BJ24" s="2">
        <f t="shared" ref="BJ24" si="426">((V$24/V$13)*$E$3)/278.4*(1/BJ$4*1000)/3</f>
        <v>0</v>
      </c>
      <c r="BK24" s="2">
        <f t="shared" ref="BK24" si="427">((W$24/W$13)*$E$3)/278.4*(1/BK$4*1000)/3</f>
        <v>0</v>
      </c>
      <c r="BL24" s="2">
        <f t="shared" ref="BL24" si="428">((X$24/X$13)*$E$3)/278.4*(1/BL$4*1000)/3</f>
        <v>0</v>
      </c>
      <c r="BM24" s="2">
        <f t="shared" ref="BM24" si="429">((Y$24/Y$13)*$E$3)/278.4*(1/BM$4*1000)/3</f>
        <v>0</v>
      </c>
      <c r="BN24" s="2">
        <f t="shared" ref="BN24" si="430">((Z$24/Z$13)*$E$3)/278.4*(1/BN$4*1000)/3</f>
        <v>0</v>
      </c>
      <c r="BO24" s="2">
        <f t="shared" ref="BO24" si="431">((AA$24/AA$13)*$E$3)/278.4*(1/BO$4*1000)/3</f>
        <v>0</v>
      </c>
      <c r="BP24" s="2">
        <f t="shared" ref="BP24" si="432">((AB$24/AB$13)*$E$3)/278.4*(1/BP$4*1000)/3</f>
        <v>0</v>
      </c>
      <c r="BQ24" s="2">
        <f t="shared" ref="BQ24" si="433">((AC$24/AC$13)*$E$3)/278.4*(1/BQ$4*1000)/3</f>
        <v>0</v>
      </c>
      <c r="BR24" s="2">
        <f t="shared" ref="BR24" si="434">((AD$24/AD$13)*$E$3)/278.4*(1/BR$4*1000)/3</f>
        <v>0</v>
      </c>
      <c r="BS24" s="2">
        <f t="shared" ref="BS24" si="435">((AE$24/AE$13)*$E$3)/278.4*(1/BS$4*1000)/3</f>
        <v>0</v>
      </c>
      <c r="BT24" s="2">
        <f t="shared" ref="BT24" si="436">((AF$24/AF$13)*$E$3)/278.4*(1/BT$4*1000)/3</f>
        <v>0</v>
      </c>
      <c r="BU24" s="2">
        <f t="shared" ref="BU24" si="437">((AG$24/AG$13)*$E$3)/278.4*(1/BU$4*1000)/3</f>
        <v>0</v>
      </c>
      <c r="BV24" s="2">
        <f t="shared" ref="BV24" si="438">((AH$24/AH$13)*$E$3)/278.4*(1/BV$4*1000)/3</f>
        <v>0</v>
      </c>
      <c r="BW24" s="2">
        <f t="shared" ref="BW24" si="439">((AI$24/AI$13)*$E$3)/278.4*(1/BW$4*1000)/3</f>
        <v>0</v>
      </c>
      <c r="BX24" s="2">
        <f t="shared" ref="BX24" si="440">((AJ$24/AJ$13)*$E$3)/278.4*(1/BX$4*1000)/3</f>
        <v>0</v>
      </c>
      <c r="BY24" s="2">
        <f t="shared" ref="BY24" si="441">((AK$24/AK$13)*$E$3)/278.4*(1/BY$4*1000)/3</f>
        <v>0</v>
      </c>
      <c r="DA24" s="18" t="s">
        <v>11</v>
      </c>
      <c r="DB24" s="17">
        <f t="shared" si="323"/>
        <v>0</v>
      </c>
      <c r="DC24" s="17">
        <f t="shared" si="324"/>
        <v>0</v>
      </c>
      <c r="DD24" s="17">
        <f t="shared" si="325"/>
        <v>0</v>
      </c>
      <c r="DE24" s="17">
        <f t="shared" si="326"/>
        <v>0</v>
      </c>
      <c r="DF24" s="17">
        <f t="shared" si="327"/>
        <v>0</v>
      </c>
      <c r="DG24" s="17">
        <f t="shared" si="328"/>
        <v>0</v>
      </c>
      <c r="DH24" s="17">
        <f t="shared" si="329"/>
        <v>0</v>
      </c>
      <c r="DI24" s="17">
        <f t="shared" si="330"/>
        <v>0</v>
      </c>
      <c r="DJ24" s="17">
        <f t="shared" si="331"/>
        <v>0</v>
      </c>
      <c r="DK24" s="17">
        <f t="shared" si="332"/>
        <v>0</v>
      </c>
      <c r="DL24" s="17">
        <f t="shared" si="333"/>
        <v>0</v>
      </c>
      <c r="DM24" s="17">
        <f t="shared" si="334"/>
        <v>0</v>
      </c>
      <c r="DN24" s="17">
        <f t="shared" si="335"/>
        <v>0</v>
      </c>
      <c r="DO24" s="17">
        <f t="shared" si="336"/>
        <v>0</v>
      </c>
      <c r="DP24" s="17">
        <f t="shared" si="337"/>
        <v>0</v>
      </c>
      <c r="DQ24" s="17">
        <f t="shared" si="338"/>
        <v>0</v>
      </c>
      <c r="DR24" s="17">
        <f t="shared" si="339"/>
        <v>0</v>
      </c>
      <c r="DS24" s="17">
        <f t="shared" si="340"/>
        <v>0</v>
      </c>
      <c r="DT24" s="17">
        <f t="shared" si="340"/>
        <v>0</v>
      </c>
      <c r="DU24" s="17">
        <f t="shared" si="340"/>
        <v>0</v>
      </c>
      <c r="DV24" s="17">
        <f t="shared" si="340"/>
        <v>0</v>
      </c>
      <c r="DW24" s="17">
        <f t="shared" si="340"/>
        <v>0</v>
      </c>
      <c r="DX24" s="17">
        <f t="shared" si="340"/>
        <v>0</v>
      </c>
      <c r="DY24" s="17">
        <f t="shared" si="340"/>
        <v>0</v>
      </c>
      <c r="DZ24" s="17">
        <f t="shared" si="340"/>
        <v>0</v>
      </c>
      <c r="EA24" s="17">
        <f t="shared" si="340"/>
        <v>0</v>
      </c>
      <c r="EB24" s="17">
        <f t="shared" si="340"/>
        <v>0</v>
      </c>
      <c r="EC24" s="17">
        <f t="shared" si="340"/>
        <v>0</v>
      </c>
      <c r="ED24" s="17">
        <f t="shared" si="340"/>
        <v>0</v>
      </c>
      <c r="EE24" s="17">
        <f t="shared" si="340"/>
        <v>0</v>
      </c>
      <c r="EF24" s="17">
        <f t="shared" si="340"/>
        <v>0</v>
      </c>
      <c r="EG24" s="17">
        <f t="shared" si="341"/>
        <v>0</v>
      </c>
      <c r="EH24" s="17">
        <f t="shared" si="342"/>
        <v>0</v>
      </c>
      <c r="EI24" s="17">
        <f t="shared" si="343"/>
        <v>0</v>
      </c>
      <c r="EJ24" s="17">
        <f t="shared" si="344"/>
        <v>0</v>
      </c>
      <c r="EK24" s="17">
        <f t="shared" si="345"/>
        <v>0</v>
      </c>
      <c r="EQ24" s="17"/>
      <c r="ER24" s="17"/>
      <c r="ES24" s="17"/>
      <c r="ET24" s="17"/>
    </row>
    <row r="25" spans="1:151" ht="15" x14ac:dyDescent="0.25">
      <c r="A25" s="47" t="s">
        <v>58</v>
      </c>
      <c r="B25" s="52"/>
      <c r="C25" s="52"/>
      <c r="D25" s="52"/>
      <c r="E25" s="5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O25" s="19" t="s">
        <v>12</v>
      </c>
      <c r="AP25" s="2">
        <f t="shared" ref="AP25:BB25" si="442">((B$25/B$13)*$E$3)/278.4*(1/AP$4*1000)/3</f>
        <v>0</v>
      </c>
      <c r="AQ25" s="2">
        <f t="shared" si="442"/>
        <v>0</v>
      </c>
      <c r="AR25" s="2">
        <f t="shared" si="442"/>
        <v>0</v>
      </c>
      <c r="AS25" s="2">
        <f t="shared" si="442"/>
        <v>0</v>
      </c>
      <c r="AT25" s="2">
        <f t="shared" si="442"/>
        <v>0</v>
      </c>
      <c r="AU25" s="2">
        <f t="shared" si="442"/>
        <v>0</v>
      </c>
      <c r="AV25" s="2">
        <f t="shared" si="442"/>
        <v>0</v>
      </c>
      <c r="AW25" s="2">
        <f t="shared" si="442"/>
        <v>0</v>
      </c>
      <c r="AX25" s="2">
        <f t="shared" si="442"/>
        <v>0</v>
      </c>
      <c r="AY25" s="2">
        <f t="shared" si="442"/>
        <v>0</v>
      </c>
      <c r="AZ25" s="2">
        <f t="shared" si="442"/>
        <v>0</v>
      </c>
      <c r="BA25" s="2">
        <f t="shared" si="442"/>
        <v>0</v>
      </c>
      <c r="BB25" s="2">
        <f t="shared" si="442"/>
        <v>0</v>
      </c>
      <c r="BC25" s="2">
        <f t="shared" ref="BC25" si="443">((O$25/O$13)*$E$3)/278.4*(1/BC$4*1000)/3</f>
        <v>0</v>
      </c>
      <c r="BD25" s="2">
        <f t="shared" ref="BD25" si="444">((P$25/P$13)*$E$3)/278.4*(1/BD$4*1000)/3</f>
        <v>0</v>
      </c>
      <c r="BE25" s="2">
        <f t="shared" ref="BE25" si="445">((Q$25/Q$13)*$E$3)/278.4*(1/BE$4*1000)/3</f>
        <v>0</v>
      </c>
      <c r="BF25" s="2">
        <f t="shared" ref="BF25" si="446">((R$25/R$13)*$E$3)/278.4*(1/BF$4*1000)/3</f>
        <v>0</v>
      </c>
      <c r="BG25" s="2">
        <f t="shared" ref="BG25" si="447">((S$25/S$13)*$E$3)/278.4*(1/BG$4*1000)/3</f>
        <v>0</v>
      </c>
      <c r="BH25" s="2">
        <f t="shared" ref="BH25" si="448">((T$25/T$13)*$E$3)/278.4*(1/BH$4*1000)/3</f>
        <v>0</v>
      </c>
      <c r="BI25" s="2">
        <f t="shared" ref="BI25" si="449">((U$25/U$13)*$E$3)/278.4*(1/BI$4*1000)/3</f>
        <v>0</v>
      </c>
      <c r="BJ25" s="2">
        <f t="shared" ref="BJ25" si="450">((V$25/V$13)*$E$3)/278.4*(1/BJ$4*1000)/3</f>
        <v>0</v>
      </c>
      <c r="BK25" s="2">
        <f t="shared" ref="BK25" si="451">((W$25/W$13)*$E$3)/278.4*(1/BK$4*1000)/3</f>
        <v>0</v>
      </c>
      <c r="BL25" s="2">
        <f t="shared" ref="BL25" si="452">((X$25/X$13)*$E$3)/278.4*(1/BL$4*1000)/3</f>
        <v>0</v>
      </c>
      <c r="BM25" s="2">
        <f t="shared" ref="BM25" si="453">((Y$25/Y$13)*$E$3)/278.4*(1/BM$4*1000)/3</f>
        <v>0</v>
      </c>
      <c r="BN25" s="2">
        <f t="shared" ref="BN25" si="454">((Z$25/Z$13)*$E$3)/278.4*(1/BN$4*1000)/3</f>
        <v>0</v>
      </c>
      <c r="BO25" s="2">
        <f t="shared" ref="BO25" si="455">((AA$25/AA$13)*$E$3)/278.4*(1/BO$4*1000)/3</f>
        <v>0</v>
      </c>
      <c r="BP25" s="2">
        <f t="shared" ref="BP25" si="456">((AB$25/AB$13)*$E$3)/278.4*(1/BP$4*1000)/3</f>
        <v>0</v>
      </c>
      <c r="BQ25" s="2">
        <f t="shared" ref="BQ25" si="457">((AC$25/AC$13)*$E$3)/278.4*(1/BQ$4*1000)/3</f>
        <v>0</v>
      </c>
      <c r="BR25" s="2">
        <f t="shared" ref="BR25" si="458">((AD$25/AD$13)*$E$3)/278.4*(1/BR$4*1000)/3</f>
        <v>0</v>
      </c>
      <c r="BS25" s="2">
        <f t="shared" ref="BS25" si="459">((AE$25/AE$13)*$E$3)/278.4*(1/BS$4*1000)/3</f>
        <v>0</v>
      </c>
      <c r="BT25" s="2">
        <f t="shared" ref="BT25" si="460">((AF$25/AF$13)*$E$3)/278.4*(1/BT$4*1000)/3</f>
        <v>0</v>
      </c>
      <c r="BU25" s="2">
        <f t="shared" ref="BU25" si="461">((AG$25/AG$13)*$E$3)/278.4*(1/BU$4*1000)/3</f>
        <v>0</v>
      </c>
      <c r="BV25" s="2">
        <f t="shared" ref="BV25" si="462">((AH$25/AH$13)*$E$3)/278.4*(1/BV$4*1000)/3</f>
        <v>0</v>
      </c>
      <c r="BW25" s="2">
        <f t="shared" ref="BW25" si="463">((AI$25/AI$13)*$E$3)/278.4*(1/BW$4*1000)/3</f>
        <v>0</v>
      </c>
      <c r="BX25" s="2">
        <f t="shared" ref="BX25" si="464">((AJ$25/AJ$13)*$E$3)/278.4*(1/BX$4*1000)/3</f>
        <v>0</v>
      </c>
      <c r="BY25" s="2">
        <f t="shared" ref="BY25" si="465">((AK$25/AK$13)*$E$3)/278.4*(1/BY$4*1000)/3</f>
        <v>0</v>
      </c>
      <c r="DA25" s="18" t="s">
        <v>13</v>
      </c>
      <c r="DB25" s="17">
        <f t="shared" si="323"/>
        <v>0</v>
      </c>
      <c r="DC25" s="17">
        <f t="shared" si="324"/>
        <v>0</v>
      </c>
      <c r="DD25" s="17">
        <f t="shared" si="325"/>
        <v>0</v>
      </c>
      <c r="DE25" s="17">
        <f t="shared" si="326"/>
        <v>0</v>
      </c>
      <c r="DF25" s="17">
        <f t="shared" si="327"/>
        <v>0</v>
      </c>
      <c r="DG25" s="17">
        <f t="shared" si="328"/>
        <v>0</v>
      </c>
      <c r="DH25" s="17">
        <f t="shared" si="329"/>
        <v>0</v>
      </c>
      <c r="DI25" s="17">
        <f t="shared" si="330"/>
        <v>0</v>
      </c>
      <c r="DJ25" s="17">
        <f t="shared" si="331"/>
        <v>0</v>
      </c>
      <c r="DK25" s="17">
        <f t="shared" si="332"/>
        <v>0</v>
      </c>
      <c r="DL25" s="17">
        <f t="shared" si="333"/>
        <v>0</v>
      </c>
      <c r="DM25" s="17">
        <f t="shared" si="334"/>
        <v>0</v>
      </c>
      <c r="DN25" s="17">
        <f t="shared" si="335"/>
        <v>0</v>
      </c>
      <c r="DO25" s="17">
        <f t="shared" si="336"/>
        <v>0</v>
      </c>
      <c r="DP25" s="17">
        <f t="shared" si="337"/>
        <v>0</v>
      </c>
      <c r="DQ25" s="17">
        <f t="shared" si="338"/>
        <v>0</v>
      </c>
      <c r="DR25" s="17">
        <f t="shared" si="339"/>
        <v>0</v>
      </c>
      <c r="DS25" s="17">
        <f t="shared" si="340"/>
        <v>0</v>
      </c>
      <c r="DT25" s="17">
        <f t="shared" si="340"/>
        <v>0</v>
      </c>
      <c r="DU25" s="17">
        <f t="shared" si="340"/>
        <v>0</v>
      </c>
      <c r="DV25" s="17">
        <f t="shared" si="340"/>
        <v>0</v>
      </c>
      <c r="DW25" s="17">
        <f t="shared" si="340"/>
        <v>0</v>
      </c>
      <c r="DX25" s="17">
        <f t="shared" si="340"/>
        <v>0</v>
      </c>
      <c r="DY25" s="17">
        <f t="shared" si="340"/>
        <v>0</v>
      </c>
      <c r="DZ25" s="17">
        <f t="shared" si="340"/>
        <v>0</v>
      </c>
      <c r="EA25" s="17">
        <f t="shared" si="340"/>
        <v>0</v>
      </c>
      <c r="EB25" s="17">
        <f t="shared" si="340"/>
        <v>0</v>
      </c>
      <c r="EC25" s="17">
        <f t="shared" si="340"/>
        <v>0</v>
      </c>
      <c r="ED25" s="17">
        <f t="shared" si="340"/>
        <v>0</v>
      </c>
      <c r="EE25" s="17">
        <f t="shared" si="340"/>
        <v>0</v>
      </c>
      <c r="EF25" s="17">
        <f t="shared" si="340"/>
        <v>0</v>
      </c>
      <c r="EG25" s="17">
        <f t="shared" si="341"/>
        <v>0</v>
      </c>
      <c r="EH25" s="17">
        <f t="shared" si="342"/>
        <v>0</v>
      </c>
      <c r="EI25" s="17">
        <f t="shared" si="343"/>
        <v>0</v>
      </c>
      <c r="EJ25" s="17">
        <f t="shared" si="344"/>
        <v>0</v>
      </c>
      <c r="EK25" s="17">
        <f t="shared" si="345"/>
        <v>0</v>
      </c>
      <c r="EQ25" s="17"/>
      <c r="ER25" s="17"/>
      <c r="ES25" s="17"/>
      <c r="ET25" s="17"/>
    </row>
    <row r="26" spans="1:151" ht="15" x14ac:dyDescent="0.25">
      <c r="A26" s="47" t="s">
        <v>37</v>
      </c>
      <c r="B26" s="52"/>
      <c r="C26" s="52"/>
      <c r="D26" s="52"/>
      <c r="E26" s="5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O26" s="19" t="s">
        <v>14</v>
      </c>
      <c r="AP26" s="2">
        <f t="shared" ref="AP26:BB26" si="466">((B$26/B$13)*$E$3)/312.5*(1/AP$4*1000)/3</f>
        <v>0</v>
      </c>
      <c r="AQ26" s="2">
        <f t="shared" si="466"/>
        <v>0</v>
      </c>
      <c r="AR26" s="2">
        <f t="shared" si="466"/>
        <v>0</v>
      </c>
      <c r="AS26" s="2">
        <f t="shared" si="466"/>
        <v>0</v>
      </c>
      <c r="AT26" s="2">
        <f t="shared" si="466"/>
        <v>0</v>
      </c>
      <c r="AU26" s="2">
        <f t="shared" si="466"/>
        <v>0</v>
      </c>
      <c r="AV26" s="2">
        <f t="shared" si="466"/>
        <v>0</v>
      </c>
      <c r="AW26" s="2">
        <f t="shared" si="466"/>
        <v>0</v>
      </c>
      <c r="AX26" s="2">
        <f t="shared" si="466"/>
        <v>0</v>
      </c>
      <c r="AY26" s="2">
        <f t="shared" si="466"/>
        <v>0</v>
      </c>
      <c r="AZ26" s="2">
        <f t="shared" si="466"/>
        <v>0</v>
      </c>
      <c r="BA26" s="2">
        <f t="shared" si="466"/>
        <v>0</v>
      </c>
      <c r="BB26" s="2">
        <f t="shared" si="466"/>
        <v>0</v>
      </c>
      <c r="BC26" s="2">
        <f t="shared" ref="BC26" si="467">((O$26/O$13)*$E$3)/312.5*(1/BC$4*1000)/3</f>
        <v>0</v>
      </c>
      <c r="BD26" s="2">
        <f t="shared" ref="BD26" si="468">((P$26/P$13)*$E$3)/312.5*(1/BD$4*1000)/3</f>
        <v>0</v>
      </c>
      <c r="BE26" s="2">
        <f t="shared" ref="BE26" si="469">((Q$26/Q$13)*$E$3)/312.5*(1/BE$4*1000)/3</f>
        <v>0</v>
      </c>
      <c r="BF26" s="2">
        <f t="shared" ref="BF26" si="470">((R$26/R$13)*$E$3)/312.5*(1/BF$4*1000)/3</f>
        <v>0</v>
      </c>
      <c r="BG26" s="2">
        <f t="shared" ref="BG26" si="471">((S$26/S$13)*$E$3)/312.5*(1/BG$4*1000)/3</f>
        <v>0</v>
      </c>
      <c r="BH26" s="2">
        <f t="shared" ref="BH26" si="472">((T$26/T$13)*$E$3)/312.5*(1/BH$4*1000)/3</f>
        <v>0</v>
      </c>
      <c r="BI26" s="2">
        <f t="shared" ref="BI26" si="473">((U$26/U$13)*$E$3)/312.5*(1/BI$4*1000)/3</f>
        <v>0</v>
      </c>
      <c r="BJ26" s="2">
        <f t="shared" ref="BJ26" si="474">((V$26/V$13)*$E$3)/312.5*(1/BJ$4*1000)/3</f>
        <v>0</v>
      </c>
      <c r="BK26" s="2">
        <f t="shared" ref="BK26" si="475">((W$26/W$13)*$E$3)/312.5*(1/BK$4*1000)/3</f>
        <v>0</v>
      </c>
      <c r="BL26" s="2">
        <f t="shared" ref="BL26" si="476">((X$26/X$13)*$E$3)/312.5*(1/BL$4*1000)/3</f>
        <v>0</v>
      </c>
      <c r="BM26" s="2">
        <f t="shared" ref="BM26" si="477">((Y$26/Y$13)*$E$3)/312.5*(1/BM$4*1000)/3</f>
        <v>0</v>
      </c>
      <c r="BN26" s="2">
        <f t="shared" ref="BN26" si="478">((Z$26/Z$13)*$E$3)/312.5*(1/BN$4*1000)/3</f>
        <v>0</v>
      </c>
      <c r="BO26" s="2">
        <f t="shared" ref="BO26" si="479">((AA$26/AA$13)*$E$3)/312.5*(1/BO$4*1000)/3</f>
        <v>0</v>
      </c>
      <c r="BP26" s="2">
        <f t="shared" ref="BP26" si="480">((AB$26/AB$13)*$E$3)/312.5*(1/BP$4*1000)/3</f>
        <v>0</v>
      </c>
      <c r="BQ26" s="2">
        <f t="shared" ref="BQ26" si="481">((AC$26/AC$13)*$E$3)/312.5*(1/BQ$4*1000)/3</f>
        <v>0</v>
      </c>
      <c r="BR26" s="2">
        <f t="shared" ref="BR26" si="482">((AD$26/AD$13)*$E$3)/312.5*(1/BR$4*1000)/3</f>
        <v>0</v>
      </c>
      <c r="BS26" s="2">
        <f t="shared" ref="BS26" si="483">((AE$26/AE$13)*$E$3)/312.5*(1/BS$4*1000)/3</f>
        <v>0</v>
      </c>
      <c r="BT26" s="2">
        <f t="shared" ref="BT26" si="484">((AF$26/AF$13)*$E$3)/312.5*(1/BT$4*1000)/3</f>
        <v>0</v>
      </c>
      <c r="BU26" s="2">
        <f t="shared" ref="BU26" si="485">((AG$26/AG$13)*$E$3)/312.5*(1/BU$4*1000)/3</f>
        <v>0</v>
      </c>
      <c r="BV26" s="2">
        <f t="shared" ref="BV26" si="486">((AH$26/AH$13)*$E$3)/312.5*(1/BV$4*1000)/3</f>
        <v>0</v>
      </c>
      <c r="BW26" s="2">
        <f t="shared" ref="BW26" si="487">((AI$26/AI$13)*$E$3)/312.5*(1/BW$4*1000)/3</f>
        <v>0</v>
      </c>
      <c r="BX26" s="2">
        <f t="shared" ref="BX26" si="488">((AJ$26/AJ$13)*$E$3)/312.5*(1/BX$4*1000)/3</f>
        <v>0</v>
      </c>
      <c r="BY26" s="2">
        <f t="shared" ref="BY26" si="489">((AK$26/AK$13)*$E$3)/312.5*(1/BY$4*1000)/3</f>
        <v>0</v>
      </c>
      <c r="DA26" s="15">
        <v>0.83333333333333337</v>
      </c>
      <c r="DB26" s="17">
        <f t="shared" si="323"/>
        <v>0</v>
      </c>
      <c r="DC26" s="17">
        <f t="shared" si="324"/>
        <v>0</v>
      </c>
      <c r="DD26" s="17">
        <f t="shared" si="325"/>
        <v>0</v>
      </c>
      <c r="DE26" s="17">
        <f t="shared" si="326"/>
        <v>0</v>
      </c>
      <c r="DF26" s="17">
        <f t="shared" si="327"/>
        <v>0</v>
      </c>
      <c r="DG26" s="17">
        <f t="shared" si="328"/>
        <v>0</v>
      </c>
      <c r="DH26" s="17">
        <f t="shared" si="329"/>
        <v>0</v>
      </c>
      <c r="DI26" s="17">
        <f t="shared" si="330"/>
        <v>0</v>
      </c>
      <c r="DJ26" s="17">
        <f t="shared" si="331"/>
        <v>0</v>
      </c>
      <c r="DK26" s="17">
        <f t="shared" si="332"/>
        <v>0</v>
      </c>
      <c r="DL26" s="17">
        <f t="shared" si="333"/>
        <v>0</v>
      </c>
      <c r="DM26" s="17">
        <f t="shared" si="334"/>
        <v>0</v>
      </c>
      <c r="DN26" s="17">
        <f t="shared" si="335"/>
        <v>0</v>
      </c>
      <c r="DO26" s="17">
        <f t="shared" si="336"/>
        <v>0</v>
      </c>
      <c r="DP26" s="17">
        <f t="shared" si="337"/>
        <v>0</v>
      </c>
      <c r="DQ26" s="17">
        <f t="shared" si="338"/>
        <v>0</v>
      </c>
      <c r="DR26" s="17">
        <f t="shared" si="339"/>
        <v>0</v>
      </c>
      <c r="DS26" s="17">
        <f t="shared" si="340"/>
        <v>0</v>
      </c>
      <c r="DT26" s="17">
        <f t="shared" si="340"/>
        <v>0</v>
      </c>
      <c r="DU26" s="17">
        <f t="shared" si="340"/>
        <v>0</v>
      </c>
      <c r="DV26" s="17">
        <f t="shared" si="340"/>
        <v>0</v>
      </c>
      <c r="DW26" s="17">
        <f t="shared" si="340"/>
        <v>0</v>
      </c>
      <c r="DX26" s="17">
        <f t="shared" si="340"/>
        <v>0</v>
      </c>
      <c r="DY26" s="17">
        <f t="shared" si="340"/>
        <v>0</v>
      </c>
      <c r="DZ26" s="17">
        <f t="shared" si="340"/>
        <v>0</v>
      </c>
      <c r="EA26" s="17">
        <f t="shared" si="340"/>
        <v>0</v>
      </c>
      <c r="EB26" s="17">
        <f t="shared" si="340"/>
        <v>0</v>
      </c>
      <c r="EC26" s="17">
        <f t="shared" si="340"/>
        <v>0</v>
      </c>
      <c r="ED26" s="17">
        <f t="shared" si="340"/>
        <v>0</v>
      </c>
      <c r="EE26" s="17">
        <f t="shared" si="340"/>
        <v>0</v>
      </c>
      <c r="EF26" s="17">
        <f t="shared" si="340"/>
        <v>0</v>
      </c>
      <c r="EG26" s="17">
        <f t="shared" si="341"/>
        <v>0</v>
      </c>
      <c r="EH26" s="17">
        <f t="shared" si="342"/>
        <v>0</v>
      </c>
      <c r="EI26" s="17">
        <f t="shared" si="343"/>
        <v>0</v>
      </c>
      <c r="EJ26" s="17">
        <f t="shared" si="344"/>
        <v>0</v>
      </c>
      <c r="EK26" s="17">
        <f t="shared" si="345"/>
        <v>0</v>
      </c>
      <c r="EQ26" s="17"/>
      <c r="ER26" s="17"/>
      <c r="ES26" s="17"/>
      <c r="ET26" s="17"/>
    </row>
    <row r="27" spans="1:151" ht="15" x14ac:dyDescent="0.25">
      <c r="A27" s="47" t="s">
        <v>47</v>
      </c>
      <c r="B27" s="52"/>
      <c r="C27" s="52"/>
      <c r="D27" s="52"/>
      <c r="E27" s="5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O27" s="19" t="s">
        <v>15</v>
      </c>
      <c r="AP27" s="2">
        <f t="shared" ref="AP27:BB27" si="490">((B$27/B$13)*$E$3)/310.5*(1/AP$4*1000)/3</f>
        <v>0</v>
      </c>
      <c r="AQ27" s="2">
        <f t="shared" si="490"/>
        <v>0</v>
      </c>
      <c r="AR27" s="2">
        <f t="shared" si="490"/>
        <v>0</v>
      </c>
      <c r="AS27" s="2">
        <f t="shared" si="490"/>
        <v>0</v>
      </c>
      <c r="AT27" s="2">
        <f t="shared" si="490"/>
        <v>0</v>
      </c>
      <c r="AU27" s="2">
        <f t="shared" si="490"/>
        <v>0</v>
      </c>
      <c r="AV27" s="2">
        <f t="shared" si="490"/>
        <v>0</v>
      </c>
      <c r="AW27" s="2">
        <f t="shared" si="490"/>
        <v>0</v>
      </c>
      <c r="AX27" s="2">
        <f t="shared" si="490"/>
        <v>0</v>
      </c>
      <c r="AY27" s="2">
        <f t="shared" si="490"/>
        <v>0</v>
      </c>
      <c r="AZ27" s="2">
        <f t="shared" si="490"/>
        <v>0</v>
      </c>
      <c r="BA27" s="2">
        <f t="shared" si="490"/>
        <v>0</v>
      </c>
      <c r="BB27" s="2">
        <f t="shared" si="490"/>
        <v>0</v>
      </c>
      <c r="BC27" s="2">
        <f t="shared" ref="BC27" si="491">((O$27/O$13)*$E$3)/310.5*(1/BC$4*1000)/3</f>
        <v>0</v>
      </c>
      <c r="BD27" s="2">
        <f t="shared" ref="BD27" si="492">((P$27/P$13)*$E$3)/310.5*(1/BD$4*1000)/3</f>
        <v>0</v>
      </c>
      <c r="BE27" s="2">
        <f t="shared" ref="BE27" si="493">((Q$27/Q$13)*$E$3)/310.5*(1/BE$4*1000)/3</f>
        <v>0</v>
      </c>
      <c r="BF27" s="2">
        <f t="shared" ref="BF27" si="494">((R$27/R$13)*$E$3)/310.5*(1/BF$4*1000)/3</f>
        <v>0</v>
      </c>
      <c r="BG27" s="2">
        <f t="shared" ref="BG27" si="495">((S$27/S$13)*$E$3)/310.5*(1/BG$4*1000)/3</f>
        <v>0</v>
      </c>
      <c r="BH27" s="2">
        <f t="shared" ref="BH27" si="496">((T$27/T$13)*$E$3)/310.5*(1/BH$4*1000)/3</f>
        <v>0</v>
      </c>
      <c r="BI27" s="2">
        <f t="shared" ref="BI27" si="497">((U$27/U$13)*$E$3)/310.5*(1/BI$4*1000)/3</f>
        <v>0</v>
      </c>
      <c r="BJ27" s="2">
        <f t="shared" ref="BJ27" si="498">((V$27/V$13)*$E$3)/310.5*(1/BJ$4*1000)/3</f>
        <v>0</v>
      </c>
      <c r="BK27" s="2">
        <f t="shared" ref="BK27" si="499">((W$27/W$13)*$E$3)/310.5*(1/BK$4*1000)/3</f>
        <v>0</v>
      </c>
      <c r="BL27" s="2">
        <f t="shared" ref="BL27" si="500">((X$27/X$13)*$E$3)/310.5*(1/BL$4*1000)/3</f>
        <v>0</v>
      </c>
      <c r="BM27" s="2">
        <f t="shared" ref="BM27" si="501">((Y$27/Y$13)*$E$3)/310.5*(1/BM$4*1000)/3</f>
        <v>0</v>
      </c>
      <c r="BN27" s="2">
        <f t="shared" ref="BN27" si="502">((Z$27/Z$13)*$E$3)/310.5*(1/BN$4*1000)/3</f>
        <v>0</v>
      </c>
      <c r="BO27" s="2">
        <f t="shared" ref="BO27" si="503">((AA$27/AA$13)*$E$3)/310.5*(1/BO$4*1000)/3</f>
        <v>0</v>
      </c>
      <c r="BP27" s="2">
        <f t="shared" ref="BP27" si="504">((AB$27/AB$13)*$E$3)/310.5*(1/BP$4*1000)/3</f>
        <v>0</v>
      </c>
      <c r="BQ27" s="2">
        <f t="shared" ref="BQ27" si="505">((AC$27/AC$13)*$E$3)/310.5*(1/BQ$4*1000)/3</f>
        <v>0</v>
      </c>
      <c r="BR27" s="2">
        <f t="shared" ref="BR27" si="506">((AD$27/AD$13)*$E$3)/310.5*(1/BR$4*1000)/3</f>
        <v>0</v>
      </c>
      <c r="BS27" s="2">
        <f t="shared" ref="BS27" si="507">((AE$27/AE$13)*$E$3)/310.5*(1/BS$4*1000)/3</f>
        <v>0</v>
      </c>
      <c r="BT27" s="2">
        <f t="shared" ref="BT27" si="508">((AF$27/AF$13)*$E$3)/310.5*(1/BT$4*1000)/3</f>
        <v>0</v>
      </c>
      <c r="BU27" s="2">
        <f t="shared" ref="BU27" si="509">((AG$27/AG$13)*$E$3)/310.5*(1/BU$4*1000)/3</f>
        <v>0</v>
      </c>
      <c r="BV27" s="2">
        <f t="shared" ref="BV27" si="510">((AH$27/AH$13)*$E$3)/310.5*(1/BV$4*1000)/3</f>
        <v>0</v>
      </c>
      <c r="BW27" s="2">
        <f t="shared" ref="BW27" si="511">((AI$27/AI$13)*$E$3)/310.5*(1/BW$4*1000)/3</f>
        <v>0</v>
      </c>
      <c r="BX27" s="2">
        <f t="shared" ref="BX27" si="512">((AJ$27/AJ$13)*$E$3)/310.5*(1/BX$4*1000)/3</f>
        <v>0</v>
      </c>
      <c r="BY27" s="2">
        <f t="shared" ref="BY27" si="513">((AK$27/AK$13)*$E$3)/310.5*(1/BY$4*1000)/3</f>
        <v>0</v>
      </c>
      <c r="DA27" s="15">
        <v>0.8340277777777777</v>
      </c>
      <c r="DB27" s="17">
        <f t="shared" si="323"/>
        <v>0</v>
      </c>
      <c r="DC27" s="17">
        <f t="shared" si="324"/>
        <v>0</v>
      </c>
      <c r="DD27" s="17">
        <f t="shared" si="325"/>
        <v>0</v>
      </c>
      <c r="DE27" s="17">
        <f t="shared" si="326"/>
        <v>0</v>
      </c>
      <c r="DF27" s="17">
        <f t="shared" si="327"/>
        <v>0</v>
      </c>
      <c r="DG27" s="17">
        <f t="shared" si="328"/>
        <v>0</v>
      </c>
      <c r="DH27" s="17">
        <f t="shared" si="329"/>
        <v>0</v>
      </c>
      <c r="DI27" s="17">
        <f t="shared" si="330"/>
        <v>0</v>
      </c>
      <c r="DJ27" s="17">
        <f t="shared" si="331"/>
        <v>0</v>
      </c>
      <c r="DK27" s="17">
        <f t="shared" si="332"/>
        <v>0</v>
      </c>
      <c r="DL27" s="17">
        <f t="shared" si="333"/>
        <v>0</v>
      </c>
      <c r="DM27" s="17">
        <f t="shared" si="334"/>
        <v>0</v>
      </c>
      <c r="DN27" s="17">
        <f t="shared" si="335"/>
        <v>0</v>
      </c>
      <c r="DO27" s="17">
        <f t="shared" si="336"/>
        <v>0</v>
      </c>
      <c r="DP27" s="17">
        <f t="shared" si="337"/>
        <v>0</v>
      </c>
      <c r="DQ27" s="17">
        <f t="shared" si="338"/>
        <v>0</v>
      </c>
      <c r="DR27" s="17">
        <f t="shared" si="339"/>
        <v>0</v>
      </c>
      <c r="DS27" s="17">
        <f t="shared" si="340"/>
        <v>0</v>
      </c>
      <c r="DT27" s="17">
        <f t="shared" si="340"/>
        <v>0</v>
      </c>
      <c r="DU27" s="17">
        <f t="shared" si="340"/>
        <v>0</v>
      </c>
      <c r="DV27" s="17">
        <f t="shared" si="340"/>
        <v>0</v>
      </c>
      <c r="DW27" s="17">
        <f t="shared" si="340"/>
        <v>0</v>
      </c>
      <c r="DX27" s="17">
        <f t="shared" si="340"/>
        <v>0</v>
      </c>
      <c r="DY27" s="17">
        <f t="shared" si="340"/>
        <v>0</v>
      </c>
      <c r="DZ27" s="17">
        <f t="shared" si="340"/>
        <v>0</v>
      </c>
      <c r="EA27" s="17">
        <f t="shared" si="340"/>
        <v>0</v>
      </c>
      <c r="EB27" s="17">
        <f t="shared" si="340"/>
        <v>0</v>
      </c>
      <c r="EC27" s="17">
        <f t="shared" si="340"/>
        <v>0</v>
      </c>
      <c r="ED27" s="17">
        <f t="shared" si="340"/>
        <v>0</v>
      </c>
      <c r="EE27" s="17">
        <f t="shared" si="340"/>
        <v>0</v>
      </c>
      <c r="EF27" s="17">
        <f t="shared" si="340"/>
        <v>0</v>
      </c>
      <c r="EG27" s="17">
        <f t="shared" si="341"/>
        <v>0</v>
      </c>
      <c r="EH27" s="17">
        <f t="shared" si="342"/>
        <v>0</v>
      </c>
      <c r="EI27" s="17">
        <f t="shared" si="343"/>
        <v>0</v>
      </c>
      <c r="EJ27" s="17">
        <f t="shared" si="344"/>
        <v>0</v>
      </c>
      <c r="EK27" s="17">
        <f t="shared" si="345"/>
        <v>0</v>
      </c>
      <c r="EQ27" s="17"/>
      <c r="ER27" s="17"/>
      <c r="ES27" s="17"/>
      <c r="ET27" s="17"/>
    </row>
    <row r="28" spans="1:151" ht="15" x14ac:dyDescent="0.25">
      <c r="A28" s="47" t="s">
        <v>48</v>
      </c>
      <c r="B28" s="52"/>
      <c r="C28" s="52"/>
      <c r="D28" s="52"/>
      <c r="E28" s="5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O28" s="19" t="s">
        <v>16</v>
      </c>
      <c r="AP28" s="2">
        <f t="shared" ref="AP28:BB28" si="514">((B$28/B$13)*$E$3)/308.5*(1/AP$4*1000)/3</f>
        <v>0</v>
      </c>
      <c r="AQ28" s="2">
        <f t="shared" si="514"/>
        <v>0</v>
      </c>
      <c r="AR28" s="2">
        <f t="shared" si="514"/>
        <v>0</v>
      </c>
      <c r="AS28" s="2">
        <f t="shared" si="514"/>
        <v>0</v>
      </c>
      <c r="AT28" s="2">
        <f t="shared" si="514"/>
        <v>0</v>
      </c>
      <c r="AU28" s="2">
        <f t="shared" si="514"/>
        <v>0</v>
      </c>
      <c r="AV28" s="2">
        <f t="shared" si="514"/>
        <v>0</v>
      </c>
      <c r="AW28" s="2">
        <f t="shared" si="514"/>
        <v>0</v>
      </c>
      <c r="AX28" s="2">
        <f t="shared" si="514"/>
        <v>0</v>
      </c>
      <c r="AY28" s="2">
        <f t="shared" si="514"/>
        <v>0</v>
      </c>
      <c r="AZ28" s="2">
        <f t="shared" si="514"/>
        <v>0</v>
      </c>
      <c r="BA28" s="2">
        <f t="shared" si="514"/>
        <v>0</v>
      </c>
      <c r="BB28" s="2">
        <f t="shared" si="514"/>
        <v>0</v>
      </c>
      <c r="BC28" s="2">
        <f t="shared" ref="BC28" si="515">((O$28/O$13)*$E$3)/308.5*(1/BC$4*1000)/3</f>
        <v>0</v>
      </c>
      <c r="BD28" s="2">
        <f t="shared" ref="BD28" si="516">((P$28/P$13)*$E$3)/308.5*(1/BD$4*1000)/3</f>
        <v>0</v>
      </c>
      <c r="BE28" s="2">
        <f t="shared" ref="BE28" si="517">((Q$28/Q$13)*$E$3)/308.5*(1/BE$4*1000)/3</f>
        <v>0</v>
      </c>
      <c r="BF28" s="2">
        <f t="shared" ref="BF28" si="518">((R$28/R$13)*$E$3)/308.5*(1/BF$4*1000)/3</f>
        <v>0</v>
      </c>
      <c r="BG28" s="2">
        <f t="shared" ref="BG28" si="519">((S$28/S$13)*$E$3)/308.5*(1/BG$4*1000)/3</f>
        <v>0</v>
      </c>
      <c r="BH28" s="2">
        <f t="shared" ref="BH28" si="520">((T$28/T$13)*$E$3)/308.5*(1/BH$4*1000)/3</f>
        <v>0</v>
      </c>
      <c r="BI28" s="2">
        <f t="shared" ref="BI28" si="521">((U$28/U$13)*$E$3)/308.5*(1/BI$4*1000)/3</f>
        <v>0</v>
      </c>
      <c r="BJ28" s="2">
        <f t="shared" ref="BJ28" si="522">((V$28/V$13)*$E$3)/308.5*(1/BJ$4*1000)/3</f>
        <v>0</v>
      </c>
      <c r="BK28" s="2">
        <f t="shared" ref="BK28" si="523">((W$28/W$13)*$E$3)/308.5*(1/BK$4*1000)/3</f>
        <v>0</v>
      </c>
      <c r="BL28" s="2">
        <f t="shared" ref="BL28" si="524">((X$28/X$13)*$E$3)/308.5*(1/BL$4*1000)/3</f>
        <v>0</v>
      </c>
      <c r="BM28" s="2">
        <f t="shared" ref="BM28" si="525">((Y$28/Y$13)*$E$3)/308.5*(1/BM$4*1000)/3</f>
        <v>0</v>
      </c>
      <c r="BN28" s="2">
        <f t="shared" ref="BN28" si="526">((Z$28/Z$13)*$E$3)/308.5*(1/BN$4*1000)/3</f>
        <v>0</v>
      </c>
      <c r="BO28" s="2">
        <f t="shared" ref="BO28" si="527">((AA$28/AA$13)*$E$3)/308.5*(1/BO$4*1000)/3</f>
        <v>0</v>
      </c>
      <c r="BP28" s="2">
        <f t="shared" ref="BP28" si="528">((AB$28/AB$13)*$E$3)/308.5*(1/BP$4*1000)/3</f>
        <v>0</v>
      </c>
      <c r="BQ28" s="2">
        <f t="shared" ref="BQ28" si="529">((AC$28/AC$13)*$E$3)/308.5*(1/BQ$4*1000)/3</f>
        <v>0</v>
      </c>
      <c r="BR28" s="2">
        <f t="shared" ref="BR28" si="530">((AD$28/AD$13)*$E$3)/308.5*(1/BR$4*1000)/3</f>
        <v>0</v>
      </c>
      <c r="BS28" s="2">
        <f t="shared" ref="BS28" si="531">((AE$28/AE$13)*$E$3)/308.5*(1/BS$4*1000)/3</f>
        <v>0</v>
      </c>
      <c r="BT28" s="2">
        <f t="shared" ref="BT28" si="532">((AF$28/AF$13)*$E$3)/308.5*(1/BT$4*1000)/3</f>
        <v>0</v>
      </c>
      <c r="BU28" s="2">
        <f t="shared" ref="BU28" si="533">((AG$28/AG$13)*$E$3)/308.5*(1/BU$4*1000)/3</f>
        <v>0</v>
      </c>
      <c r="BV28" s="2">
        <f t="shared" ref="BV28" si="534">((AH$28/AH$13)*$E$3)/308.5*(1/BV$4*1000)/3</f>
        <v>0</v>
      </c>
      <c r="BW28" s="2">
        <f t="shared" ref="BW28" si="535">((AI$28/AI$13)*$E$3)/308.5*(1/BW$4*1000)/3</f>
        <v>0</v>
      </c>
      <c r="BX28" s="2">
        <f t="shared" ref="BX28" si="536">((AJ$28/AJ$13)*$E$3)/308.5*(1/BX$4*1000)/3</f>
        <v>0</v>
      </c>
      <c r="BY28" s="2">
        <f t="shared" ref="BY28" si="537">((AK$28/AK$13)*$E$3)/308.5*(1/BY$4*1000)/3</f>
        <v>0</v>
      </c>
      <c r="DA28" s="15">
        <v>0.83472222222222225</v>
      </c>
      <c r="DB28" s="17">
        <f t="shared" si="323"/>
        <v>0</v>
      </c>
      <c r="DC28" s="17">
        <f t="shared" si="324"/>
        <v>0</v>
      </c>
      <c r="DD28" s="17">
        <f t="shared" si="325"/>
        <v>0</v>
      </c>
      <c r="DE28" s="17">
        <f t="shared" si="326"/>
        <v>0</v>
      </c>
      <c r="DF28" s="17">
        <f t="shared" si="327"/>
        <v>0</v>
      </c>
      <c r="DG28" s="17">
        <f t="shared" si="328"/>
        <v>0</v>
      </c>
      <c r="DH28" s="17">
        <f t="shared" si="329"/>
        <v>0</v>
      </c>
      <c r="DI28" s="17">
        <f t="shared" si="330"/>
        <v>0</v>
      </c>
      <c r="DJ28" s="17">
        <f t="shared" si="331"/>
        <v>0</v>
      </c>
      <c r="DK28" s="17">
        <f t="shared" si="332"/>
        <v>0</v>
      </c>
      <c r="DL28" s="17">
        <f t="shared" si="333"/>
        <v>0</v>
      </c>
      <c r="DM28" s="17">
        <f t="shared" si="334"/>
        <v>0</v>
      </c>
      <c r="DN28" s="17">
        <f t="shared" si="335"/>
        <v>0</v>
      </c>
      <c r="DO28" s="17">
        <f t="shared" si="336"/>
        <v>0</v>
      </c>
      <c r="DP28" s="17">
        <f t="shared" si="337"/>
        <v>0</v>
      </c>
      <c r="DQ28" s="17">
        <f t="shared" si="338"/>
        <v>0</v>
      </c>
      <c r="DR28" s="17">
        <f t="shared" si="339"/>
        <v>0</v>
      </c>
      <c r="DS28" s="17">
        <f t="shared" si="340"/>
        <v>0</v>
      </c>
      <c r="DT28" s="17">
        <f t="shared" si="340"/>
        <v>0</v>
      </c>
      <c r="DU28" s="17">
        <f t="shared" si="340"/>
        <v>0</v>
      </c>
      <c r="DV28" s="17">
        <f t="shared" si="340"/>
        <v>0</v>
      </c>
      <c r="DW28" s="17">
        <f t="shared" si="340"/>
        <v>0</v>
      </c>
      <c r="DX28" s="17">
        <f t="shared" si="340"/>
        <v>0</v>
      </c>
      <c r="DY28" s="17">
        <f t="shared" si="340"/>
        <v>0</v>
      </c>
      <c r="DZ28" s="17">
        <f t="shared" si="340"/>
        <v>0</v>
      </c>
      <c r="EA28" s="17">
        <f t="shared" si="340"/>
        <v>0</v>
      </c>
      <c r="EB28" s="17">
        <f t="shared" si="340"/>
        <v>0</v>
      </c>
      <c r="EC28" s="17">
        <f t="shared" si="340"/>
        <v>0</v>
      </c>
      <c r="ED28" s="17">
        <f t="shared" si="340"/>
        <v>0</v>
      </c>
      <c r="EE28" s="17">
        <f t="shared" si="340"/>
        <v>0</v>
      </c>
      <c r="EF28" s="17">
        <f t="shared" si="340"/>
        <v>0</v>
      </c>
      <c r="EG28" s="17">
        <f t="shared" si="341"/>
        <v>0</v>
      </c>
      <c r="EH28" s="17">
        <f t="shared" si="342"/>
        <v>0</v>
      </c>
      <c r="EI28" s="17">
        <f t="shared" si="343"/>
        <v>0</v>
      </c>
      <c r="EJ28" s="17">
        <f t="shared" si="344"/>
        <v>0</v>
      </c>
      <c r="EK28" s="17">
        <f t="shared" si="345"/>
        <v>0</v>
      </c>
      <c r="EQ28" s="17"/>
    </row>
    <row r="29" spans="1:151" ht="15" x14ac:dyDescent="0.25">
      <c r="A29" s="47" t="s">
        <v>17</v>
      </c>
      <c r="B29" s="52"/>
      <c r="C29" s="52"/>
      <c r="D29" s="52"/>
      <c r="E29" s="5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O29" s="19" t="s">
        <v>18</v>
      </c>
      <c r="AP29" s="2">
        <f t="shared" ref="AP29:BB29" si="538">((B$29/B$13)*$E$3)/306.4*(1/AP$4*1000)/3</f>
        <v>0</v>
      </c>
      <c r="AQ29" s="2">
        <f t="shared" si="538"/>
        <v>0</v>
      </c>
      <c r="AR29" s="2">
        <f t="shared" si="538"/>
        <v>0</v>
      </c>
      <c r="AS29" s="2">
        <f t="shared" si="538"/>
        <v>0</v>
      </c>
      <c r="AT29" s="2">
        <f t="shared" si="538"/>
        <v>0</v>
      </c>
      <c r="AU29" s="2">
        <f t="shared" si="538"/>
        <v>0</v>
      </c>
      <c r="AV29" s="2">
        <f t="shared" si="538"/>
        <v>0</v>
      </c>
      <c r="AW29" s="2">
        <f t="shared" si="538"/>
        <v>0</v>
      </c>
      <c r="AX29" s="2">
        <f t="shared" si="538"/>
        <v>0</v>
      </c>
      <c r="AY29" s="2">
        <f t="shared" si="538"/>
        <v>0</v>
      </c>
      <c r="AZ29" s="2">
        <f t="shared" si="538"/>
        <v>0</v>
      </c>
      <c r="BA29" s="2">
        <f t="shared" si="538"/>
        <v>0</v>
      </c>
      <c r="BB29" s="2">
        <f t="shared" si="538"/>
        <v>0</v>
      </c>
      <c r="BC29" s="2">
        <f t="shared" ref="BC29" si="539">((O$29/O$13)*$E$3)/306.4*(1/BC$4*1000)/3</f>
        <v>0</v>
      </c>
      <c r="BD29" s="2">
        <f t="shared" ref="BD29" si="540">((P$29/P$13)*$E$3)/306.4*(1/BD$4*1000)/3</f>
        <v>0</v>
      </c>
      <c r="BE29" s="2">
        <f t="shared" ref="BE29" si="541">((Q$29/Q$13)*$E$3)/306.4*(1/BE$4*1000)/3</f>
        <v>0</v>
      </c>
      <c r="BF29" s="2">
        <f t="shared" ref="BF29" si="542">((R$29/R$13)*$E$3)/306.4*(1/BF$4*1000)/3</f>
        <v>0</v>
      </c>
      <c r="BG29" s="2">
        <f t="shared" ref="BG29" si="543">((S$29/S$13)*$E$3)/306.4*(1/BG$4*1000)/3</f>
        <v>0</v>
      </c>
      <c r="BH29" s="2">
        <f t="shared" ref="BH29" si="544">((T$29/T$13)*$E$3)/306.4*(1/BH$4*1000)/3</f>
        <v>0</v>
      </c>
      <c r="BI29" s="2">
        <f t="shared" ref="BI29" si="545">((U$29/U$13)*$E$3)/306.4*(1/BI$4*1000)/3</f>
        <v>0</v>
      </c>
      <c r="BJ29" s="2">
        <f t="shared" ref="BJ29" si="546">((V$29/V$13)*$E$3)/306.4*(1/BJ$4*1000)/3</f>
        <v>0</v>
      </c>
      <c r="BK29" s="2">
        <f t="shared" ref="BK29" si="547">((W$29/W$13)*$E$3)/306.4*(1/BK$4*1000)/3</f>
        <v>0</v>
      </c>
      <c r="BL29" s="2">
        <f t="shared" ref="BL29" si="548">((X$29/X$13)*$E$3)/306.4*(1/BL$4*1000)/3</f>
        <v>0</v>
      </c>
      <c r="BM29" s="2">
        <f t="shared" ref="BM29" si="549">((Y$29/Y$13)*$E$3)/306.4*(1/BM$4*1000)/3</f>
        <v>0</v>
      </c>
      <c r="BN29" s="2">
        <f t="shared" ref="BN29" si="550">((Z$29/Z$13)*$E$3)/306.4*(1/BN$4*1000)/3</f>
        <v>0</v>
      </c>
      <c r="BO29" s="2">
        <f t="shared" ref="BO29" si="551">((AA$29/AA$13)*$E$3)/306.4*(1/BO$4*1000)/3</f>
        <v>0</v>
      </c>
      <c r="BP29" s="2">
        <f t="shared" ref="BP29" si="552">((AB$29/AB$13)*$E$3)/306.4*(1/BP$4*1000)/3</f>
        <v>0</v>
      </c>
      <c r="BQ29" s="2">
        <f t="shared" ref="BQ29" si="553">((AC$29/AC$13)*$E$3)/306.4*(1/BQ$4*1000)/3</f>
        <v>0</v>
      </c>
      <c r="BR29" s="2">
        <f t="shared" ref="BR29" si="554">((AD$29/AD$13)*$E$3)/306.4*(1/BR$4*1000)/3</f>
        <v>0</v>
      </c>
      <c r="BS29" s="2">
        <f t="shared" ref="BS29" si="555">((AE$29/AE$13)*$E$3)/306.4*(1/BS$4*1000)/3</f>
        <v>0</v>
      </c>
      <c r="BT29" s="2">
        <f t="shared" ref="BT29" si="556">((AF$29/AF$13)*$E$3)/306.4*(1/BT$4*1000)/3</f>
        <v>0</v>
      </c>
      <c r="BU29" s="2">
        <f t="shared" ref="BU29" si="557">((AG$29/AG$13)*$E$3)/306.4*(1/BU$4*1000)/3</f>
        <v>0</v>
      </c>
      <c r="BV29" s="2">
        <f t="shared" ref="BV29" si="558">((AH$29/AH$13)*$E$3)/306.4*(1/BV$4*1000)/3</f>
        <v>0</v>
      </c>
      <c r="BW29" s="2">
        <f t="shared" ref="BW29" si="559">((AI$29/AI$13)*$E$3)/306.4*(1/BW$4*1000)/3</f>
        <v>0</v>
      </c>
      <c r="BX29" s="2">
        <f t="shared" ref="BX29" si="560">((AJ$29/AJ$13)*$E$3)/306.4*(1/BX$4*1000)/3</f>
        <v>0</v>
      </c>
      <c r="BY29" s="2">
        <f t="shared" ref="BY29" si="561">((AK$29/AK$13)*$E$3)/306.4*(1/BY$4*1000)/3</f>
        <v>0</v>
      </c>
      <c r="DA29" s="18" t="s">
        <v>17</v>
      </c>
      <c r="DB29" s="17">
        <f t="shared" si="323"/>
        <v>0</v>
      </c>
      <c r="DC29" s="17">
        <f t="shared" si="324"/>
        <v>0</v>
      </c>
      <c r="DD29" s="17">
        <f t="shared" si="325"/>
        <v>0</v>
      </c>
      <c r="DE29" s="17">
        <f t="shared" si="326"/>
        <v>0</v>
      </c>
      <c r="DF29" s="17">
        <f t="shared" si="327"/>
        <v>0</v>
      </c>
      <c r="DG29" s="17">
        <f t="shared" si="328"/>
        <v>0</v>
      </c>
      <c r="DH29" s="17">
        <f t="shared" si="329"/>
        <v>0</v>
      </c>
      <c r="DI29" s="17">
        <f t="shared" si="330"/>
        <v>0</v>
      </c>
      <c r="DJ29" s="17">
        <f t="shared" si="331"/>
        <v>0</v>
      </c>
      <c r="DK29" s="17">
        <f t="shared" si="332"/>
        <v>0</v>
      </c>
      <c r="DL29" s="17">
        <f t="shared" si="333"/>
        <v>0</v>
      </c>
      <c r="DM29" s="17">
        <f t="shared" si="334"/>
        <v>0</v>
      </c>
      <c r="DN29" s="17">
        <f t="shared" si="335"/>
        <v>0</v>
      </c>
      <c r="DO29" s="17">
        <f t="shared" si="336"/>
        <v>0</v>
      </c>
      <c r="DP29" s="17">
        <f t="shared" si="337"/>
        <v>0</v>
      </c>
      <c r="DQ29" s="17">
        <f t="shared" si="338"/>
        <v>0</v>
      </c>
      <c r="DR29" s="17">
        <f t="shared" si="339"/>
        <v>0</v>
      </c>
      <c r="DS29" s="17">
        <f t="shared" si="340"/>
        <v>0</v>
      </c>
      <c r="DT29" s="17">
        <f t="shared" si="340"/>
        <v>0</v>
      </c>
      <c r="DU29" s="17">
        <f t="shared" si="340"/>
        <v>0</v>
      </c>
      <c r="DV29" s="17">
        <f t="shared" si="340"/>
        <v>0</v>
      </c>
      <c r="DW29" s="17">
        <f t="shared" si="340"/>
        <v>0</v>
      </c>
      <c r="DX29" s="17">
        <f t="shared" si="340"/>
        <v>0</v>
      </c>
      <c r="DY29" s="17">
        <f t="shared" si="340"/>
        <v>0</v>
      </c>
      <c r="DZ29" s="17">
        <f t="shared" si="340"/>
        <v>0</v>
      </c>
      <c r="EA29" s="17">
        <f t="shared" si="340"/>
        <v>0</v>
      </c>
      <c r="EB29" s="17">
        <f t="shared" si="340"/>
        <v>0</v>
      </c>
      <c r="EC29" s="17">
        <f t="shared" si="340"/>
        <v>0</v>
      </c>
      <c r="ED29" s="17">
        <f t="shared" si="340"/>
        <v>0</v>
      </c>
      <c r="EE29" s="17">
        <f t="shared" si="340"/>
        <v>0</v>
      </c>
      <c r="EF29" s="17">
        <f t="shared" si="340"/>
        <v>0</v>
      </c>
      <c r="EG29" s="17">
        <f t="shared" si="341"/>
        <v>0</v>
      </c>
      <c r="EH29" s="17">
        <f t="shared" si="342"/>
        <v>0</v>
      </c>
      <c r="EI29" s="17">
        <f t="shared" si="343"/>
        <v>0</v>
      </c>
      <c r="EJ29" s="17">
        <f t="shared" si="344"/>
        <v>0</v>
      </c>
      <c r="EK29" s="17">
        <f t="shared" si="345"/>
        <v>0</v>
      </c>
      <c r="EQ29" s="17"/>
    </row>
    <row r="30" spans="1:151" ht="15" x14ac:dyDescent="0.25">
      <c r="A30" s="47" t="s">
        <v>49</v>
      </c>
      <c r="B30" s="52"/>
      <c r="C30" s="52"/>
      <c r="D30" s="52"/>
      <c r="E30" s="52"/>
      <c r="F30" s="11"/>
      <c r="G30" s="11"/>
      <c r="H30" s="11"/>
      <c r="I30" s="11"/>
      <c r="J30" s="11"/>
      <c r="AO30" s="19" t="s">
        <v>18</v>
      </c>
      <c r="AP30" s="2">
        <f t="shared" ref="AP30:AX30" si="562">((B$30/B$13)*$E$3)/306.4*(1/AP$4*1000)/3</f>
        <v>0</v>
      </c>
      <c r="AQ30" s="2">
        <f t="shared" si="562"/>
        <v>0</v>
      </c>
      <c r="AR30" s="2">
        <f t="shared" si="562"/>
        <v>0</v>
      </c>
      <c r="AS30" s="2">
        <f t="shared" si="562"/>
        <v>0</v>
      </c>
      <c r="AT30" s="2">
        <f t="shared" si="562"/>
        <v>0</v>
      </c>
      <c r="AU30" s="2">
        <f t="shared" si="562"/>
        <v>0</v>
      </c>
      <c r="AV30" s="2">
        <f t="shared" si="562"/>
        <v>0</v>
      </c>
      <c r="AW30" s="2">
        <f t="shared" si="562"/>
        <v>0</v>
      </c>
      <c r="AX30" s="2">
        <f t="shared" si="562"/>
        <v>0</v>
      </c>
      <c r="AY30" s="2">
        <f t="shared" ref="AY30:BB30" si="563">((K$31/K$13)*$E$3)/306.4*(1/AY$4*1000)/3</f>
        <v>0</v>
      </c>
      <c r="AZ30" s="2">
        <f t="shared" si="563"/>
        <v>0</v>
      </c>
      <c r="BA30" s="2">
        <f t="shared" si="563"/>
        <v>0</v>
      </c>
      <c r="BB30" s="2">
        <f t="shared" si="563"/>
        <v>0</v>
      </c>
      <c r="BC30" s="2">
        <f t="shared" ref="BC30" si="564">((O$31/O$13)*$E$3)/306.4*(1/BC$4*1000)/3</f>
        <v>0</v>
      </c>
      <c r="BD30" s="2">
        <f t="shared" ref="BD30" si="565">((P$31/P$13)*$E$3)/306.4*(1/BD$4*1000)/3</f>
        <v>0</v>
      </c>
      <c r="BE30" s="2">
        <f t="shared" ref="BE30" si="566">((Q$31/Q$13)*$E$3)/306.4*(1/BE$4*1000)/3</f>
        <v>0</v>
      </c>
      <c r="BF30" s="2">
        <f t="shared" ref="BF30" si="567">((R$31/R$13)*$E$3)/306.4*(1/BF$4*1000)/3</f>
        <v>0</v>
      </c>
      <c r="BG30" s="2">
        <f t="shared" ref="BG30" si="568">((S$31/S$13)*$E$3)/306.4*(1/BG$4*1000)/3</f>
        <v>0</v>
      </c>
      <c r="BH30" s="2">
        <f t="shared" ref="BH30" si="569">((T$31/T$13)*$E$3)/306.4*(1/BH$4*1000)/3</f>
        <v>0</v>
      </c>
      <c r="BI30" s="2">
        <f t="shared" ref="BI30" si="570">((U$31/U$13)*$E$3)/306.4*(1/BI$4*1000)/3</f>
        <v>0</v>
      </c>
      <c r="BJ30" s="2">
        <f t="shared" ref="BJ30" si="571">((V$31/V$13)*$E$3)/306.4*(1/BJ$4*1000)/3</f>
        <v>0</v>
      </c>
      <c r="BK30" s="2">
        <f t="shared" ref="BK30" si="572">((W$31/W$13)*$E$3)/306.4*(1/BK$4*1000)/3</f>
        <v>0</v>
      </c>
      <c r="BL30" s="2">
        <f t="shared" ref="BL30" si="573">((X$31/X$13)*$E$3)/306.4*(1/BL$4*1000)/3</f>
        <v>0</v>
      </c>
      <c r="BM30" s="2">
        <f t="shared" ref="BM30" si="574">((Y$31/Y$13)*$E$3)/306.4*(1/BM$4*1000)/3</f>
        <v>0</v>
      </c>
      <c r="BN30" s="2">
        <f t="shared" ref="BN30" si="575">((Z$31/Z$13)*$E$3)/306.4*(1/BN$4*1000)/3</f>
        <v>0</v>
      </c>
      <c r="BO30" s="2">
        <f t="shared" ref="BO30" si="576">((AA$31/AA$13)*$E$3)/306.4*(1/BO$4*1000)/3</f>
        <v>0</v>
      </c>
      <c r="BP30" s="2">
        <f t="shared" ref="BP30" si="577">((AB$31/AB$13)*$E$3)/306.4*(1/BP$4*1000)/3</f>
        <v>0</v>
      </c>
      <c r="BQ30" s="2">
        <f t="shared" ref="BQ30" si="578">((AC$31/AC$13)*$E$3)/306.4*(1/BQ$4*1000)/3</f>
        <v>0</v>
      </c>
      <c r="BR30" s="2">
        <f t="shared" ref="BR30" si="579">((AD$31/AD$13)*$E$3)/306.4*(1/BR$4*1000)/3</f>
        <v>0</v>
      </c>
      <c r="BS30" s="2">
        <f t="shared" ref="BS30" si="580">((AE$31/AE$13)*$E$3)/306.4*(1/BS$4*1000)/3</f>
        <v>0</v>
      </c>
      <c r="BT30" s="2">
        <f t="shared" ref="BT30" si="581">((AF$31/AF$13)*$E$3)/306.4*(1/BT$4*1000)/3</f>
        <v>0</v>
      </c>
      <c r="BU30" s="2">
        <f t="shared" ref="BU30" si="582">((AG$31/AG$13)*$E$3)/306.4*(1/BU$4*1000)/3</f>
        <v>0</v>
      </c>
      <c r="BV30" s="2">
        <f t="shared" ref="BV30" si="583">((AH$31/AH$13)*$E$3)/306.4*(1/BV$4*1000)/3</f>
        <v>0</v>
      </c>
      <c r="BW30" s="2">
        <f t="shared" ref="BW30" si="584">((AI$31/AI$13)*$E$3)/306.4*(1/BW$4*1000)/3</f>
        <v>0</v>
      </c>
      <c r="BX30" s="2">
        <f t="shared" ref="BX30" si="585">((AJ$31/AJ$13)*$E$3)/306.4*(1/BX$4*1000)/3</f>
        <v>0</v>
      </c>
      <c r="BY30" s="2">
        <f t="shared" ref="BY30" si="586">((AK$31/AK$13)*$E$3)/306.4*(1/BY$4*1000)/3</f>
        <v>0</v>
      </c>
      <c r="DA30" s="15">
        <v>0.8354166666666667</v>
      </c>
      <c r="DB30" s="17">
        <f t="shared" si="323"/>
        <v>0</v>
      </c>
      <c r="DC30" s="17">
        <f t="shared" si="324"/>
        <v>0</v>
      </c>
      <c r="DD30" s="17">
        <f t="shared" si="325"/>
        <v>0</v>
      </c>
      <c r="DE30" s="17">
        <f t="shared" si="326"/>
        <v>0</v>
      </c>
      <c r="DF30" s="17">
        <f t="shared" si="327"/>
        <v>0</v>
      </c>
      <c r="DG30" s="17">
        <f t="shared" si="328"/>
        <v>0</v>
      </c>
      <c r="DH30" s="17">
        <f t="shared" si="329"/>
        <v>0</v>
      </c>
      <c r="DI30" s="17">
        <f t="shared" si="330"/>
        <v>0</v>
      </c>
      <c r="DJ30" s="17">
        <f t="shared" si="331"/>
        <v>0</v>
      </c>
      <c r="DK30" s="17">
        <f t="shared" si="332"/>
        <v>0</v>
      </c>
      <c r="DL30" s="17">
        <f t="shared" si="333"/>
        <v>0</v>
      </c>
      <c r="DM30" s="17">
        <f t="shared" si="334"/>
        <v>0</v>
      </c>
      <c r="DN30" s="17">
        <f t="shared" si="335"/>
        <v>0</v>
      </c>
      <c r="DO30" s="17">
        <f t="shared" si="336"/>
        <v>0</v>
      </c>
      <c r="DP30" s="17">
        <f t="shared" si="337"/>
        <v>0</v>
      </c>
      <c r="DQ30" s="17">
        <f t="shared" si="338"/>
        <v>0</v>
      </c>
      <c r="DR30" s="17">
        <f t="shared" si="339"/>
        <v>0</v>
      </c>
      <c r="DS30" s="17">
        <f t="shared" si="340"/>
        <v>0</v>
      </c>
      <c r="DT30" s="17">
        <f t="shared" si="340"/>
        <v>0</v>
      </c>
      <c r="DU30" s="17">
        <f t="shared" si="340"/>
        <v>0</v>
      </c>
      <c r="DV30" s="17">
        <f t="shared" si="340"/>
        <v>0</v>
      </c>
      <c r="DW30" s="17">
        <f t="shared" si="340"/>
        <v>0</v>
      </c>
      <c r="DX30" s="17">
        <f t="shared" si="340"/>
        <v>0</v>
      </c>
      <c r="DY30" s="17">
        <f t="shared" si="340"/>
        <v>0</v>
      </c>
      <c r="DZ30" s="17">
        <f t="shared" si="340"/>
        <v>0</v>
      </c>
      <c r="EA30" s="17">
        <f t="shared" si="340"/>
        <v>0</v>
      </c>
      <c r="EB30" s="17">
        <f t="shared" si="340"/>
        <v>0</v>
      </c>
      <c r="EC30" s="17">
        <f t="shared" si="340"/>
        <v>0</v>
      </c>
      <c r="ED30" s="17">
        <f t="shared" si="340"/>
        <v>0</v>
      </c>
      <c r="EE30" s="17">
        <f t="shared" si="340"/>
        <v>0</v>
      </c>
      <c r="EF30" s="17">
        <f t="shared" si="340"/>
        <v>0</v>
      </c>
      <c r="EG30" s="17">
        <f t="shared" si="341"/>
        <v>0</v>
      </c>
      <c r="EH30" s="17">
        <f t="shared" si="342"/>
        <v>0</v>
      </c>
      <c r="EI30" s="17">
        <f t="shared" si="343"/>
        <v>0</v>
      </c>
      <c r="EJ30" s="17">
        <f t="shared" si="344"/>
        <v>0</v>
      </c>
      <c r="EK30" s="17">
        <f t="shared" si="345"/>
        <v>0</v>
      </c>
      <c r="EQ30" s="17"/>
      <c r="ER30" s="29"/>
      <c r="ES30" s="29"/>
      <c r="ET30" s="29"/>
      <c r="EU30" s="29"/>
    </row>
    <row r="31" spans="1:151" ht="15" x14ac:dyDescent="0.25">
      <c r="A31" s="47" t="s">
        <v>50</v>
      </c>
      <c r="B31" s="52"/>
      <c r="C31" s="52"/>
      <c r="D31" s="52"/>
      <c r="E31" s="5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O31" s="19" t="s">
        <v>19</v>
      </c>
      <c r="AP31" s="2">
        <f t="shared" ref="AP31:BB31" si="587">((B$31/B$13)*$E$3)/304.4*(1/AP$4*1000)/3</f>
        <v>0</v>
      </c>
      <c r="AQ31" s="2">
        <f t="shared" si="587"/>
        <v>0</v>
      </c>
      <c r="AR31" s="2">
        <f t="shared" si="587"/>
        <v>0</v>
      </c>
      <c r="AS31" s="2">
        <f t="shared" si="587"/>
        <v>0</v>
      </c>
      <c r="AT31" s="2">
        <f t="shared" si="587"/>
        <v>0</v>
      </c>
      <c r="AU31" s="2">
        <f t="shared" si="587"/>
        <v>0</v>
      </c>
      <c r="AV31" s="2">
        <f t="shared" si="587"/>
        <v>0</v>
      </c>
      <c r="AW31" s="2">
        <f t="shared" si="587"/>
        <v>0</v>
      </c>
      <c r="AX31" s="2">
        <f t="shared" si="587"/>
        <v>0</v>
      </c>
      <c r="AY31" s="2">
        <f t="shared" si="587"/>
        <v>0</v>
      </c>
      <c r="AZ31" s="2">
        <f t="shared" si="587"/>
        <v>0</v>
      </c>
      <c r="BA31" s="2">
        <f t="shared" si="587"/>
        <v>0</v>
      </c>
      <c r="BB31" s="2">
        <f t="shared" si="587"/>
        <v>0</v>
      </c>
      <c r="BC31" s="2">
        <f t="shared" ref="BC31" si="588">((O$31/O$13)*$E$3)/304.4*(1/BC$4*1000)/3</f>
        <v>0</v>
      </c>
      <c r="BD31" s="2">
        <f t="shared" ref="BD31" si="589">((P$31/P$13)*$E$3)/304.4*(1/BD$4*1000)/3</f>
        <v>0</v>
      </c>
      <c r="BE31" s="2">
        <f t="shared" ref="BE31" si="590">((Q$31/Q$13)*$E$3)/304.4*(1/BE$4*1000)/3</f>
        <v>0</v>
      </c>
      <c r="BF31" s="2">
        <f t="shared" ref="BF31" si="591">((R$31/R$13)*$E$3)/304.4*(1/BF$4*1000)/3</f>
        <v>0</v>
      </c>
      <c r="BG31" s="2">
        <f t="shared" ref="BG31" si="592">((S$31/S$13)*$E$3)/304.4*(1/BG$4*1000)/3</f>
        <v>0</v>
      </c>
      <c r="BH31" s="2">
        <f t="shared" ref="BH31" si="593">((T$31/T$13)*$E$3)/304.4*(1/BH$4*1000)/3</f>
        <v>0</v>
      </c>
      <c r="BI31" s="2">
        <f t="shared" ref="BI31" si="594">((U$31/U$13)*$E$3)/304.4*(1/BI$4*1000)/3</f>
        <v>0</v>
      </c>
      <c r="BJ31" s="2">
        <f t="shared" ref="BJ31" si="595">((V$31/V$13)*$E$3)/304.4*(1/BJ$4*1000)/3</f>
        <v>0</v>
      </c>
      <c r="BK31" s="2">
        <f t="shared" ref="BK31" si="596">((W$31/W$13)*$E$3)/304.4*(1/BK$4*1000)/3</f>
        <v>0</v>
      </c>
      <c r="BL31" s="2">
        <f t="shared" ref="BL31" si="597">((X$31/X$13)*$E$3)/304.4*(1/BL$4*1000)/3</f>
        <v>0</v>
      </c>
      <c r="BM31" s="2">
        <f t="shared" ref="BM31" si="598">((Y$31/Y$13)*$E$3)/304.4*(1/BM$4*1000)/3</f>
        <v>0</v>
      </c>
      <c r="BN31" s="2">
        <f t="shared" ref="BN31" si="599">((Z$31/Z$13)*$E$3)/304.4*(1/BN$4*1000)/3</f>
        <v>0</v>
      </c>
      <c r="BO31" s="2">
        <f t="shared" ref="BO31" si="600">((AA$31/AA$13)*$E$3)/304.4*(1/BO$4*1000)/3</f>
        <v>0</v>
      </c>
      <c r="BP31" s="2">
        <f t="shared" ref="BP31" si="601">((AB$31/AB$13)*$E$3)/304.4*(1/BP$4*1000)/3</f>
        <v>0</v>
      </c>
      <c r="BQ31" s="2">
        <f t="shared" ref="BQ31" si="602">((AC$31/AC$13)*$E$3)/304.4*(1/BQ$4*1000)/3</f>
        <v>0</v>
      </c>
      <c r="BR31" s="2">
        <f t="shared" ref="BR31" si="603">((AD$31/AD$13)*$E$3)/304.4*(1/BR$4*1000)/3</f>
        <v>0</v>
      </c>
      <c r="BS31" s="2">
        <f t="shared" ref="BS31" si="604">((AE$31/AE$13)*$E$3)/304.4*(1/BS$4*1000)/3</f>
        <v>0</v>
      </c>
      <c r="BT31" s="2">
        <f t="shared" ref="BT31" si="605">((AF$31/AF$13)*$E$3)/304.4*(1/BT$4*1000)/3</f>
        <v>0</v>
      </c>
      <c r="BU31" s="2">
        <f t="shared" ref="BU31" si="606">((AG$31/AG$13)*$E$3)/304.4*(1/BU$4*1000)/3</f>
        <v>0</v>
      </c>
      <c r="BV31" s="2">
        <f t="shared" ref="BV31" si="607">((AH$31/AH$13)*$E$3)/304.4*(1/BV$4*1000)/3</f>
        <v>0</v>
      </c>
      <c r="BW31" s="2">
        <f t="shared" ref="BW31" si="608">((AI$31/AI$13)*$E$3)/304.4*(1/BW$4*1000)/3</f>
        <v>0</v>
      </c>
      <c r="BX31" s="2">
        <f t="shared" ref="BX31" si="609">((AJ$31/AJ$13)*$E$3)/304.4*(1/BX$4*1000)/3</f>
        <v>0</v>
      </c>
      <c r="BY31" s="2">
        <f t="shared" ref="BY31" si="610">((AK$31/AK$13)*$E$3)/304.4*(1/BY$4*1000)/3</f>
        <v>0</v>
      </c>
      <c r="DA31" s="15">
        <v>0.83611111111111114</v>
      </c>
      <c r="DB31" s="17">
        <f t="shared" si="323"/>
        <v>0</v>
      </c>
      <c r="DC31" s="17">
        <f t="shared" si="324"/>
        <v>0</v>
      </c>
      <c r="DD31" s="17">
        <f t="shared" si="325"/>
        <v>0</v>
      </c>
      <c r="DE31" s="17">
        <f t="shared" si="326"/>
        <v>0</v>
      </c>
      <c r="DF31" s="17">
        <f t="shared" si="327"/>
        <v>0</v>
      </c>
      <c r="DG31" s="17">
        <f t="shared" si="328"/>
        <v>0</v>
      </c>
      <c r="DH31" s="17">
        <f t="shared" si="329"/>
        <v>0</v>
      </c>
      <c r="DI31" s="17">
        <f t="shared" si="330"/>
        <v>0</v>
      </c>
      <c r="DJ31" s="17">
        <f t="shared" si="331"/>
        <v>0</v>
      </c>
      <c r="DK31" s="17">
        <f t="shared" si="332"/>
        <v>0</v>
      </c>
      <c r="DL31" s="17">
        <f t="shared" si="333"/>
        <v>0</v>
      </c>
      <c r="DM31" s="17">
        <f t="shared" si="334"/>
        <v>0</v>
      </c>
      <c r="DN31" s="17">
        <f t="shared" si="335"/>
        <v>0</v>
      </c>
      <c r="DO31" s="17">
        <f t="shared" si="336"/>
        <v>0</v>
      </c>
      <c r="DP31" s="17">
        <f t="shared" si="337"/>
        <v>0</v>
      </c>
      <c r="DQ31" s="17">
        <f t="shared" si="338"/>
        <v>0</v>
      </c>
      <c r="DR31" s="17">
        <f t="shared" si="339"/>
        <v>0</v>
      </c>
      <c r="DS31" s="17">
        <f t="shared" si="340"/>
        <v>0</v>
      </c>
      <c r="DT31" s="17">
        <f t="shared" si="340"/>
        <v>0</v>
      </c>
      <c r="DU31" s="17">
        <f t="shared" si="340"/>
        <v>0</v>
      </c>
      <c r="DV31" s="17">
        <f t="shared" si="340"/>
        <v>0</v>
      </c>
      <c r="DW31" s="17">
        <f t="shared" si="340"/>
        <v>0</v>
      </c>
      <c r="DX31" s="17">
        <f t="shared" si="340"/>
        <v>0</v>
      </c>
      <c r="DY31" s="17">
        <f t="shared" si="340"/>
        <v>0</v>
      </c>
      <c r="DZ31" s="17">
        <f t="shared" si="340"/>
        <v>0</v>
      </c>
      <c r="EA31" s="17">
        <f t="shared" si="340"/>
        <v>0</v>
      </c>
      <c r="EB31" s="17">
        <f t="shared" si="340"/>
        <v>0</v>
      </c>
      <c r="EC31" s="17">
        <f t="shared" si="340"/>
        <v>0</v>
      </c>
      <c r="ED31" s="17">
        <f t="shared" si="340"/>
        <v>0</v>
      </c>
      <c r="EE31" s="17">
        <f t="shared" si="340"/>
        <v>0</v>
      </c>
      <c r="EF31" s="17">
        <f t="shared" si="340"/>
        <v>0</v>
      </c>
      <c r="EG31" s="17">
        <f t="shared" si="341"/>
        <v>0</v>
      </c>
      <c r="EH31" s="17">
        <f t="shared" si="342"/>
        <v>0</v>
      </c>
      <c r="EI31" s="17">
        <f t="shared" si="343"/>
        <v>0</v>
      </c>
      <c r="EJ31" s="17">
        <f t="shared" si="344"/>
        <v>0</v>
      </c>
      <c r="EK31" s="17">
        <f t="shared" si="345"/>
        <v>0</v>
      </c>
      <c r="EQ31" s="17"/>
      <c r="ER31" s="17"/>
      <c r="ES31" s="17"/>
      <c r="ET31" s="17"/>
      <c r="EU31" s="17"/>
    </row>
    <row r="32" spans="1:151" ht="15" x14ac:dyDescent="0.25">
      <c r="A32" s="47" t="s">
        <v>51</v>
      </c>
      <c r="B32" s="52"/>
      <c r="C32" s="52"/>
      <c r="D32" s="52"/>
      <c r="E32" s="5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O32" s="19" t="s">
        <v>20</v>
      </c>
      <c r="AP32" s="2">
        <f t="shared" ref="AP32:BB32" si="611">((B$32/B$13)*$E$3)/302.5*(1/AP$4*1000)/3</f>
        <v>0</v>
      </c>
      <c r="AQ32" s="2">
        <f t="shared" si="611"/>
        <v>0</v>
      </c>
      <c r="AR32" s="2">
        <f t="shared" si="611"/>
        <v>0</v>
      </c>
      <c r="AS32" s="2">
        <f t="shared" si="611"/>
        <v>0</v>
      </c>
      <c r="AT32" s="2">
        <f t="shared" si="611"/>
        <v>0</v>
      </c>
      <c r="AU32" s="2">
        <f t="shared" si="611"/>
        <v>0</v>
      </c>
      <c r="AV32" s="2">
        <f t="shared" si="611"/>
        <v>0</v>
      </c>
      <c r="AW32" s="2">
        <f t="shared" si="611"/>
        <v>0</v>
      </c>
      <c r="AX32" s="2">
        <f t="shared" si="611"/>
        <v>0</v>
      </c>
      <c r="AY32" s="2">
        <f t="shared" si="611"/>
        <v>0</v>
      </c>
      <c r="AZ32" s="2">
        <f t="shared" si="611"/>
        <v>0</v>
      </c>
      <c r="BA32" s="2">
        <f t="shared" si="611"/>
        <v>0</v>
      </c>
      <c r="BB32" s="2">
        <f t="shared" si="611"/>
        <v>0</v>
      </c>
      <c r="BC32" s="2">
        <f t="shared" ref="BC32" si="612">((O$32/O$13)*$E$3)/302.5*(1/BC$4*1000)/3</f>
        <v>0</v>
      </c>
      <c r="BD32" s="2">
        <f t="shared" ref="BD32" si="613">((P$32/P$13)*$E$3)/302.5*(1/BD$4*1000)/3</f>
        <v>0</v>
      </c>
      <c r="BE32" s="2">
        <f t="shared" ref="BE32" si="614">((Q$32/Q$13)*$E$3)/302.5*(1/BE$4*1000)/3</f>
        <v>0</v>
      </c>
      <c r="BF32" s="2">
        <f t="shared" ref="BF32" si="615">((R$32/R$13)*$E$3)/302.5*(1/BF$4*1000)/3</f>
        <v>0</v>
      </c>
      <c r="BG32" s="2">
        <f t="shared" ref="BG32" si="616">((S$32/S$13)*$E$3)/302.5*(1/BG$4*1000)/3</f>
        <v>0</v>
      </c>
      <c r="BH32" s="2">
        <f t="shared" ref="BH32" si="617">((T$32/T$13)*$E$3)/302.5*(1/BH$4*1000)/3</f>
        <v>0</v>
      </c>
      <c r="BI32" s="2">
        <f t="shared" ref="BI32" si="618">((U$32/U$13)*$E$3)/302.5*(1/BI$4*1000)/3</f>
        <v>0</v>
      </c>
      <c r="BJ32" s="2">
        <f t="shared" ref="BJ32" si="619">((V$32/V$13)*$E$3)/302.5*(1/BJ$4*1000)/3</f>
        <v>0</v>
      </c>
      <c r="BK32" s="2">
        <f t="shared" ref="BK32" si="620">((W$32/W$13)*$E$3)/302.5*(1/BK$4*1000)/3</f>
        <v>0</v>
      </c>
      <c r="BL32" s="2">
        <f t="shared" ref="BL32" si="621">((X$32/X$13)*$E$3)/302.5*(1/BL$4*1000)/3</f>
        <v>0</v>
      </c>
      <c r="BM32" s="2">
        <f t="shared" ref="BM32" si="622">((Y$32/Y$13)*$E$3)/302.5*(1/BM$4*1000)/3</f>
        <v>0</v>
      </c>
      <c r="BN32" s="2">
        <f t="shared" ref="BN32" si="623">((Z$32/Z$13)*$E$3)/302.5*(1/BN$4*1000)/3</f>
        <v>0</v>
      </c>
      <c r="BO32" s="2">
        <f t="shared" ref="BO32" si="624">((AA$32/AA$13)*$E$3)/302.5*(1/BO$4*1000)/3</f>
        <v>0</v>
      </c>
      <c r="BP32" s="2">
        <f t="shared" ref="BP32" si="625">((AB$32/AB$13)*$E$3)/302.5*(1/BP$4*1000)/3</f>
        <v>0</v>
      </c>
      <c r="BQ32" s="2">
        <f t="shared" ref="BQ32" si="626">((AC$32/AC$13)*$E$3)/302.5*(1/BQ$4*1000)/3</f>
        <v>0</v>
      </c>
      <c r="BR32" s="2">
        <f t="shared" ref="BR32" si="627">((AD$32/AD$13)*$E$3)/302.5*(1/BR$4*1000)/3</f>
        <v>0</v>
      </c>
      <c r="BS32" s="2">
        <f t="shared" ref="BS32" si="628">((AE$32/AE$13)*$E$3)/302.5*(1/BS$4*1000)/3</f>
        <v>0</v>
      </c>
      <c r="BT32" s="2">
        <f t="shared" ref="BT32" si="629">((AF$32/AF$13)*$E$3)/302.5*(1/BT$4*1000)/3</f>
        <v>0</v>
      </c>
      <c r="BU32" s="2">
        <f t="shared" ref="BU32" si="630">((AG$32/AG$13)*$E$3)/302.5*(1/BU$4*1000)/3</f>
        <v>0</v>
      </c>
      <c r="BV32" s="2">
        <f t="shared" ref="BV32" si="631">((AH$32/AH$13)*$E$3)/302.5*(1/BV$4*1000)/3</f>
        <v>0</v>
      </c>
      <c r="BW32" s="2">
        <f t="shared" ref="BW32" si="632">((AI$32/AI$13)*$E$3)/302.5*(1/BW$4*1000)/3</f>
        <v>0</v>
      </c>
      <c r="BX32" s="2">
        <f t="shared" ref="BX32" si="633">((AJ$32/AJ$13)*$E$3)/302.5*(1/BX$4*1000)/3</f>
        <v>0</v>
      </c>
      <c r="BY32" s="2">
        <f t="shared" ref="BY32" si="634">((AK$32/AK$13)*$E$3)/302.5*(1/BY$4*1000)/3</f>
        <v>0</v>
      </c>
      <c r="DA32" s="15">
        <v>0.83680555555555547</v>
      </c>
      <c r="DB32" s="17">
        <f t="shared" si="323"/>
        <v>0</v>
      </c>
      <c r="DC32" s="17">
        <f t="shared" si="324"/>
        <v>0</v>
      </c>
      <c r="DD32" s="17">
        <f t="shared" si="325"/>
        <v>0</v>
      </c>
      <c r="DE32" s="17">
        <f t="shared" si="326"/>
        <v>0</v>
      </c>
      <c r="DF32" s="17">
        <f t="shared" si="327"/>
        <v>0</v>
      </c>
      <c r="DG32" s="17">
        <f t="shared" si="328"/>
        <v>0</v>
      </c>
      <c r="DH32" s="17">
        <f t="shared" si="329"/>
        <v>0</v>
      </c>
      <c r="DI32" s="17">
        <f t="shared" si="330"/>
        <v>0</v>
      </c>
      <c r="DJ32" s="17">
        <f t="shared" si="331"/>
        <v>0</v>
      </c>
      <c r="DK32" s="17">
        <f t="shared" si="332"/>
        <v>0</v>
      </c>
      <c r="DL32" s="17">
        <f t="shared" si="333"/>
        <v>0</v>
      </c>
      <c r="DM32" s="17">
        <f t="shared" si="334"/>
        <v>0</v>
      </c>
      <c r="DN32" s="17">
        <f t="shared" si="335"/>
        <v>0</v>
      </c>
      <c r="DO32" s="17">
        <f t="shared" si="336"/>
        <v>0</v>
      </c>
      <c r="DP32" s="17">
        <f t="shared" si="337"/>
        <v>0</v>
      </c>
      <c r="DQ32" s="17">
        <f t="shared" si="338"/>
        <v>0</v>
      </c>
      <c r="DR32" s="17">
        <f t="shared" si="339"/>
        <v>0</v>
      </c>
      <c r="DS32" s="17">
        <f t="shared" si="340"/>
        <v>0</v>
      </c>
      <c r="DT32" s="17">
        <f t="shared" si="340"/>
        <v>0</v>
      </c>
      <c r="DU32" s="17">
        <f t="shared" si="340"/>
        <v>0</v>
      </c>
      <c r="DV32" s="17">
        <f t="shared" si="340"/>
        <v>0</v>
      </c>
      <c r="DW32" s="17">
        <f t="shared" si="340"/>
        <v>0</v>
      </c>
      <c r="DX32" s="17">
        <f t="shared" si="340"/>
        <v>0</v>
      </c>
      <c r="DY32" s="17">
        <f t="shared" si="340"/>
        <v>0</v>
      </c>
      <c r="DZ32" s="17">
        <f t="shared" si="340"/>
        <v>0</v>
      </c>
      <c r="EA32" s="17">
        <f t="shared" si="340"/>
        <v>0</v>
      </c>
      <c r="EB32" s="17">
        <f t="shared" si="340"/>
        <v>0</v>
      </c>
      <c r="EC32" s="17">
        <f t="shared" si="340"/>
        <v>0</v>
      </c>
      <c r="ED32" s="17">
        <f t="shared" si="340"/>
        <v>0</v>
      </c>
      <c r="EE32" s="17">
        <f t="shared" si="340"/>
        <v>0</v>
      </c>
      <c r="EF32" s="17">
        <f t="shared" si="340"/>
        <v>0</v>
      </c>
      <c r="EG32" s="17">
        <f t="shared" si="341"/>
        <v>0</v>
      </c>
      <c r="EH32" s="17">
        <f t="shared" si="342"/>
        <v>0</v>
      </c>
      <c r="EI32" s="17">
        <f t="shared" si="343"/>
        <v>0</v>
      </c>
      <c r="EJ32" s="17">
        <f t="shared" si="344"/>
        <v>0</v>
      </c>
      <c r="EK32" s="17">
        <f t="shared" si="345"/>
        <v>0</v>
      </c>
      <c r="EQ32" s="17"/>
      <c r="ER32" s="17"/>
      <c r="ES32" s="17"/>
      <c r="ET32" s="17"/>
      <c r="EU32" s="17"/>
    </row>
    <row r="33" spans="1:151" ht="15" x14ac:dyDescent="0.25">
      <c r="A33" s="47" t="s">
        <v>38</v>
      </c>
      <c r="B33" s="52"/>
      <c r="C33" s="52"/>
      <c r="D33" s="52"/>
      <c r="E33" s="5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O33" s="15">
        <v>0.91666666666666663</v>
      </c>
      <c r="AP33" s="2">
        <f t="shared" ref="AP33:BB33" si="635">((B$33/B$13)*$E$3)/340.5*(1/AP$4*1000)/3</f>
        <v>0</v>
      </c>
      <c r="AQ33" s="2">
        <f t="shared" si="635"/>
        <v>0</v>
      </c>
      <c r="AR33" s="2">
        <f t="shared" si="635"/>
        <v>0</v>
      </c>
      <c r="AS33" s="2">
        <f t="shared" si="635"/>
        <v>0</v>
      </c>
      <c r="AT33" s="2">
        <f t="shared" si="635"/>
        <v>0</v>
      </c>
      <c r="AU33" s="2">
        <f t="shared" si="635"/>
        <v>0</v>
      </c>
      <c r="AV33" s="2">
        <f t="shared" si="635"/>
        <v>0</v>
      </c>
      <c r="AW33" s="2">
        <f t="shared" si="635"/>
        <v>0</v>
      </c>
      <c r="AX33" s="2">
        <f t="shared" si="635"/>
        <v>0</v>
      </c>
      <c r="AY33" s="2">
        <f t="shared" si="635"/>
        <v>0</v>
      </c>
      <c r="AZ33" s="2">
        <f t="shared" si="635"/>
        <v>0</v>
      </c>
      <c r="BA33" s="2">
        <f t="shared" si="635"/>
        <v>0</v>
      </c>
      <c r="BB33" s="2">
        <f t="shared" si="635"/>
        <v>0</v>
      </c>
      <c r="BC33" s="2">
        <f t="shared" ref="BC33" si="636">((O$33/O$13)*$E$3)/340.5*(1/BC$4*1000)/3</f>
        <v>0</v>
      </c>
      <c r="BD33" s="2">
        <f t="shared" ref="BD33" si="637">((P$33/P$13)*$E$3)/340.5*(1/BD$4*1000)/3</f>
        <v>0</v>
      </c>
      <c r="BE33" s="2">
        <f t="shared" ref="BE33" si="638">((Q$33/Q$13)*$E$3)/340.5*(1/BE$4*1000)/3</f>
        <v>0</v>
      </c>
      <c r="BF33" s="2">
        <f t="shared" ref="BF33" si="639">((R$33/R$13)*$E$3)/340.5*(1/BF$4*1000)/3</f>
        <v>0</v>
      </c>
      <c r="BG33" s="2">
        <f t="shared" ref="BG33" si="640">((S$33/S$13)*$E$3)/340.5*(1/BG$4*1000)/3</f>
        <v>0</v>
      </c>
      <c r="BH33" s="2">
        <f t="shared" ref="BH33" si="641">((T$33/T$13)*$E$3)/340.5*(1/BH$4*1000)/3</f>
        <v>0</v>
      </c>
      <c r="BI33" s="2">
        <f t="shared" ref="BI33" si="642">((U$33/U$13)*$E$3)/340.5*(1/BI$4*1000)/3</f>
        <v>0</v>
      </c>
      <c r="BJ33" s="2">
        <f t="shared" ref="BJ33" si="643">((V$33/V$13)*$E$3)/340.5*(1/BJ$4*1000)/3</f>
        <v>0</v>
      </c>
      <c r="BK33" s="2">
        <f t="shared" ref="BK33" si="644">((W$33/W$13)*$E$3)/340.5*(1/BK$4*1000)/3</f>
        <v>0</v>
      </c>
      <c r="BL33" s="2">
        <f t="shared" ref="BL33" si="645">((X$33/X$13)*$E$3)/340.5*(1/BL$4*1000)/3</f>
        <v>0</v>
      </c>
      <c r="BM33" s="2">
        <f t="shared" ref="BM33" si="646">((Y$33/Y$13)*$E$3)/340.5*(1/BM$4*1000)/3</f>
        <v>0</v>
      </c>
      <c r="BN33" s="2">
        <f t="shared" ref="BN33" si="647">((Z$33/Z$13)*$E$3)/340.5*(1/BN$4*1000)/3</f>
        <v>0</v>
      </c>
      <c r="BO33" s="2">
        <f t="shared" ref="BO33" si="648">((AA$33/AA$13)*$E$3)/340.5*(1/BO$4*1000)/3</f>
        <v>0</v>
      </c>
      <c r="BP33" s="2">
        <f t="shared" ref="BP33" si="649">((AB$33/AB$13)*$E$3)/340.5*(1/BP$4*1000)/3</f>
        <v>0</v>
      </c>
      <c r="BQ33" s="2">
        <f t="shared" ref="BQ33" si="650">((AC$33/AC$13)*$E$3)/340.5*(1/BQ$4*1000)/3</f>
        <v>0</v>
      </c>
      <c r="BR33" s="2">
        <f t="shared" ref="BR33" si="651">((AD$33/AD$13)*$E$3)/340.5*(1/BR$4*1000)/3</f>
        <v>0</v>
      </c>
      <c r="BS33" s="2">
        <f t="shared" ref="BS33" si="652">((AE$33/AE$13)*$E$3)/340.5*(1/BS$4*1000)/3</f>
        <v>0</v>
      </c>
      <c r="BT33" s="2">
        <f t="shared" ref="BT33" si="653">((AF$33/AF$13)*$E$3)/340.5*(1/BT$4*1000)/3</f>
        <v>0</v>
      </c>
      <c r="BU33" s="2">
        <f t="shared" ref="BU33" si="654">((AG$33/AG$13)*$E$3)/340.5*(1/BU$4*1000)/3</f>
        <v>0</v>
      </c>
      <c r="BV33" s="2">
        <f t="shared" ref="BV33" si="655">((AH$33/AH$13)*$E$3)/340.5*(1/BV$4*1000)/3</f>
        <v>0</v>
      </c>
      <c r="BW33" s="2">
        <f t="shared" ref="BW33" si="656">((AI$33/AI$13)*$E$3)/340.5*(1/BW$4*1000)/3</f>
        <v>0</v>
      </c>
      <c r="BX33" s="2">
        <f t="shared" ref="BX33" si="657">((AJ$33/AJ$13)*$E$3)/340.5*(1/BX$4*1000)/3</f>
        <v>0</v>
      </c>
      <c r="BY33" s="2">
        <f t="shared" ref="BY33" si="658">((AK$33/AK$13)*$E$3)/340.5*(1/BY$4*1000)/3</f>
        <v>0</v>
      </c>
      <c r="DA33" s="15">
        <v>0.91666666666666663</v>
      </c>
      <c r="DB33" s="17">
        <f t="shared" si="323"/>
        <v>0</v>
      </c>
      <c r="DC33" s="17">
        <f t="shared" si="324"/>
        <v>0</v>
      </c>
      <c r="DD33" s="17">
        <f t="shared" si="325"/>
        <v>0</v>
      </c>
      <c r="DE33" s="17">
        <f t="shared" si="326"/>
        <v>0</v>
      </c>
      <c r="DF33" s="17">
        <f t="shared" si="327"/>
        <v>0</v>
      </c>
      <c r="DG33" s="17">
        <f t="shared" si="328"/>
        <v>0</v>
      </c>
      <c r="DH33" s="17">
        <f t="shared" si="329"/>
        <v>0</v>
      </c>
      <c r="DI33" s="17">
        <f t="shared" si="330"/>
        <v>0</v>
      </c>
      <c r="DJ33" s="17">
        <f t="shared" si="331"/>
        <v>0</v>
      </c>
      <c r="DK33" s="17">
        <f t="shared" si="332"/>
        <v>0</v>
      </c>
      <c r="DL33" s="17">
        <f t="shared" si="333"/>
        <v>0</v>
      </c>
      <c r="DM33" s="17">
        <f t="shared" si="334"/>
        <v>0</v>
      </c>
      <c r="DN33" s="17">
        <f t="shared" si="335"/>
        <v>0</v>
      </c>
      <c r="DO33" s="17">
        <f t="shared" si="336"/>
        <v>0</v>
      </c>
      <c r="DP33" s="17">
        <f t="shared" si="337"/>
        <v>0</v>
      </c>
      <c r="DQ33" s="17">
        <f t="shared" si="338"/>
        <v>0</v>
      </c>
      <c r="DR33" s="17">
        <f t="shared" si="339"/>
        <v>0</v>
      </c>
      <c r="DS33" s="17">
        <f t="shared" si="340"/>
        <v>0</v>
      </c>
      <c r="DT33" s="17">
        <f t="shared" si="340"/>
        <v>0</v>
      </c>
      <c r="DU33" s="17">
        <f t="shared" si="340"/>
        <v>0</v>
      </c>
      <c r="DV33" s="17">
        <f t="shared" si="340"/>
        <v>0</v>
      </c>
      <c r="DW33" s="17">
        <f t="shared" si="340"/>
        <v>0</v>
      </c>
      <c r="DX33" s="17">
        <f t="shared" si="340"/>
        <v>0</v>
      </c>
      <c r="DY33" s="17">
        <f t="shared" si="340"/>
        <v>0</v>
      </c>
      <c r="DZ33" s="17">
        <f t="shared" si="340"/>
        <v>0</v>
      </c>
      <c r="EA33" s="17">
        <f t="shared" si="340"/>
        <v>0</v>
      </c>
      <c r="EB33" s="17">
        <f t="shared" si="340"/>
        <v>0</v>
      </c>
      <c r="EC33" s="17">
        <f t="shared" si="340"/>
        <v>0</v>
      </c>
      <c r="ED33" s="17">
        <f t="shared" si="340"/>
        <v>0</v>
      </c>
      <c r="EE33" s="17">
        <f t="shared" si="340"/>
        <v>0</v>
      </c>
      <c r="EF33" s="17">
        <f t="shared" si="340"/>
        <v>0</v>
      </c>
      <c r="EG33" s="17">
        <f t="shared" si="341"/>
        <v>0</v>
      </c>
      <c r="EH33" s="17">
        <f t="shared" si="342"/>
        <v>0</v>
      </c>
      <c r="EI33" s="17">
        <f t="shared" si="343"/>
        <v>0</v>
      </c>
      <c r="EJ33" s="17">
        <f t="shared" si="344"/>
        <v>0</v>
      </c>
      <c r="EK33" s="17">
        <f t="shared" si="345"/>
        <v>0</v>
      </c>
      <c r="EQ33" s="17"/>
      <c r="ER33" s="17"/>
      <c r="ES33" s="17"/>
      <c r="ET33" s="17"/>
      <c r="EU33" s="17"/>
    </row>
    <row r="34" spans="1:151" ht="15" x14ac:dyDescent="0.25">
      <c r="A34" s="47" t="s">
        <v>52</v>
      </c>
      <c r="B34" s="52"/>
      <c r="C34" s="52"/>
      <c r="D34" s="52"/>
      <c r="E34" s="5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O34" s="15">
        <v>0.91736111111111107</v>
      </c>
      <c r="AP34" s="2">
        <f t="shared" ref="AP34:BB34" si="659">((B$34/B$13)*$E$3)/338.5*(1/AP$4*1000)/3</f>
        <v>0</v>
      </c>
      <c r="AQ34" s="2">
        <f t="shared" si="659"/>
        <v>0</v>
      </c>
      <c r="AR34" s="2">
        <f t="shared" si="659"/>
        <v>0</v>
      </c>
      <c r="AS34" s="2">
        <f t="shared" si="659"/>
        <v>0</v>
      </c>
      <c r="AT34" s="2">
        <f t="shared" si="659"/>
        <v>0</v>
      </c>
      <c r="AU34" s="2">
        <f t="shared" si="659"/>
        <v>0</v>
      </c>
      <c r="AV34" s="2">
        <f t="shared" si="659"/>
        <v>0</v>
      </c>
      <c r="AW34" s="2">
        <f t="shared" si="659"/>
        <v>0</v>
      </c>
      <c r="AX34" s="2">
        <f t="shared" si="659"/>
        <v>0</v>
      </c>
      <c r="AY34" s="2">
        <f t="shared" si="659"/>
        <v>0</v>
      </c>
      <c r="AZ34" s="2">
        <f t="shared" si="659"/>
        <v>0</v>
      </c>
      <c r="BA34" s="2">
        <f t="shared" si="659"/>
        <v>0</v>
      </c>
      <c r="BB34" s="2">
        <f t="shared" si="659"/>
        <v>0</v>
      </c>
      <c r="BC34" s="2">
        <f t="shared" ref="BC34" si="660">((O$34/O$13)*$E$3)/338.5*(1/BC$4*1000)/3</f>
        <v>0</v>
      </c>
      <c r="BD34" s="2">
        <f t="shared" ref="BD34" si="661">((P$34/P$13)*$E$3)/338.5*(1/BD$4*1000)/3</f>
        <v>0</v>
      </c>
      <c r="BE34" s="2">
        <f t="shared" ref="BE34" si="662">((Q$34/Q$13)*$E$3)/338.5*(1/BE$4*1000)/3</f>
        <v>0</v>
      </c>
      <c r="BF34" s="2">
        <f t="shared" ref="BF34" si="663">((R$34/R$13)*$E$3)/338.5*(1/BF$4*1000)/3</f>
        <v>0</v>
      </c>
      <c r="BG34" s="2">
        <f t="shared" ref="BG34" si="664">((S$34/S$13)*$E$3)/338.5*(1/BG$4*1000)/3</f>
        <v>0</v>
      </c>
      <c r="BH34" s="2">
        <f t="shared" ref="BH34" si="665">((T$34/T$13)*$E$3)/338.5*(1/BH$4*1000)/3</f>
        <v>0</v>
      </c>
      <c r="BI34" s="2">
        <f t="shared" ref="BI34" si="666">((U$34/U$13)*$E$3)/338.5*(1/BI$4*1000)/3</f>
        <v>0</v>
      </c>
      <c r="BJ34" s="2">
        <f t="shared" ref="BJ34" si="667">((V$34/V$13)*$E$3)/338.5*(1/BJ$4*1000)/3</f>
        <v>0</v>
      </c>
      <c r="BK34" s="2">
        <f t="shared" ref="BK34" si="668">((W$34/W$13)*$E$3)/338.5*(1/BK$4*1000)/3</f>
        <v>0</v>
      </c>
      <c r="BL34" s="2">
        <f t="shared" ref="BL34" si="669">((X$34/X$13)*$E$3)/338.5*(1/BL$4*1000)/3</f>
        <v>0</v>
      </c>
      <c r="BM34" s="2">
        <f t="shared" ref="BM34" si="670">((Y$34/Y$13)*$E$3)/338.5*(1/BM$4*1000)/3</f>
        <v>0</v>
      </c>
      <c r="BN34" s="2">
        <f t="shared" ref="BN34" si="671">((Z$34/Z$13)*$E$3)/338.5*(1/BN$4*1000)/3</f>
        <v>0</v>
      </c>
      <c r="BO34" s="2">
        <f t="shared" ref="BO34" si="672">((AA$34/AA$13)*$E$3)/338.5*(1/BO$4*1000)/3</f>
        <v>0</v>
      </c>
      <c r="BP34" s="2">
        <f t="shared" ref="BP34" si="673">((AB$34/AB$13)*$E$3)/338.5*(1/BP$4*1000)/3</f>
        <v>0</v>
      </c>
      <c r="BQ34" s="2">
        <f t="shared" ref="BQ34" si="674">((AC$34/AC$13)*$E$3)/338.5*(1/BQ$4*1000)/3</f>
        <v>0</v>
      </c>
      <c r="BR34" s="2">
        <f t="shared" ref="BR34" si="675">((AD$34/AD$13)*$E$3)/338.5*(1/BR$4*1000)/3</f>
        <v>0</v>
      </c>
      <c r="BS34" s="2">
        <f t="shared" ref="BS34" si="676">((AE$34/AE$13)*$E$3)/338.5*(1/BS$4*1000)/3</f>
        <v>0</v>
      </c>
      <c r="BT34" s="2">
        <f t="shared" ref="BT34" si="677">((AF$34/AF$13)*$E$3)/338.5*(1/BT$4*1000)/3</f>
        <v>0</v>
      </c>
      <c r="BU34" s="2">
        <f t="shared" ref="BU34" si="678">((AG$34/AG$13)*$E$3)/338.5*(1/BU$4*1000)/3</f>
        <v>0</v>
      </c>
      <c r="BV34" s="2">
        <f t="shared" ref="BV34" si="679">((AH$34/AH$13)*$E$3)/338.5*(1/BV$4*1000)/3</f>
        <v>0</v>
      </c>
      <c r="BW34" s="2">
        <f t="shared" ref="BW34" si="680">((AI$34/AI$13)*$E$3)/338.5*(1/BW$4*1000)/3</f>
        <v>0</v>
      </c>
      <c r="BX34" s="2">
        <f t="shared" ref="BX34" si="681">((AJ$34/AJ$13)*$E$3)/338.5*(1/BX$4*1000)/3</f>
        <v>0</v>
      </c>
      <c r="BY34" s="2">
        <f t="shared" ref="BY34" si="682">((AK$34/AK$13)*$E$3)/338.5*(1/BY$4*1000)/3</f>
        <v>0</v>
      </c>
      <c r="DA34" s="15">
        <v>0.91736111111111107</v>
      </c>
      <c r="DB34" s="17">
        <f t="shared" si="323"/>
        <v>0</v>
      </c>
      <c r="DC34" s="17">
        <f t="shared" si="324"/>
        <v>0</v>
      </c>
      <c r="DD34" s="17">
        <f t="shared" si="325"/>
        <v>0</v>
      </c>
      <c r="DE34" s="17">
        <f t="shared" si="326"/>
        <v>0</v>
      </c>
      <c r="DF34" s="17">
        <f t="shared" si="327"/>
        <v>0</v>
      </c>
      <c r="DG34" s="17">
        <f t="shared" si="328"/>
        <v>0</v>
      </c>
      <c r="DH34" s="17">
        <f t="shared" si="329"/>
        <v>0</v>
      </c>
      <c r="DI34" s="17">
        <f t="shared" si="330"/>
        <v>0</v>
      </c>
      <c r="DJ34" s="17">
        <f t="shared" si="331"/>
        <v>0</v>
      </c>
      <c r="DK34" s="17">
        <f t="shared" si="332"/>
        <v>0</v>
      </c>
      <c r="DL34" s="17">
        <f t="shared" si="333"/>
        <v>0</v>
      </c>
      <c r="DM34" s="17">
        <f t="shared" si="334"/>
        <v>0</v>
      </c>
      <c r="DN34" s="17">
        <f t="shared" si="335"/>
        <v>0</v>
      </c>
      <c r="DO34" s="17">
        <f t="shared" si="336"/>
        <v>0</v>
      </c>
      <c r="DP34" s="17">
        <f t="shared" si="337"/>
        <v>0</v>
      </c>
      <c r="DQ34" s="17">
        <f t="shared" si="338"/>
        <v>0</v>
      </c>
      <c r="DR34" s="17">
        <f t="shared" si="339"/>
        <v>0</v>
      </c>
      <c r="DS34" s="17">
        <f t="shared" si="340"/>
        <v>0</v>
      </c>
      <c r="DT34" s="17">
        <f t="shared" si="340"/>
        <v>0</v>
      </c>
      <c r="DU34" s="17">
        <f t="shared" si="340"/>
        <v>0</v>
      </c>
      <c r="DV34" s="17">
        <f t="shared" si="340"/>
        <v>0</v>
      </c>
      <c r="DW34" s="17">
        <f t="shared" si="340"/>
        <v>0</v>
      </c>
      <c r="DX34" s="17">
        <f t="shared" si="340"/>
        <v>0</v>
      </c>
      <c r="DY34" s="17">
        <f t="shared" si="340"/>
        <v>0</v>
      </c>
      <c r="DZ34" s="17">
        <f t="shared" si="340"/>
        <v>0</v>
      </c>
      <c r="EA34" s="17">
        <f t="shared" si="340"/>
        <v>0</v>
      </c>
      <c r="EB34" s="17">
        <f t="shared" si="340"/>
        <v>0</v>
      </c>
      <c r="EC34" s="17">
        <f t="shared" si="340"/>
        <v>0</v>
      </c>
      <c r="ED34" s="17">
        <f t="shared" si="340"/>
        <v>0</v>
      </c>
      <c r="EE34" s="17">
        <f t="shared" si="340"/>
        <v>0</v>
      </c>
      <c r="EF34" s="17">
        <f t="shared" si="340"/>
        <v>0</v>
      </c>
      <c r="EG34" s="17">
        <f t="shared" si="341"/>
        <v>0</v>
      </c>
      <c r="EH34" s="17">
        <f t="shared" si="342"/>
        <v>0</v>
      </c>
      <c r="EI34" s="17">
        <f t="shared" si="343"/>
        <v>0</v>
      </c>
      <c r="EJ34" s="17">
        <f t="shared" si="344"/>
        <v>0</v>
      </c>
      <c r="EK34" s="17">
        <f t="shared" si="345"/>
        <v>0</v>
      </c>
      <c r="EQ34" s="17"/>
      <c r="ER34" s="17"/>
      <c r="ES34" s="17"/>
      <c r="ET34" s="17"/>
      <c r="EU34" s="17"/>
    </row>
    <row r="35" spans="1:151" ht="15" x14ac:dyDescent="0.25">
      <c r="A35" s="47" t="s">
        <v>53</v>
      </c>
      <c r="B35" s="52"/>
      <c r="C35" s="52"/>
      <c r="D35" s="52"/>
      <c r="E35" s="5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O35" s="15">
        <v>0.91805555555555562</v>
      </c>
      <c r="AP35" s="2">
        <f t="shared" ref="AP35:BB35" si="683">((B$35/B$13)*$E$3)/336.5*(1/AP$4*1000)/3</f>
        <v>0</v>
      </c>
      <c r="AQ35" s="2">
        <f t="shared" si="683"/>
        <v>0</v>
      </c>
      <c r="AR35" s="2">
        <f t="shared" si="683"/>
        <v>0</v>
      </c>
      <c r="AS35" s="2">
        <f t="shared" si="683"/>
        <v>0</v>
      </c>
      <c r="AT35" s="2">
        <f t="shared" si="683"/>
        <v>0</v>
      </c>
      <c r="AU35" s="2">
        <f t="shared" si="683"/>
        <v>0</v>
      </c>
      <c r="AV35" s="2">
        <f t="shared" si="683"/>
        <v>0</v>
      </c>
      <c r="AW35" s="2">
        <f t="shared" si="683"/>
        <v>0</v>
      </c>
      <c r="AX35" s="2">
        <f t="shared" si="683"/>
        <v>0</v>
      </c>
      <c r="AY35" s="2">
        <f t="shared" si="683"/>
        <v>0</v>
      </c>
      <c r="AZ35" s="2">
        <f t="shared" si="683"/>
        <v>0</v>
      </c>
      <c r="BA35" s="2">
        <f t="shared" si="683"/>
        <v>0</v>
      </c>
      <c r="BB35" s="2">
        <f t="shared" si="683"/>
        <v>0</v>
      </c>
      <c r="BC35" s="2">
        <f t="shared" ref="BC35" si="684">((O$35/O$13)*$E$3)/336.5*(1/BC$4*1000)/3</f>
        <v>0</v>
      </c>
      <c r="BD35" s="2">
        <f t="shared" ref="BD35" si="685">((P$35/P$13)*$E$3)/336.5*(1/BD$4*1000)/3</f>
        <v>0</v>
      </c>
      <c r="BE35" s="2">
        <f t="shared" ref="BE35" si="686">((Q$35/Q$13)*$E$3)/336.5*(1/BE$4*1000)/3</f>
        <v>0</v>
      </c>
      <c r="BF35" s="2">
        <f t="shared" ref="BF35" si="687">((R$35/R$13)*$E$3)/336.5*(1/BF$4*1000)/3</f>
        <v>0</v>
      </c>
      <c r="BG35" s="2">
        <f t="shared" ref="BG35" si="688">((S$35/S$13)*$E$3)/336.5*(1/BG$4*1000)/3</f>
        <v>0</v>
      </c>
      <c r="BH35" s="2">
        <f t="shared" ref="BH35" si="689">((T$35/T$13)*$E$3)/336.5*(1/BH$4*1000)/3</f>
        <v>0</v>
      </c>
      <c r="BI35" s="2">
        <f t="shared" ref="BI35" si="690">((U$35/U$13)*$E$3)/336.5*(1/BI$4*1000)/3</f>
        <v>0</v>
      </c>
      <c r="BJ35" s="2">
        <f t="shared" ref="BJ35" si="691">((V$35/V$13)*$E$3)/336.5*(1/BJ$4*1000)/3</f>
        <v>0</v>
      </c>
      <c r="BK35" s="2">
        <f t="shared" ref="BK35" si="692">((W$35/W$13)*$E$3)/336.5*(1/BK$4*1000)/3</f>
        <v>0</v>
      </c>
      <c r="BL35" s="2">
        <f t="shared" ref="BL35" si="693">((X$35/X$13)*$E$3)/336.5*(1/BL$4*1000)/3</f>
        <v>0</v>
      </c>
      <c r="BM35" s="2">
        <f t="shared" ref="BM35" si="694">((Y$35/Y$13)*$E$3)/336.5*(1/BM$4*1000)/3</f>
        <v>0</v>
      </c>
      <c r="BN35" s="2">
        <f t="shared" ref="BN35" si="695">((Z$35/Z$13)*$E$3)/336.5*(1/BN$4*1000)/3</f>
        <v>0</v>
      </c>
      <c r="BO35" s="2">
        <f t="shared" ref="BO35" si="696">((AA$35/AA$13)*$E$3)/336.5*(1/BO$4*1000)/3</f>
        <v>0</v>
      </c>
      <c r="BP35" s="2">
        <f t="shared" ref="BP35" si="697">((AB$35/AB$13)*$E$3)/336.5*(1/BP$4*1000)/3</f>
        <v>0</v>
      </c>
      <c r="BQ35" s="2">
        <f t="shared" ref="BQ35" si="698">((AC$35/AC$13)*$E$3)/336.5*(1/BQ$4*1000)/3</f>
        <v>0</v>
      </c>
      <c r="BR35" s="2">
        <f t="shared" ref="BR35" si="699">((AD$35/AD$13)*$E$3)/336.5*(1/BR$4*1000)/3</f>
        <v>0</v>
      </c>
      <c r="BS35" s="2">
        <f t="shared" ref="BS35" si="700">((AE$35/AE$13)*$E$3)/336.5*(1/BS$4*1000)/3</f>
        <v>0</v>
      </c>
      <c r="BT35" s="2">
        <f t="shared" ref="BT35" si="701">((AF$35/AF$13)*$E$3)/336.5*(1/BT$4*1000)/3</f>
        <v>0</v>
      </c>
      <c r="BU35" s="2">
        <f t="shared" ref="BU35" si="702">((AG$35/AG$13)*$E$3)/336.5*(1/BU$4*1000)/3</f>
        <v>0</v>
      </c>
      <c r="BV35" s="2">
        <f t="shared" ref="BV35" si="703">((AH$35/AH$13)*$E$3)/336.5*(1/BV$4*1000)/3</f>
        <v>0</v>
      </c>
      <c r="BW35" s="2">
        <f t="shared" ref="BW35" si="704">((AI$35/AI$13)*$E$3)/336.5*(1/BW$4*1000)/3</f>
        <v>0</v>
      </c>
      <c r="BX35" s="2">
        <f t="shared" ref="BX35" si="705">((AJ$35/AJ$13)*$E$3)/336.5*(1/BX$4*1000)/3</f>
        <v>0</v>
      </c>
      <c r="BY35" s="2">
        <f t="shared" ref="BY35" si="706">((AK$35/AK$13)*$E$3)/336.5*(1/BY$4*1000)/3</f>
        <v>0</v>
      </c>
      <c r="DA35" s="15">
        <v>0.91805555555555562</v>
      </c>
      <c r="DB35" s="17">
        <f t="shared" si="323"/>
        <v>0</v>
      </c>
      <c r="DC35" s="17">
        <f t="shared" si="324"/>
        <v>0</v>
      </c>
      <c r="DD35" s="17">
        <f t="shared" si="325"/>
        <v>0</v>
      </c>
      <c r="DE35" s="17">
        <f t="shared" si="326"/>
        <v>0</v>
      </c>
      <c r="DF35" s="17">
        <f t="shared" si="327"/>
        <v>0</v>
      </c>
      <c r="DG35" s="17">
        <f t="shared" si="328"/>
        <v>0</v>
      </c>
      <c r="DH35" s="17">
        <f t="shared" si="329"/>
        <v>0</v>
      </c>
      <c r="DI35" s="17">
        <f t="shared" si="330"/>
        <v>0</v>
      </c>
      <c r="DJ35" s="17">
        <f t="shared" si="331"/>
        <v>0</v>
      </c>
      <c r="DK35" s="17">
        <f t="shared" si="332"/>
        <v>0</v>
      </c>
      <c r="DL35" s="17">
        <f t="shared" si="333"/>
        <v>0</v>
      </c>
      <c r="DM35" s="17">
        <f t="shared" si="334"/>
        <v>0</v>
      </c>
      <c r="DN35" s="17">
        <f t="shared" si="335"/>
        <v>0</v>
      </c>
      <c r="DO35" s="17">
        <f t="shared" si="336"/>
        <v>0</v>
      </c>
      <c r="DP35" s="17">
        <f t="shared" si="337"/>
        <v>0</v>
      </c>
      <c r="DQ35" s="17">
        <f t="shared" si="338"/>
        <v>0</v>
      </c>
      <c r="DR35" s="17">
        <f t="shared" si="339"/>
        <v>0</v>
      </c>
      <c r="DS35" s="17">
        <f t="shared" si="340"/>
        <v>0</v>
      </c>
      <c r="DT35" s="17">
        <f t="shared" si="340"/>
        <v>0</v>
      </c>
      <c r="DU35" s="17">
        <f t="shared" si="340"/>
        <v>0</v>
      </c>
      <c r="DV35" s="17">
        <f t="shared" si="340"/>
        <v>0</v>
      </c>
      <c r="DW35" s="17">
        <f t="shared" si="340"/>
        <v>0</v>
      </c>
      <c r="DX35" s="17">
        <f t="shared" si="340"/>
        <v>0</v>
      </c>
      <c r="DY35" s="17">
        <f t="shared" si="340"/>
        <v>0</v>
      </c>
      <c r="DZ35" s="17">
        <f t="shared" si="340"/>
        <v>0</v>
      </c>
      <c r="EA35" s="17">
        <f t="shared" si="340"/>
        <v>0</v>
      </c>
      <c r="EB35" s="17">
        <f t="shared" si="340"/>
        <v>0</v>
      </c>
      <c r="EC35" s="17">
        <f t="shared" si="340"/>
        <v>0</v>
      </c>
      <c r="ED35" s="17">
        <f t="shared" si="340"/>
        <v>0</v>
      </c>
      <c r="EE35" s="17">
        <f t="shared" si="340"/>
        <v>0</v>
      </c>
      <c r="EF35" s="17">
        <f t="shared" si="340"/>
        <v>0</v>
      </c>
      <c r="EG35" s="17">
        <f t="shared" si="341"/>
        <v>0</v>
      </c>
      <c r="EH35" s="17">
        <f t="shared" si="342"/>
        <v>0</v>
      </c>
      <c r="EI35" s="17">
        <f t="shared" si="343"/>
        <v>0</v>
      </c>
      <c r="EJ35" s="17">
        <f t="shared" si="344"/>
        <v>0</v>
      </c>
      <c r="EK35" s="17">
        <f t="shared" si="345"/>
        <v>0</v>
      </c>
      <c r="EQ35" s="17"/>
      <c r="ER35" s="17"/>
      <c r="ES35" s="17"/>
      <c r="ET35" s="17"/>
      <c r="EU35" s="17"/>
    </row>
    <row r="36" spans="1:151" ht="15" x14ac:dyDescent="0.25">
      <c r="A36" s="47" t="s">
        <v>39</v>
      </c>
      <c r="B36" s="52"/>
      <c r="C36" s="52"/>
      <c r="D36" s="52"/>
      <c r="E36" s="5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O36" s="19"/>
      <c r="DA36" s="15">
        <v>0.95833333333333337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Q36" s="17"/>
      <c r="ER36" s="17"/>
      <c r="ES36" s="17"/>
      <c r="ET36" s="17"/>
      <c r="EU36" s="17"/>
    </row>
    <row r="37" spans="1:151" ht="15" x14ac:dyDescent="0.25">
      <c r="A37" s="47" t="s">
        <v>54</v>
      </c>
      <c r="B37" s="52"/>
      <c r="C37" s="52"/>
      <c r="D37" s="52"/>
      <c r="E37" s="5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O37" s="19" t="s">
        <v>21</v>
      </c>
      <c r="AP37" s="2">
        <f t="shared" ref="AP37:BB37" si="707">((B$37/B$13)*$E$3)/330.5*(1/AP$4*1000)/3</f>
        <v>0</v>
      </c>
      <c r="AQ37" s="2">
        <f t="shared" si="707"/>
        <v>0</v>
      </c>
      <c r="AR37" s="2">
        <f t="shared" si="707"/>
        <v>0</v>
      </c>
      <c r="AS37" s="2">
        <f t="shared" si="707"/>
        <v>0</v>
      </c>
      <c r="AT37" s="2">
        <f t="shared" si="707"/>
        <v>0</v>
      </c>
      <c r="AU37" s="2">
        <f t="shared" si="707"/>
        <v>0</v>
      </c>
      <c r="AV37" s="2">
        <f t="shared" si="707"/>
        <v>0</v>
      </c>
      <c r="AW37" s="2">
        <f t="shared" si="707"/>
        <v>0</v>
      </c>
      <c r="AX37" s="2">
        <f t="shared" si="707"/>
        <v>0</v>
      </c>
      <c r="AY37" s="2">
        <f t="shared" si="707"/>
        <v>0</v>
      </c>
      <c r="AZ37" s="2">
        <f t="shared" si="707"/>
        <v>0</v>
      </c>
      <c r="BA37" s="2">
        <f t="shared" si="707"/>
        <v>0</v>
      </c>
      <c r="BB37" s="2">
        <f t="shared" si="707"/>
        <v>0</v>
      </c>
      <c r="BC37" s="2">
        <f t="shared" ref="BC37" si="708">((O$37/O$13)*$E$3)/330.5*(1/BC$4*1000)/3</f>
        <v>0</v>
      </c>
      <c r="BD37" s="2">
        <f t="shared" ref="BD37" si="709">((P$37/P$13)*$E$3)/330.5*(1/BD$4*1000)/3</f>
        <v>0</v>
      </c>
      <c r="BE37" s="2">
        <f t="shared" ref="BE37" si="710">((Q$37/Q$13)*$E$3)/330.5*(1/BE$4*1000)/3</f>
        <v>0</v>
      </c>
      <c r="BF37" s="2">
        <f t="shared" ref="BF37" si="711">((R$37/R$13)*$E$3)/330.5*(1/BF$4*1000)/3</f>
        <v>0</v>
      </c>
      <c r="BG37" s="2">
        <f t="shared" ref="BG37" si="712">((S$37/S$13)*$E$3)/330.5*(1/BG$4*1000)/3</f>
        <v>0</v>
      </c>
      <c r="BH37" s="2">
        <f t="shared" ref="BH37" si="713">((T$37/T$13)*$E$3)/330.5*(1/BH$4*1000)/3</f>
        <v>0</v>
      </c>
      <c r="BI37" s="2">
        <f t="shared" ref="BI37" si="714">((U$37/U$13)*$E$3)/330.5*(1/BI$4*1000)/3</f>
        <v>0</v>
      </c>
      <c r="BJ37" s="2">
        <f t="shared" ref="BJ37" si="715">((V$37/V$13)*$E$3)/330.5*(1/BJ$4*1000)/3</f>
        <v>0</v>
      </c>
      <c r="BK37" s="2">
        <f t="shared" ref="BK37" si="716">((W$37/W$13)*$E$3)/330.5*(1/BK$4*1000)/3</f>
        <v>0</v>
      </c>
      <c r="BL37" s="2">
        <f t="shared" ref="BL37" si="717">((X$37/X$13)*$E$3)/330.5*(1/BL$4*1000)/3</f>
        <v>0</v>
      </c>
      <c r="BM37" s="2">
        <f t="shared" ref="BM37" si="718">((Y$37/Y$13)*$E$3)/330.5*(1/BM$4*1000)/3</f>
        <v>0</v>
      </c>
      <c r="BN37" s="2">
        <f t="shared" ref="BN37" si="719">((Z$37/Z$13)*$E$3)/330.5*(1/BN$4*1000)/3</f>
        <v>0</v>
      </c>
      <c r="BO37" s="2">
        <f t="shared" ref="BO37" si="720">((AA$37/AA$13)*$E$3)/330.5*(1/BO$4*1000)/3</f>
        <v>0</v>
      </c>
      <c r="BP37" s="2">
        <f t="shared" ref="BP37" si="721">((AB$37/AB$13)*$E$3)/330.5*(1/BP$4*1000)/3</f>
        <v>0</v>
      </c>
      <c r="BQ37" s="2">
        <f t="shared" ref="BQ37" si="722">((AC$37/AC$13)*$E$3)/330.5*(1/BQ$4*1000)/3</f>
        <v>0</v>
      </c>
      <c r="BR37" s="2">
        <f t="shared" ref="BR37" si="723">((AD$37/AD$13)*$E$3)/330.5*(1/BR$4*1000)/3</f>
        <v>0</v>
      </c>
      <c r="BS37" s="2">
        <f t="shared" ref="BS37" si="724">((AE$37/AE$13)*$E$3)/330.5*(1/BS$4*1000)/3</f>
        <v>0</v>
      </c>
      <c r="BT37" s="2">
        <f t="shared" ref="BT37" si="725">((AF$37/AF$13)*$E$3)/330.5*(1/BT$4*1000)/3</f>
        <v>0</v>
      </c>
      <c r="BU37" s="2">
        <f t="shared" ref="BU37" si="726">((AG$37/AG$13)*$E$3)/330.5*(1/BU$4*1000)/3</f>
        <v>0</v>
      </c>
      <c r="BV37" s="2">
        <f t="shared" ref="BV37" si="727">((AH$37/AH$13)*$E$3)/330.5*(1/BV$4*1000)/3</f>
        <v>0</v>
      </c>
      <c r="BW37" s="2">
        <f t="shared" ref="BW37" si="728">((AI$37/AI$13)*$E$3)/330.5*(1/BW$4*1000)/3</f>
        <v>0</v>
      </c>
      <c r="BX37" s="2">
        <f t="shared" ref="BX37" si="729">((AJ$37/AJ$13)*$E$3)/330.5*(1/BX$4*1000)/3</f>
        <v>0</v>
      </c>
      <c r="BY37" s="2">
        <f t="shared" ref="BY37" si="730">((AK$37/AK$13)*$E$3)/330.5*(1/BY$4*1000)/3</f>
        <v>0</v>
      </c>
      <c r="DA37" s="15">
        <v>0.92013888888888884</v>
      </c>
      <c r="DB37" s="17">
        <f t="shared" ref="DB37:DK38" si="731">AP37*100/AP$39</f>
        <v>0</v>
      </c>
      <c r="DC37" s="17">
        <f t="shared" si="731"/>
        <v>0</v>
      </c>
      <c r="DD37" s="17">
        <f t="shared" si="731"/>
        <v>0</v>
      </c>
      <c r="DE37" s="17">
        <f t="shared" si="731"/>
        <v>0</v>
      </c>
      <c r="DF37" s="17">
        <f t="shared" si="731"/>
        <v>0</v>
      </c>
      <c r="DG37" s="17">
        <f t="shared" si="731"/>
        <v>0</v>
      </c>
      <c r="DH37" s="17">
        <f t="shared" si="731"/>
        <v>0</v>
      </c>
      <c r="DI37" s="17">
        <f t="shared" si="731"/>
        <v>0</v>
      </c>
      <c r="DJ37" s="17">
        <f t="shared" si="731"/>
        <v>0</v>
      </c>
      <c r="DK37" s="17">
        <f t="shared" si="731"/>
        <v>0</v>
      </c>
      <c r="DL37" s="17">
        <f t="shared" ref="DL37:DR38" si="732">AZ37*100/AZ$39</f>
        <v>0</v>
      </c>
      <c r="DM37" s="17">
        <f t="shared" si="732"/>
        <v>0</v>
      </c>
      <c r="DN37" s="17">
        <f t="shared" si="732"/>
        <v>0</v>
      </c>
      <c r="DO37" s="17">
        <f t="shared" si="732"/>
        <v>0</v>
      </c>
      <c r="DP37" s="17">
        <f t="shared" si="732"/>
        <v>0</v>
      </c>
      <c r="DQ37" s="17">
        <f t="shared" si="732"/>
        <v>0</v>
      </c>
      <c r="DR37" s="17">
        <f t="shared" si="732"/>
        <v>0</v>
      </c>
      <c r="DS37" s="17">
        <f t="shared" ref="DS37:EF38" si="733">BG37*100/BG$39</f>
        <v>0</v>
      </c>
      <c r="DT37" s="17">
        <f t="shared" si="733"/>
        <v>0</v>
      </c>
      <c r="DU37" s="17">
        <f t="shared" si="733"/>
        <v>0</v>
      </c>
      <c r="DV37" s="17">
        <f t="shared" si="733"/>
        <v>0</v>
      </c>
      <c r="DW37" s="17">
        <f t="shared" si="733"/>
        <v>0</v>
      </c>
      <c r="DX37" s="17">
        <f t="shared" si="733"/>
        <v>0</v>
      </c>
      <c r="DY37" s="17">
        <f t="shared" si="733"/>
        <v>0</v>
      </c>
      <c r="DZ37" s="17">
        <f t="shared" si="733"/>
        <v>0</v>
      </c>
      <c r="EA37" s="17">
        <f t="shared" si="733"/>
        <v>0</v>
      </c>
      <c r="EB37" s="17">
        <f t="shared" si="733"/>
        <v>0</v>
      </c>
      <c r="EC37" s="17">
        <f t="shared" si="733"/>
        <v>0</v>
      </c>
      <c r="ED37" s="17">
        <f t="shared" si="733"/>
        <v>0</v>
      </c>
      <c r="EE37" s="17">
        <f t="shared" si="733"/>
        <v>0</v>
      </c>
      <c r="EF37" s="17">
        <f t="shared" si="733"/>
        <v>0</v>
      </c>
      <c r="EG37" s="17">
        <f>BU37*100/BU$39</f>
        <v>0</v>
      </c>
      <c r="EH37" s="17">
        <f t="shared" ref="EH37:EH38" si="734">BV37*100/BV$39</f>
        <v>0</v>
      </c>
      <c r="EI37" s="17">
        <f t="shared" ref="EI37:EI38" si="735">BW37*100/BW$39</f>
        <v>0</v>
      </c>
      <c r="EJ37" s="17">
        <f t="shared" ref="EJ37:EJ38" si="736">BX37*100/BX$39</f>
        <v>0</v>
      </c>
      <c r="EK37" s="17">
        <f t="shared" ref="EK37:EK38" si="737">BY37*100/BY$39</f>
        <v>0</v>
      </c>
      <c r="EQ37" s="17"/>
      <c r="ER37" s="17"/>
      <c r="ES37" s="17"/>
      <c r="ET37" s="17"/>
      <c r="EU37" s="17"/>
    </row>
    <row r="38" spans="1:151" ht="15" x14ac:dyDescent="0.25">
      <c r="A38" s="47" t="s">
        <v>55</v>
      </c>
      <c r="B38" s="52"/>
      <c r="C38" s="52"/>
      <c r="D38" s="52"/>
      <c r="E38" s="5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O38" s="19" t="s">
        <v>22</v>
      </c>
      <c r="AP38" s="2">
        <f t="shared" ref="AP38:BB38" si="738">((B$38/B$13)*$E$3)/328.5*(1/AP$4*1000)/3</f>
        <v>0</v>
      </c>
      <c r="AQ38" s="2">
        <f t="shared" si="738"/>
        <v>0</v>
      </c>
      <c r="AR38" s="2">
        <f t="shared" si="738"/>
        <v>0</v>
      </c>
      <c r="AS38" s="2">
        <f t="shared" si="738"/>
        <v>0</v>
      </c>
      <c r="AT38" s="2">
        <f t="shared" si="738"/>
        <v>0</v>
      </c>
      <c r="AU38" s="2">
        <f t="shared" si="738"/>
        <v>0</v>
      </c>
      <c r="AV38" s="2">
        <f t="shared" si="738"/>
        <v>0</v>
      </c>
      <c r="AW38" s="2">
        <f t="shared" si="738"/>
        <v>0</v>
      </c>
      <c r="AX38" s="2">
        <f t="shared" si="738"/>
        <v>0</v>
      </c>
      <c r="AY38" s="2">
        <f t="shared" si="738"/>
        <v>0</v>
      </c>
      <c r="AZ38" s="2">
        <f t="shared" si="738"/>
        <v>0</v>
      </c>
      <c r="BA38" s="2">
        <f t="shared" si="738"/>
        <v>0</v>
      </c>
      <c r="BB38" s="2">
        <f t="shared" si="738"/>
        <v>0</v>
      </c>
      <c r="BC38" s="2">
        <f t="shared" ref="BC38" si="739">((O$38/O$13)*$E$3)/328.5*(1/BC$4*1000)/3</f>
        <v>0</v>
      </c>
      <c r="BD38" s="2">
        <f t="shared" ref="BD38" si="740">((P$38/P$13)*$E$3)/328.5*(1/BD$4*1000)/3</f>
        <v>0</v>
      </c>
      <c r="BE38" s="2">
        <f t="shared" ref="BE38" si="741">((Q$38/Q$13)*$E$3)/328.5*(1/BE$4*1000)/3</f>
        <v>0</v>
      </c>
      <c r="BF38" s="2">
        <f t="shared" ref="BF38" si="742">((R$38/R$13)*$E$3)/328.5*(1/BF$4*1000)/3</f>
        <v>0</v>
      </c>
      <c r="BG38" s="2">
        <f t="shared" ref="BG38" si="743">((S$38/S$13)*$E$3)/328.5*(1/BG$4*1000)/3</f>
        <v>0</v>
      </c>
      <c r="BH38" s="2">
        <f t="shared" ref="BH38" si="744">((T$38/T$13)*$E$3)/328.5*(1/BH$4*1000)/3</f>
        <v>0</v>
      </c>
      <c r="BI38" s="2">
        <f t="shared" ref="BI38" si="745">((U$38/U$13)*$E$3)/328.5*(1/BI$4*1000)/3</f>
        <v>0</v>
      </c>
      <c r="BJ38" s="2">
        <f t="shared" ref="BJ38" si="746">((V$38/V$13)*$E$3)/328.5*(1/BJ$4*1000)/3</f>
        <v>0</v>
      </c>
      <c r="BK38" s="2">
        <f t="shared" ref="BK38" si="747">((W$38/W$13)*$E$3)/328.5*(1/BK$4*1000)/3</f>
        <v>0</v>
      </c>
      <c r="BL38" s="2">
        <f t="shared" ref="BL38" si="748">((X$38/X$13)*$E$3)/328.5*(1/BL$4*1000)/3</f>
        <v>0</v>
      </c>
      <c r="BM38" s="2">
        <f t="shared" ref="BM38" si="749">((Y$38/Y$13)*$E$3)/328.5*(1/BM$4*1000)/3</f>
        <v>0</v>
      </c>
      <c r="BN38" s="2">
        <f t="shared" ref="BN38" si="750">((Z$38/Z$13)*$E$3)/328.5*(1/BN$4*1000)/3</f>
        <v>0</v>
      </c>
      <c r="BO38" s="2">
        <f t="shared" ref="BO38" si="751">((AA$38/AA$13)*$E$3)/328.5*(1/BO$4*1000)/3</f>
        <v>0</v>
      </c>
      <c r="BP38" s="2">
        <f t="shared" ref="BP38" si="752">((AB$38/AB$13)*$E$3)/328.5*(1/BP$4*1000)/3</f>
        <v>0</v>
      </c>
      <c r="BQ38" s="2">
        <f t="shared" ref="BQ38" si="753">((AC$38/AC$13)*$E$3)/328.5*(1/BQ$4*1000)/3</f>
        <v>0</v>
      </c>
      <c r="BR38" s="2">
        <f t="shared" ref="BR38" si="754">((AD$38/AD$13)*$E$3)/328.5*(1/BR$4*1000)/3</f>
        <v>0</v>
      </c>
      <c r="BS38" s="2">
        <f t="shared" ref="BS38" si="755">((AE$38/AE$13)*$E$3)/328.5*(1/BS$4*1000)/3</f>
        <v>0</v>
      </c>
      <c r="BT38" s="2">
        <f t="shared" ref="BT38" si="756">((AF$38/AF$13)*$E$3)/328.5*(1/BT$4*1000)/3</f>
        <v>0</v>
      </c>
      <c r="BU38" s="2">
        <f t="shared" ref="BU38" si="757">((AG$38/AG$13)*$E$3)/328.5*(1/BU$4*1000)/3</f>
        <v>0</v>
      </c>
      <c r="BV38" s="2">
        <f t="shared" ref="BV38" si="758">((AH$38/AH$13)*$E$3)/328.5*(1/BV$4*1000)/3</f>
        <v>0</v>
      </c>
      <c r="BW38" s="2">
        <f t="shared" ref="BW38" si="759">((AI$38/AI$13)*$E$3)/328.5*(1/BW$4*1000)/3</f>
        <v>0</v>
      </c>
      <c r="BX38" s="2">
        <f t="shared" ref="BX38" si="760">((AJ$38/AJ$13)*$E$3)/328.5*(1/BX$4*1000)/3</f>
        <v>0</v>
      </c>
      <c r="BY38" s="2">
        <f t="shared" ref="BY38" si="761">((AK$38/AK$13)*$E$3)/328.5*(1/BY$4*1000)/3</f>
        <v>0</v>
      </c>
      <c r="DA38" s="15">
        <v>0.92083333333333339</v>
      </c>
      <c r="DB38" s="17">
        <f t="shared" si="731"/>
        <v>0</v>
      </c>
      <c r="DC38" s="17">
        <f t="shared" si="731"/>
        <v>0</v>
      </c>
      <c r="DD38" s="17">
        <f t="shared" si="731"/>
        <v>0</v>
      </c>
      <c r="DE38" s="17">
        <f t="shared" si="731"/>
        <v>0</v>
      </c>
      <c r="DF38" s="17">
        <f t="shared" si="731"/>
        <v>0</v>
      </c>
      <c r="DG38" s="17">
        <f t="shared" si="731"/>
        <v>0</v>
      </c>
      <c r="DH38" s="17">
        <f t="shared" si="731"/>
        <v>0</v>
      </c>
      <c r="DI38" s="17">
        <f t="shared" si="731"/>
        <v>0</v>
      </c>
      <c r="DJ38" s="17">
        <f t="shared" si="731"/>
        <v>0</v>
      </c>
      <c r="DK38" s="17">
        <f t="shared" si="731"/>
        <v>0</v>
      </c>
      <c r="DL38" s="17">
        <f t="shared" si="732"/>
        <v>0</v>
      </c>
      <c r="DM38" s="17">
        <f t="shared" si="732"/>
        <v>0</v>
      </c>
      <c r="DN38" s="17">
        <f t="shared" si="732"/>
        <v>0</v>
      </c>
      <c r="DO38" s="17">
        <f t="shared" si="732"/>
        <v>0</v>
      </c>
      <c r="DP38" s="17">
        <f t="shared" si="732"/>
        <v>0</v>
      </c>
      <c r="DQ38" s="17">
        <f t="shared" si="732"/>
        <v>0</v>
      </c>
      <c r="DR38" s="17">
        <f t="shared" si="732"/>
        <v>0</v>
      </c>
      <c r="DS38" s="17">
        <f t="shared" si="733"/>
        <v>0</v>
      </c>
      <c r="DT38" s="17">
        <f t="shared" si="733"/>
        <v>0</v>
      </c>
      <c r="DU38" s="17">
        <f t="shared" si="733"/>
        <v>0</v>
      </c>
      <c r="DV38" s="17">
        <f t="shared" si="733"/>
        <v>0</v>
      </c>
      <c r="DW38" s="17">
        <f t="shared" si="733"/>
        <v>0</v>
      </c>
      <c r="DX38" s="17">
        <f t="shared" si="733"/>
        <v>0</v>
      </c>
      <c r="DY38" s="17">
        <f t="shared" si="733"/>
        <v>0</v>
      </c>
      <c r="DZ38" s="17">
        <f t="shared" si="733"/>
        <v>0</v>
      </c>
      <c r="EA38" s="17">
        <f t="shared" si="733"/>
        <v>0</v>
      </c>
      <c r="EB38" s="17">
        <f t="shared" si="733"/>
        <v>0</v>
      </c>
      <c r="EC38" s="17">
        <f t="shared" si="733"/>
        <v>0</v>
      </c>
      <c r="ED38" s="17">
        <f t="shared" si="733"/>
        <v>0</v>
      </c>
      <c r="EE38" s="17">
        <f t="shared" si="733"/>
        <v>0</v>
      </c>
      <c r="EF38" s="17">
        <f t="shared" si="733"/>
        <v>0</v>
      </c>
      <c r="EG38" s="17">
        <f>BU38*100/BU$39</f>
        <v>0</v>
      </c>
      <c r="EH38" s="17">
        <f t="shared" si="734"/>
        <v>0</v>
      </c>
      <c r="EI38" s="17">
        <f t="shared" si="735"/>
        <v>0</v>
      </c>
      <c r="EJ38" s="17">
        <f t="shared" si="736"/>
        <v>0</v>
      </c>
      <c r="EK38" s="17">
        <f t="shared" si="737"/>
        <v>0</v>
      </c>
      <c r="EQ38" s="17"/>
    </row>
    <row r="39" spans="1:151" ht="18" x14ac:dyDescent="0.25">
      <c r="A39" s="20"/>
      <c r="B39" s="15"/>
      <c r="E39" s="13"/>
      <c r="F39" s="13"/>
      <c r="AN39" s="15"/>
      <c r="AO39" s="19" t="s">
        <v>23</v>
      </c>
      <c r="AP39" s="17">
        <f t="shared" ref="AP39:BB39" si="762">SUM(AP6:AP35,AP37:AP38)</f>
        <v>308.11429969114283</v>
      </c>
      <c r="AQ39" s="17">
        <f t="shared" si="762"/>
        <v>822.50894195078638</v>
      </c>
      <c r="AR39" s="17">
        <f t="shared" si="762"/>
        <v>962.21557139869947</v>
      </c>
      <c r="AS39" s="17">
        <f t="shared" si="762"/>
        <v>433.415596060268</v>
      </c>
      <c r="AT39" s="17">
        <f t="shared" si="762"/>
        <v>1040.762554730029</v>
      </c>
      <c r="AU39" s="17">
        <f t="shared" si="762"/>
        <v>1124.9029265019719</v>
      </c>
      <c r="AV39" s="17">
        <f t="shared" si="762"/>
        <v>294.05463991888212</v>
      </c>
      <c r="AW39" s="17">
        <f t="shared" si="762"/>
        <v>927.81778862715259</v>
      </c>
      <c r="AX39" s="17">
        <f t="shared" si="762"/>
        <v>1169.5803750410248</v>
      </c>
      <c r="AY39" s="17">
        <f>SUM(AY6:AY35,AY37:AY38)</f>
        <v>391.98792009854083</v>
      </c>
      <c r="AZ39" s="17">
        <f t="shared" si="762"/>
        <v>1077.413118073418</v>
      </c>
      <c r="BA39" s="17">
        <f t="shared" si="762"/>
        <v>1175.8675944831375</v>
      </c>
      <c r="BB39" s="17">
        <f t="shared" si="762"/>
        <v>322.1404922389703</v>
      </c>
      <c r="BC39" s="17">
        <f t="shared" ref="BC39:BY39" si="763">SUM(BC6:BC35,BC37:BC38)</f>
        <v>1180.02951730052</v>
      </c>
      <c r="BD39" s="17">
        <f t="shared" si="763"/>
        <v>1111.3977480199403</v>
      </c>
      <c r="BE39" s="17">
        <f t="shared" si="763"/>
        <v>458.82536554016383</v>
      </c>
      <c r="BF39" s="17">
        <f t="shared" si="763"/>
        <v>1204.5275593881572</v>
      </c>
      <c r="BG39" s="17">
        <f t="shared" si="763"/>
        <v>1134.7843381446489</v>
      </c>
      <c r="BH39" s="17">
        <f t="shared" si="763"/>
        <v>412.9277399840787</v>
      </c>
      <c r="BI39" s="17">
        <f t="shared" si="763"/>
        <v>1033.0031794153399</v>
      </c>
      <c r="BJ39" s="17">
        <f t="shared" si="763"/>
        <v>1270.7482773832228</v>
      </c>
      <c r="BK39" s="17">
        <f t="shared" si="763"/>
        <v>361.73103681110263</v>
      </c>
      <c r="BL39" s="17">
        <f t="shared" si="763"/>
        <v>1160.3241599454154</v>
      </c>
      <c r="BM39" s="17">
        <f t="shared" si="763"/>
        <v>1086.8330096226362</v>
      </c>
      <c r="BN39" s="17">
        <f t="shared" si="763"/>
        <v>358.61788116873248</v>
      </c>
      <c r="BO39" s="17">
        <f t="shared" si="763"/>
        <v>919.17156603481146</v>
      </c>
      <c r="BP39" s="17">
        <f t="shared" si="763"/>
        <v>949.66845336854442</v>
      </c>
      <c r="BQ39" s="17">
        <f t="shared" si="763"/>
        <v>302.01846494313321</v>
      </c>
      <c r="BR39" s="17">
        <f t="shared" si="763"/>
        <v>1271.2709909380608</v>
      </c>
      <c r="BS39" s="17">
        <f t="shared" si="763"/>
        <v>1227.6710554132078</v>
      </c>
      <c r="BT39" s="17">
        <f t="shared" si="763"/>
        <v>185.25102930812591</v>
      </c>
      <c r="BU39" s="17">
        <f t="shared" si="763"/>
        <v>986.79033044668495</v>
      </c>
      <c r="BV39" s="17">
        <f t="shared" si="763"/>
        <v>1113.5246970400055</v>
      </c>
      <c r="BW39" s="17">
        <f t="shared" si="763"/>
        <v>265.1824892680574</v>
      </c>
      <c r="BX39" s="17">
        <f t="shared" si="763"/>
        <v>1001.6261902711625</v>
      </c>
      <c r="BY39" s="17">
        <f t="shared" si="763"/>
        <v>962.15786674816911</v>
      </c>
      <c r="CZ39" s="17"/>
      <c r="DA39" s="17"/>
      <c r="DB39" s="17"/>
      <c r="DC39" s="17"/>
      <c r="DF39" s="17"/>
      <c r="DG39" s="17"/>
      <c r="DH39" s="17"/>
      <c r="DI39" s="17"/>
      <c r="DJ39" s="17"/>
      <c r="DL39" s="7"/>
      <c r="DM39" s="7"/>
      <c r="DN39" s="17"/>
    </row>
    <row r="40" spans="1:151" x14ac:dyDescent="0.2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25"/>
      <c r="AO40" s="25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CZ40" s="17"/>
      <c r="DA40" s="17"/>
      <c r="DB40" s="17">
        <f t="shared" ref="DB40:DQ40" si="764">SUM(DB6:DB38)</f>
        <v>100</v>
      </c>
      <c r="DC40" s="17">
        <f t="shared" si="764"/>
        <v>100</v>
      </c>
      <c r="DD40" s="17">
        <f t="shared" si="764"/>
        <v>100</v>
      </c>
      <c r="DE40" s="17">
        <f t="shared" si="764"/>
        <v>100.00000000000001</v>
      </c>
      <c r="DF40" s="17">
        <f t="shared" si="764"/>
        <v>99.999999999999986</v>
      </c>
      <c r="DG40" s="17">
        <f t="shared" si="764"/>
        <v>100</v>
      </c>
      <c r="DH40" s="17">
        <f t="shared" si="764"/>
        <v>100</v>
      </c>
      <c r="DI40" s="17">
        <f t="shared" si="764"/>
        <v>100.00000000000003</v>
      </c>
      <c r="DJ40" s="17">
        <f t="shared" si="764"/>
        <v>100</v>
      </c>
      <c r="DK40" s="17">
        <f t="shared" si="764"/>
        <v>100.00000000000001</v>
      </c>
      <c r="DL40" s="17">
        <f t="shared" si="764"/>
        <v>99.999999999999986</v>
      </c>
      <c r="DM40" s="17">
        <f t="shared" si="764"/>
        <v>100</v>
      </c>
      <c r="DN40" s="17">
        <f t="shared" si="764"/>
        <v>100</v>
      </c>
      <c r="DO40" s="17">
        <f t="shared" si="764"/>
        <v>100.00000000000003</v>
      </c>
      <c r="DP40" s="17">
        <f t="shared" si="764"/>
        <v>100.00000000000003</v>
      </c>
      <c r="DQ40" s="17">
        <f t="shared" si="764"/>
        <v>100</v>
      </c>
      <c r="DR40" s="17">
        <f t="shared" ref="DR40" si="765">SUM(DR6:DR38)</f>
        <v>99.999999999999986</v>
      </c>
      <c r="DS40" s="17">
        <f t="shared" ref="DS40:EG40" si="766">SUM(DS6:DS38)</f>
        <v>100</v>
      </c>
      <c r="DT40" s="17">
        <f t="shared" si="766"/>
        <v>100</v>
      </c>
      <c r="DU40" s="17">
        <f t="shared" si="766"/>
        <v>100</v>
      </c>
      <c r="DV40" s="17">
        <f t="shared" si="766"/>
        <v>100</v>
      </c>
      <c r="DW40" s="17">
        <f t="shared" si="766"/>
        <v>100</v>
      </c>
      <c r="DX40" s="17">
        <f t="shared" si="766"/>
        <v>99.999999999999986</v>
      </c>
      <c r="DY40" s="17">
        <f t="shared" si="766"/>
        <v>100</v>
      </c>
      <c r="DZ40" s="17">
        <f t="shared" si="766"/>
        <v>100.00000000000001</v>
      </c>
      <c r="EA40" s="17">
        <f t="shared" si="766"/>
        <v>99.999999999999986</v>
      </c>
      <c r="EB40" s="17">
        <f t="shared" si="766"/>
        <v>99.999999999999972</v>
      </c>
      <c r="EC40" s="17">
        <f t="shared" si="766"/>
        <v>100</v>
      </c>
      <c r="ED40" s="17">
        <f t="shared" si="766"/>
        <v>100</v>
      </c>
      <c r="EE40" s="17">
        <f t="shared" si="766"/>
        <v>100</v>
      </c>
      <c r="EF40" s="17">
        <f t="shared" si="766"/>
        <v>99.999999999999972</v>
      </c>
      <c r="EG40" s="17">
        <f t="shared" si="766"/>
        <v>100</v>
      </c>
      <c r="EH40" s="17">
        <f t="shared" ref="EH40:EK40" si="767">SUM(EH6:EH38)</f>
        <v>100</v>
      </c>
      <c r="EI40" s="17">
        <f t="shared" si="767"/>
        <v>100</v>
      </c>
      <c r="EJ40" s="17">
        <f t="shared" si="767"/>
        <v>99.999999999999986</v>
      </c>
      <c r="EK40" s="17">
        <f t="shared" si="767"/>
        <v>100</v>
      </c>
      <c r="EQ40" s="17"/>
    </row>
    <row r="41" spans="1:151" ht="15" x14ac:dyDescent="0.25">
      <c r="E41" s="26"/>
      <c r="F41" s="26"/>
      <c r="AN41" s="15"/>
      <c r="AO41" s="19"/>
      <c r="AP41" s="6"/>
      <c r="AQ41" s="6"/>
      <c r="AR41" s="6"/>
      <c r="AS41" s="6"/>
      <c r="AT41" s="6"/>
      <c r="AU41" s="6"/>
      <c r="AV41" s="6"/>
      <c r="AX41" s="6"/>
      <c r="DB41" s="17"/>
      <c r="DC41" s="17"/>
      <c r="DD41" s="17"/>
      <c r="DE41" s="17"/>
      <c r="DF41" s="17"/>
      <c r="DG41" s="17"/>
      <c r="DH41" s="17"/>
      <c r="DI41" s="17"/>
      <c r="DJ41" s="17"/>
    </row>
    <row r="42" spans="1:151" x14ac:dyDescent="0.2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U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151" x14ac:dyDescent="0.2">
      <c r="AP43" s="2">
        <v>308.11429969114283</v>
      </c>
      <c r="AQ43" s="2">
        <v>822.50894195078638</v>
      </c>
      <c r="AR43" s="2">
        <v>962.21557139869947</v>
      </c>
      <c r="AS43" s="2">
        <v>433.415596060268</v>
      </c>
      <c r="AT43" s="2">
        <v>1040.762554730029</v>
      </c>
      <c r="AU43" s="2">
        <v>1124.9029265019719</v>
      </c>
      <c r="AV43" s="2">
        <v>294.05463991888212</v>
      </c>
      <c r="AW43" s="2">
        <v>927.81778862715259</v>
      </c>
      <c r="AX43" s="2">
        <v>1169.5803750410248</v>
      </c>
      <c r="AY43" s="2">
        <v>391.98792009854083</v>
      </c>
      <c r="AZ43" s="2">
        <v>1077.413118073418</v>
      </c>
      <c r="BA43" s="2">
        <v>1175.8675944831375</v>
      </c>
      <c r="BB43" s="2">
        <v>322.1404922389703</v>
      </c>
      <c r="BC43" s="2">
        <v>1180.02951730052</v>
      </c>
      <c r="BD43" s="2">
        <v>1111.3977480199403</v>
      </c>
      <c r="BE43" s="2">
        <v>458.82536554016383</v>
      </c>
      <c r="BF43" s="2">
        <v>1204.5275593881572</v>
      </c>
      <c r="BG43" s="2">
        <v>1134.7843381446489</v>
      </c>
      <c r="BH43" s="2">
        <v>412.9277399840787</v>
      </c>
      <c r="BI43" s="2">
        <v>1033.0031794153399</v>
      </c>
      <c r="BJ43" s="2">
        <v>1270.7482773832228</v>
      </c>
      <c r="BK43" s="2">
        <v>361.73103681110263</v>
      </c>
      <c r="BL43" s="2">
        <v>1160.3241599454154</v>
      </c>
      <c r="BM43" s="2">
        <v>1086.8330096226362</v>
      </c>
      <c r="BN43" s="2">
        <v>358.61788116873248</v>
      </c>
      <c r="BO43" s="2">
        <v>919.17156603481146</v>
      </c>
      <c r="BP43" s="2">
        <v>949.66845336854442</v>
      </c>
      <c r="BQ43" s="2">
        <v>302.01846494313321</v>
      </c>
      <c r="BR43" s="2">
        <v>1271.2709909380608</v>
      </c>
      <c r="BS43" s="2">
        <v>1227.6710554132078</v>
      </c>
      <c r="BT43" s="2">
        <v>185.25102930812591</v>
      </c>
      <c r="BU43" s="2">
        <v>986.79033044668495</v>
      </c>
      <c r="BV43" s="2">
        <v>1113.5246970400055</v>
      </c>
      <c r="BW43" s="2">
        <v>265.1824892680574</v>
      </c>
      <c r="BX43" s="2">
        <v>1001.6261902711625</v>
      </c>
      <c r="BY43" s="2">
        <v>962.15786674816911</v>
      </c>
      <c r="DB43" s="51">
        <v>30.14539707960952</v>
      </c>
      <c r="DC43" s="51">
        <v>40.064633641049589</v>
      </c>
      <c r="DD43" s="51">
        <v>52.16905760948957</v>
      </c>
      <c r="DE43" s="51">
        <v>24.742977120258548</v>
      </c>
      <c r="DF43" s="51">
        <v>36.66218108018834</v>
      </c>
      <c r="DG43" s="51">
        <v>49.387961353887988</v>
      </c>
      <c r="DH43" s="51">
        <v>28.464124743544279</v>
      </c>
      <c r="DI43" s="51">
        <v>37.543964617350383</v>
      </c>
      <c r="DJ43" s="51">
        <v>51.57173692789457</v>
      </c>
      <c r="DK43" s="51">
        <v>26.924161347180512</v>
      </c>
      <c r="DL43" s="51">
        <v>38.894820073890735</v>
      </c>
      <c r="DM43" s="51">
        <v>49.989987145434434</v>
      </c>
      <c r="DN43" s="51">
        <v>27.695244757500376</v>
      </c>
      <c r="DO43" s="51">
        <v>36.110991148813781</v>
      </c>
      <c r="DP43" s="51">
        <v>48.790692366744771</v>
      </c>
      <c r="DQ43" s="51">
        <v>23.513084098431133</v>
      </c>
      <c r="DR43" s="51">
        <v>38.736436207163216</v>
      </c>
      <c r="DS43" s="51">
        <v>50.438304965552526</v>
      </c>
      <c r="DT43" s="51">
        <v>22.776041352794039</v>
      </c>
      <c r="DU43" s="51">
        <v>38.131598686377345</v>
      </c>
      <c r="DV43" s="51">
        <v>51.683333336757698</v>
      </c>
      <c r="DW43" s="51">
        <v>25.225051775906017</v>
      </c>
      <c r="DX43" s="51">
        <v>36.817901889213168</v>
      </c>
      <c r="DY43" s="51">
        <v>51.432696054065282</v>
      </c>
      <c r="DZ43" s="51">
        <v>25.442252929498082</v>
      </c>
      <c r="EA43" s="51">
        <v>39.468801302169958</v>
      </c>
      <c r="EB43" s="51">
        <v>52.370815577740998</v>
      </c>
      <c r="EC43" s="51">
        <v>32.574051332902357</v>
      </c>
      <c r="ED43" s="51">
        <v>37.617734010205858</v>
      </c>
      <c r="EE43" s="51">
        <v>48.923055436869895</v>
      </c>
      <c r="EF43" s="51">
        <v>31.603469697613505</v>
      </c>
      <c r="EG43" s="51">
        <v>38.179233787275621</v>
      </c>
      <c r="EH43" s="51">
        <v>51.872095007928962</v>
      </c>
      <c r="EI43" s="51">
        <v>28.542101800488929</v>
      </c>
      <c r="EJ43" s="51">
        <v>36.864029553238922</v>
      </c>
      <c r="EK43" s="51">
        <v>51.641736455997375</v>
      </c>
    </row>
    <row r="44" spans="1:151" x14ac:dyDescent="0.2">
      <c r="AP44" s="2">
        <v>92.882279100953099</v>
      </c>
      <c r="AQ44" s="2">
        <v>329.53519425745577</v>
      </c>
      <c r="AR44" s="2">
        <v>501.97879577046677</v>
      </c>
      <c r="AS44" s="2">
        <v>107.23992176882432</v>
      </c>
      <c r="AT44" s="2">
        <v>381.56625242991754</v>
      </c>
      <c r="AU44" s="2">
        <v>555.56662260954886</v>
      </c>
      <c r="AV44" s="2">
        <v>83.700079520690565</v>
      </c>
      <c r="AW44" s="2">
        <v>348.33958227566092</v>
      </c>
      <c r="AX44" s="2">
        <v>603.17291417644003</v>
      </c>
      <c r="AY44" s="2">
        <v>105.53946006878816</v>
      </c>
      <c r="AZ44" s="2">
        <v>419.05789372715191</v>
      </c>
      <c r="BA44" s="2">
        <v>587.81605932944956</v>
      </c>
      <c r="BB44" s="2">
        <v>89.217597788599321</v>
      </c>
      <c r="BC44" s="2">
        <v>426.12035454578069</v>
      </c>
      <c r="BD44" s="2">
        <v>542.25865620733828</v>
      </c>
      <c r="BE44" s="2">
        <v>107.88399406439278</v>
      </c>
      <c r="BF44" s="2">
        <v>466.59104964009356</v>
      </c>
      <c r="BG44" s="2">
        <v>572.36598517472487</v>
      </c>
      <c r="BH44" s="2">
        <v>94.048592815931613</v>
      </c>
      <c r="BI44" s="2">
        <v>393.90062679217596</v>
      </c>
      <c r="BJ44" s="2">
        <v>656.76506807107739</v>
      </c>
      <c r="BK44" s="2">
        <v>91.246841325122304</v>
      </c>
      <c r="BL44" s="2">
        <v>427.20701080553994</v>
      </c>
      <c r="BM44" s="2">
        <v>558.98751845446054</v>
      </c>
      <c r="BN44" s="2">
        <v>91.240468377355796</v>
      </c>
      <c r="BO44" s="2">
        <v>362.7859990243237</v>
      </c>
      <c r="BP44" s="2">
        <v>497.34911431362571</v>
      </c>
      <c r="BQ44" s="2">
        <v>98.37964980541993</v>
      </c>
      <c r="BR44" s="2">
        <v>478.22333991998795</v>
      </c>
      <c r="BS44" s="2">
        <v>600.61419102220941</v>
      </c>
      <c r="BT44" s="2">
        <v>58.545752911910682</v>
      </c>
      <c r="BU44" s="2">
        <v>376.74898725146949</v>
      </c>
      <c r="BV44" s="2">
        <v>577.60858878534486</v>
      </c>
      <c r="BW44" s="2">
        <v>75.688656043959568</v>
      </c>
      <c r="BX44" s="2">
        <v>369.23977479454248</v>
      </c>
      <c r="BY44" s="2">
        <v>496.87502983673591</v>
      </c>
      <c r="DB44" s="2">
        <v>51.054236929822792</v>
      </c>
      <c r="DC44" s="2">
        <v>36.526209646368713</v>
      </c>
      <c r="DD44" s="2">
        <v>30.00322706792198</v>
      </c>
      <c r="DE44" s="2">
        <v>47.703974351900364</v>
      </c>
      <c r="DF44" s="2">
        <v>39.0485692381977</v>
      </c>
      <c r="DG44" s="2">
        <v>32.557295861024336</v>
      </c>
      <c r="DH44" s="2">
        <v>51.301677116137149</v>
      </c>
      <c r="DI44" s="2">
        <v>38.101388917215601</v>
      </c>
      <c r="DJ44" s="2">
        <v>33.640278465273404</v>
      </c>
      <c r="DK44" s="2">
        <v>53.588856669179123</v>
      </c>
      <c r="DL44" s="2">
        <v>40.776677403256571</v>
      </c>
      <c r="DM44" s="2">
        <v>32.171223262247743</v>
      </c>
      <c r="DN44" s="2">
        <v>52.011686817007195</v>
      </c>
      <c r="DO44" s="2">
        <v>40.589800474048424</v>
      </c>
      <c r="DP44" s="2">
        <v>33.447067121795065</v>
      </c>
      <c r="DQ44" s="2">
        <v>56.800462920614144</v>
      </c>
      <c r="DR44" s="2">
        <v>40.329812000360214</v>
      </c>
      <c r="DS44" s="2">
        <v>35.957356021450636</v>
      </c>
      <c r="DT44" s="2">
        <v>58.205111279544361</v>
      </c>
      <c r="DU44" s="2">
        <v>40.37609124653914</v>
      </c>
      <c r="DV44" s="2">
        <v>35.84504064561721</v>
      </c>
      <c r="DW44" s="2">
        <v>53.726694139835772</v>
      </c>
      <c r="DX44" s="2">
        <v>42.640163898051767</v>
      </c>
      <c r="DY44" s="2">
        <v>36.089754922507545</v>
      </c>
      <c r="DZ44" s="2">
        <v>55.241113225906886</v>
      </c>
      <c r="EA44" s="2">
        <v>40.924989671327047</v>
      </c>
      <c r="EB44" s="2">
        <v>31.901836908023153</v>
      </c>
      <c r="EC44" s="2">
        <v>49.685887639525646</v>
      </c>
      <c r="ED44" s="2">
        <v>42.851087349351189</v>
      </c>
      <c r="EE44" s="2">
        <v>31.946237800021848</v>
      </c>
      <c r="EF44" s="2">
        <v>44.040995841404794</v>
      </c>
      <c r="EG44" s="2">
        <v>39.928626692931999</v>
      </c>
      <c r="EH44" s="2">
        <v>32.302842577906901</v>
      </c>
      <c r="EI44" s="2">
        <v>33.859977945635059</v>
      </c>
      <c r="EJ44" s="2">
        <v>44.460318395231987</v>
      </c>
      <c r="EK44" s="2">
        <v>34.254049611624005</v>
      </c>
    </row>
    <row r="45" spans="1:151" x14ac:dyDescent="0.2">
      <c r="AP45" s="2">
        <v>157.30540457898033</v>
      </c>
      <c r="AQ45" s="2">
        <v>300.43134049707339</v>
      </c>
      <c r="AR45" s="2">
        <v>288.69572276965476</v>
      </c>
      <c r="AS45" s="2">
        <v>206.75646478172632</v>
      </c>
      <c r="AT45" s="2">
        <v>406.40288678899066</v>
      </c>
      <c r="AU45" s="2">
        <v>366.2379739305681</v>
      </c>
      <c r="AV45" s="2">
        <v>150.85496191620464</v>
      </c>
      <c r="AW45" s="2">
        <v>353.51146408794074</v>
      </c>
      <c r="AX45" s="2">
        <v>393.45009503898973</v>
      </c>
      <c r="AY45" s="2">
        <v>210.06184466210343</v>
      </c>
      <c r="AZ45" s="2">
        <v>439.33327145716549</v>
      </c>
      <c r="BA45" s="2">
        <v>378.29098908959213</v>
      </c>
      <c r="BB45" s="2">
        <v>167.55070393409861</v>
      </c>
      <c r="BC45" s="2">
        <v>478.97162660715782</v>
      </c>
      <c r="BD45" s="2">
        <v>371.72995077034824</v>
      </c>
      <c r="BE45" s="2">
        <v>260.61493162401308</v>
      </c>
      <c r="BF45" s="2">
        <v>485.78370019377098</v>
      </c>
      <c r="BG45" s="2">
        <v>408.03844454233371</v>
      </c>
      <c r="BH45" s="2">
        <v>240.34505056184062</v>
      </c>
      <c r="BI45" s="2">
        <v>417.08630630038806</v>
      </c>
      <c r="BJ45" s="2">
        <v>455.50023653149674</v>
      </c>
      <c r="BK45" s="2">
        <v>194.34612775635784</v>
      </c>
      <c r="BL45" s="2">
        <v>494.76412354941749</v>
      </c>
      <c r="BM45" s="2">
        <v>392.23536958972227</v>
      </c>
      <c r="BN45" s="2">
        <v>198.10450978476771</v>
      </c>
      <c r="BO45" s="2">
        <v>376.17086846152165</v>
      </c>
      <c r="BP45" s="2">
        <v>302.96168116057896</v>
      </c>
      <c r="BQ45" s="2">
        <v>150.06055514226531</v>
      </c>
      <c r="BR45" s="2">
        <v>544.7534427738309</v>
      </c>
      <c r="BS45" s="2">
        <v>392.19471476434131</v>
      </c>
      <c r="BT45" s="2">
        <v>81.586398113751315</v>
      </c>
      <c r="BU45" s="2">
        <v>394.01182728600696</v>
      </c>
      <c r="BV45" s="2">
        <v>359.70012995094771</v>
      </c>
      <c r="BW45" s="2">
        <v>89.790732381850276</v>
      </c>
      <c r="BX45" s="2">
        <v>445.32619332459097</v>
      </c>
      <c r="BY45" s="2">
        <v>329.57803301806103</v>
      </c>
      <c r="DB45" s="2">
        <v>11.338013558477908</v>
      </c>
      <c r="DC45" s="2">
        <v>11.342052436357985</v>
      </c>
      <c r="DD45" s="2">
        <v>2.6887631364553291</v>
      </c>
      <c r="DE45" s="2">
        <v>10.572400726458955</v>
      </c>
      <c r="DF45" s="2">
        <v>14.867864902297709</v>
      </c>
      <c r="DG45" s="2">
        <v>3.990530175523991</v>
      </c>
      <c r="DH45" s="2">
        <v>12.733126526612121</v>
      </c>
      <c r="DI45" s="2">
        <v>14.694885190628547</v>
      </c>
      <c r="DJ45" s="2">
        <v>3.9240382481030669</v>
      </c>
      <c r="DK45" s="2">
        <v>11.972545141611461</v>
      </c>
      <c r="DL45" s="2">
        <v>14.21790366447296</v>
      </c>
      <c r="DM45" s="2">
        <v>3.5456382748870676</v>
      </c>
      <c r="DN45" s="2">
        <v>11.868339998086107</v>
      </c>
      <c r="DO45" s="2">
        <v>13.094122785130706</v>
      </c>
      <c r="DP45" s="2">
        <v>2.0990386641935355</v>
      </c>
      <c r="DQ45" s="2">
        <v>11.744118123523009</v>
      </c>
      <c r="DR45" s="2">
        <v>8.5353180584189783</v>
      </c>
      <c r="DS45" s="2">
        <v>2.0507520493230458</v>
      </c>
      <c r="DT45" s="2">
        <v>11.746221843485765</v>
      </c>
      <c r="DU45" s="2">
        <v>8.7329101349055804</v>
      </c>
      <c r="DV45" s="2">
        <v>3.9129942116373635</v>
      </c>
      <c r="DW45" s="2">
        <v>12.975142768201286</v>
      </c>
      <c r="DX45" s="2">
        <v>13.938073709455281</v>
      </c>
      <c r="DY45" s="2">
        <v>3.4018820895629762</v>
      </c>
      <c r="DZ45" s="2">
        <v>10.701532287706707</v>
      </c>
      <c r="EA45" s="2">
        <v>12.619236575154549</v>
      </c>
      <c r="EB45" s="2">
        <v>3.0745909409573993</v>
      </c>
      <c r="EC45" s="2">
        <v>8.3291614784647177</v>
      </c>
      <c r="ED45" s="2">
        <v>12.595568882096835</v>
      </c>
      <c r="EE45" s="2">
        <v>2.5546507017523887</v>
      </c>
      <c r="EF45" s="2">
        <v>12.315522950467626</v>
      </c>
      <c r="EG45" s="2">
        <v>11.877187214254839</v>
      </c>
      <c r="EH45" s="2">
        <v>2.7937639376126766</v>
      </c>
      <c r="EI45" s="2">
        <v>10.696582447801806</v>
      </c>
      <c r="EJ45" s="2">
        <v>11.8094211352545</v>
      </c>
      <c r="EK45" s="2">
        <v>3.0095903672112989</v>
      </c>
    </row>
    <row r="46" spans="1:151" ht="15" x14ac:dyDescent="0.25">
      <c r="B46" s="40"/>
      <c r="C46" s="46"/>
      <c r="AP46" s="2">
        <v>34.934041074591029</v>
      </c>
      <c r="AQ46" s="2">
        <v>93.28939548979146</v>
      </c>
      <c r="AR46" s="2">
        <v>25.871697577001239</v>
      </c>
      <c r="AS46" s="2">
        <v>45.822433626462193</v>
      </c>
      <c r="AT46" s="2">
        <v>154.73917059096297</v>
      </c>
      <c r="AU46" s="2">
        <v>44.889590727413655</v>
      </c>
      <c r="AV46" s="2">
        <v>37.44234935824494</v>
      </c>
      <c r="AW46" s="2">
        <v>136.34175881698872</v>
      </c>
      <c r="AX46" s="2">
        <v>45.894781258917106</v>
      </c>
      <c r="AY46" s="2">
        <v>46.930930683461668</v>
      </c>
      <c r="AZ46" s="2">
        <v>153.18555919607289</v>
      </c>
      <c r="BA46" s="2">
        <v>41.692011491987977</v>
      </c>
      <c r="BB46" s="2">
        <v>38.232728890429179</v>
      </c>
      <c r="BC46" s="2">
        <v>154.51451389611526</v>
      </c>
      <c r="BD46" s="2">
        <v>23.32866844391479</v>
      </c>
      <c r="BE46" s="2">
        <v>53.884992909723081</v>
      </c>
      <c r="BF46" s="2">
        <v>102.81025829509078</v>
      </c>
      <c r="BG46" s="2">
        <v>23.271613069898347</v>
      </c>
      <c r="BH46" s="2">
        <v>48.503408391821957</v>
      </c>
      <c r="BI46" s="2">
        <v>90.211239349059085</v>
      </c>
      <c r="BJ46" s="2">
        <v>49.724306538487021</v>
      </c>
      <c r="BK46" s="2">
        <v>46.935118463135318</v>
      </c>
      <c r="BL46" s="2">
        <v>161.7268366818098</v>
      </c>
      <c r="BM46" s="2">
        <v>36.972777497810718</v>
      </c>
      <c r="BN46" s="2">
        <v>38.377608342761576</v>
      </c>
      <c r="BO46" s="2">
        <v>115.99243444948577</v>
      </c>
      <c r="BP46" s="2">
        <v>29.19842023639951</v>
      </c>
      <c r="BQ46" s="2">
        <v>25.155605639893921</v>
      </c>
      <c r="BR46" s="2">
        <v>160.12381334171846</v>
      </c>
      <c r="BS46" s="2">
        <v>31.362707232324468</v>
      </c>
      <c r="BT46" s="2">
        <v>22.814633030419756</v>
      </c>
      <c r="BU46" s="2">
        <v>117.20293495931674</v>
      </c>
      <c r="BV46" s="2">
        <v>31.109251422314486</v>
      </c>
      <c r="BW46" s="2">
        <v>28.365463601690937</v>
      </c>
      <c r="BX46" s="2">
        <v>118.28625501012711</v>
      </c>
      <c r="BY46" s="2">
        <v>28.957010475018624</v>
      </c>
    </row>
    <row r="47" spans="1:151" ht="15" x14ac:dyDescent="0.25">
      <c r="B47" s="40"/>
      <c r="C47" s="46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Q47" s="17"/>
      <c r="ER47" s="17"/>
      <c r="ES47" s="17"/>
      <c r="ET47" s="17"/>
      <c r="EU47" s="17"/>
    </row>
    <row r="48" spans="1:151" ht="15" x14ac:dyDescent="0.25">
      <c r="B48" s="40"/>
      <c r="C48" s="46"/>
    </row>
    <row r="49" spans="2:3" ht="15" x14ac:dyDescent="0.25">
      <c r="B49" s="40"/>
      <c r="C49" s="46"/>
    </row>
    <row r="50" spans="2:3" ht="15" x14ac:dyDescent="0.25">
      <c r="B50" s="40"/>
      <c r="C50" s="46"/>
    </row>
    <row r="51" spans="2:3" ht="15" x14ac:dyDescent="0.25">
      <c r="B51" s="40"/>
      <c r="C51" s="46"/>
    </row>
    <row r="52" spans="2:3" ht="15" x14ac:dyDescent="0.25">
      <c r="B52" s="41"/>
      <c r="C52" s="44"/>
    </row>
    <row r="53" spans="2:3" ht="15" x14ac:dyDescent="0.25">
      <c r="B53" s="40"/>
      <c r="C53" s="46"/>
    </row>
    <row r="54" spans="2:3" ht="15" x14ac:dyDescent="0.25">
      <c r="B54" s="40"/>
      <c r="C54" s="46"/>
    </row>
    <row r="55" spans="2:3" ht="15" x14ac:dyDescent="0.25">
      <c r="B55" s="40"/>
      <c r="C55" s="46"/>
    </row>
    <row r="56" spans="2:3" ht="15" x14ac:dyDescent="0.25">
      <c r="B56" s="40"/>
      <c r="C56" s="46"/>
    </row>
    <row r="57" spans="2:3" ht="15" x14ac:dyDescent="0.25">
      <c r="B57" s="40"/>
      <c r="C57" s="46"/>
    </row>
    <row r="58" spans="2:3" ht="15" x14ac:dyDescent="0.25">
      <c r="B58" s="42"/>
      <c r="C58" s="45"/>
    </row>
    <row r="59" spans="2:3" ht="15" x14ac:dyDescent="0.25">
      <c r="B59" s="40"/>
      <c r="C59" s="46"/>
    </row>
    <row r="60" spans="2:3" ht="15" x14ac:dyDescent="0.25">
      <c r="B60" s="40"/>
      <c r="C60" s="46"/>
    </row>
    <row r="61" spans="2:3" ht="15" x14ac:dyDescent="0.25">
      <c r="B61" s="40"/>
      <c r="C61" s="46"/>
    </row>
    <row r="62" spans="2:3" ht="15" x14ac:dyDescent="0.25">
      <c r="B62" s="40"/>
      <c r="C62" s="46"/>
    </row>
    <row r="63" spans="2:3" ht="15" x14ac:dyDescent="0.25">
      <c r="B63" s="43"/>
      <c r="C63" s="46"/>
    </row>
    <row r="64" spans="2:3" ht="15" x14ac:dyDescent="0.25">
      <c r="B64" s="40"/>
      <c r="C64" s="46"/>
    </row>
    <row r="65" spans="2:3" ht="15" x14ac:dyDescent="0.25">
      <c r="B65" s="41"/>
      <c r="C65" s="46"/>
    </row>
    <row r="66" spans="2:3" ht="15" x14ac:dyDescent="0.25">
      <c r="B66" s="41"/>
      <c r="C66" s="46"/>
    </row>
    <row r="67" spans="2:3" ht="15" x14ac:dyDescent="0.25">
      <c r="B67" s="40"/>
      <c r="C67" s="46"/>
    </row>
    <row r="68" spans="2:3" ht="15" x14ac:dyDescent="0.25">
      <c r="B68" s="40"/>
      <c r="C68" s="46"/>
    </row>
    <row r="69" spans="2:3" ht="15" x14ac:dyDescent="0.25">
      <c r="B69" s="40"/>
      <c r="C69" s="46"/>
    </row>
    <row r="70" spans="2:3" ht="15" x14ac:dyDescent="0.25">
      <c r="B70" s="41"/>
      <c r="C70" s="44"/>
    </row>
    <row r="71" spans="2:3" ht="15" x14ac:dyDescent="0.25">
      <c r="B71" s="40"/>
      <c r="C71" s="46"/>
    </row>
    <row r="72" spans="2:3" ht="15" x14ac:dyDescent="0.25">
      <c r="B72" s="40"/>
      <c r="C72" s="46"/>
    </row>
    <row r="73" spans="2:3" ht="15" x14ac:dyDescent="0.25">
      <c r="B73" s="40"/>
      <c r="C73" s="46"/>
    </row>
    <row r="74" spans="2:3" ht="15" x14ac:dyDescent="0.25">
      <c r="B74" s="40"/>
      <c r="C74" s="46"/>
    </row>
    <row r="75" spans="2:3" ht="15" x14ac:dyDescent="0.25">
      <c r="B75" s="40"/>
      <c r="C75" s="46"/>
    </row>
    <row r="76" spans="2:3" ht="15" x14ac:dyDescent="0.25">
      <c r="B76" s="40"/>
      <c r="C76" s="46"/>
    </row>
    <row r="77" spans="2:3" ht="15" x14ac:dyDescent="0.25">
      <c r="B77" s="40"/>
      <c r="C77" s="46"/>
    </row>
    <row r="78" spans="2:3" ht="15" x14ac:dyDescent="0.25">
      <c r="B78" s="40"/>
      <c r="C78" s="46"/>
    </row>
    <row r="79" spans="2:3" ht="15" x14ac:dyDescent="0.25">
      <c r="B79" s="40"/>
      <c r="C79" s="46"/>
    </row>
  </sheetData>
  <phoneticPr fontId="34" type="noConversion"/>
  <pageMargins left="0.74803149606299213" right="0.74803149606299213" top="0.98425196850393704" bottom="0.98425196850393704" header="0.51181102362204722" footer="0.51181102362204722"/>
  <pageSetup paperSize="9" scale="39" orientation="landscape" r:id="rId1"/>
  <headerFooter alignWithMargins="0"/>
  <colBreaks count="1" manualBreakCount="1">
    <brk id="1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TRL Media TG</vt:lpstr>
      <vt:lpstr>TRL IHCTG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lhodson</dc:creator>
  <cp:lastModifiedBy>Felix Westcott</cp:lastModifiedBy>
  <cp:lastPrinted>2018-12-07T14:07:54Z</cp:lastPrinted>
  <dcterms:created xsi:type="dcterms:W3CDTF">2010-01-02T13:53:33Z</dcterms:created>
  <dcterms:modified xsi:type="dcterms:W3CDTF">2024-07-23T16:37:54Z</dcterms:modified>
</cp:coreProperties>
</file>