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1266" documentId="13_ncr:1_{94779E9C-2E3D-4E3A-B9AD-064335246722}" xr6:coauthVersionLast="47" xr6:coauthVersionMax="47" xr10:uidLastSave="{4780BE66-46C7-4A5D-8F66-A57D263EDA4E}"/>
  <bookViews>
    <workbookView xWindow="-120" yWindow="-120" windowWidth="29040" windowHeight="15840" activeTab="2" xr2:uid="{00000000-000D-0000-FFFF-FFFF00000000}"/>
  </bookViews>
  <sheets>
    <sheet name="TG" sheetId="1" r:id="rId1"/>
    <sheet name="FA" sheetId="2" r:id="rId2"/>
    <sheet name="Labelled" sheetId="3" r:id="rId3"/>
    <sheet name="Unlabel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6" i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6" i="2"/>
  <c r="L70" i="1" l="1"/>
  <c r="J70" i="1"/>
  <c r="R70" i="1"/>
  <c r="R71" i="1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R94" i="2"/>
  <c r="S94" i="2" s="1"/>
  <c r="R95" i="2"/>
  <c r="S95" i="2" s="1"/>
  <c r="R96" i="2"/>
  <c r="S96" i="2"/>
  <c r="R97" i="2"/>
  <c r="S97" i="2"/>
  <c r="R98" i="2"/>
  <c r="S98" i="2" s="1"/>
  <c r="R99" i="2"/>
  <c r="S99" i="2" s="1"/>
  <c r="R100" i="2"/>
  <c r="S100" i="2"/>
  <c r="R101" i="2"/>
  <c r="S101" i="2"/>
  <c r="R94" i="1"/>
  <c r="R95" i="1"/>
  <c r="S95" i="1" s="1"/>
  <c r="R96" i="1"/>
  <c r="R97" i="1"/>
  <c r="S97" i="1" s="1"/>
  <c r="R98" i="1"/>
  <c r="R99" i="1"/>
  <c r="R100" i="1"/>
  <c r="R101" i="1"/>
  <c r="S94" i="1"/>
  <c r="S96" i="1"/>
  <c r="S98" i="1"/>
  <c r="S99" i="1"/>
  <c r="S100" i="1"/>
  <c r="S101" i="1"/>
  <c r="L100" i="2"/>
  <c r="L101" i="2"/>
  <c r="L99" i="2"/>
  <c r="J100" i="2"/>
  <c r="J101" i="2"/>
  <c r="J99" i="2"/>
  <c r="L95" i="2"/>
  <c r="J95" i="2"/>
  <c r="I94" i="2"/>
  <c r="J94" i="2" s="1"/>
  <c r="I95" i="2"/>
  <c r="I96" i="2"/>
  <c r="I97" i="2"/>
  <c r="K97" i="2" s="1"/>
  <c r="I98" i="2"/>
  <c r="I99" i="2"/>
  <c r="K99" i="2" s="1"/>
  <c r="I100" i="2"/>
  <c r="I101" i="2"/>
  <c r="K101" i="2" s="1"/>
  <c r="L95" i="1"/>
  <c r="J95" i="1"/>
  <c r="J93" i="1"/>
  <c r="L100" i="1"/>
  <c r="L101" i="1"/>
  <c r="L99" i="1"/>
  <c r="J100" i="1"/>
  <c r="J101" i="1"/>
  <c r="J99" i="1"/>
  <c r="I94" i="1"/>
  <c r="K94" i="1" s="1"/>
  <c r="L94" i="1" s="1"/>
  <c r="J94" i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J77" i="1"/>
  <c r="J76" i="1"/>
  <c r="I75" i="1"/>
  <c r="I76" i="1"/>
  <c r="I77" i="1"/>
  <c r="J75" i="1"/>
  <c r="L83" i="2"/>
  <c r="S83" i="2" s="1"/>
  <c r="J77" i="2"/>
  <c r="J76" i="2"/>
  <c r="L2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R84" i="2"/>
  <c r="S84" i="2" s="1"/>
  <c r="R85" i="2"/>
  <c r="S85" i="2" s="1"/>
  <c r="R86" i="2"/>
  <c r="S86" i="2"/>
  <c r="R87" i="2"/>
  <c r="R88" i="2"/>
  <c r="R89" i="2"/>
  <c r="R90" i="2"/>
  <c r="S90" i="2"/>
  <c r="R91" i="2"/>
  <c r="S91" i="2"/>
  <c r="R92" i="2"/>
  <c r="S92" i="2" s="1"/>
  <c r="R93" i="2"/>
  <c r="S93" i="2" s="1"/>
  <c r="L93" i="2"/>
  <c r="J93" i="2"/>
  <c r="J88" i="2"/>
  <c r="J89" i="2"/>
  <c r="J83" i="2"/>
  <c r="I84" i="2"/>
  <c r="I85" i="2"/>
  <c r="I86" i="2"/>
  <c r="I87" i="2"/>
  <c r="I88" i="2"/>
  <c r="I89" i="2"/>
  <c r="I90" i="2"/>
  <c r="I91" i="2"/>
  <c r="I92" i="2"/>
  <c r="I93" i="2"/>
  <c r="I39" i="2"/>
  <c r="I40" i="2"/>
  <c r="I38" i="2"/>
  <c r="R88" i="1"/>
  <c r="S88" i="1"/>
  <c r="R89" i="1"/>
  <c r="S89" i="1"/>
  <c r="R90" i="1"/>
  <c r="S90" i="1"/>
  <c r="R91" i="1"/>
  <c r="S91" i="1"/>
  <c r="R92" i="1"/>
  <c r="S92" i="1"/>
  <c r="R93" i="1"/>
  <c r="S93" i="1"/>
  <c r="L93" i="1"/>
  <c r="I88" i="1"/>
  <c r="J88" i="1"/>
  <c r="K88" i="1"/>
  <c r="L88" i="1" s="1"/>
  <c r="I89" i="1"/>
  <c r="J89" i="1" s="1"/>
  <c r="I90" i="1"/>
  <c r="K90" i="1"/>
  <c r="I91" i="1"/>
  <c r="I92" i="1"/>
  <c r="K92" i="1"/>
  <c r="I93" i="1"/>
  <c r="R66" i="2"/>
  <c r="S66" i="2"/>
  <c r="R67" i="2"/>
  <c r="S67" i="2"/>
  <c r="R68" i="2"/>
  <c r="S68" i="2" s="1"/>
  <c r="R69" i="2"/>
  <c r="R70" i="2"/>
  <c r="R71" i="2"/>
  <c r="R72" i="2"/>
  <c r="S72" i="2" s="1"/>
  <c r="R73" i="2"/>
  <c r="S73" i="2" s="1"/>
  <c r="R74" i="2"/>
  <c r="S74" i="2"/>
  <c r="R75" i="2"/>
  <c r="R76" i="2"/>
  <c r="R77" i="2"/>
  <c r="R78" i="2"/>
  <c r="S78" i="2"/>
  <c r="R79" i="2"/>
  <c r="S79" i="2"/>
  <c r="R80" i="2"/>
  <c r="S80" i="2" s="1"/>
  <c r="R81" i="2"/>
  <c r="R82" i="2"/>
  <c r="S82" i="2"/>
  <c r="R83" i="2"/>
  <c r="L82" i="2"/>
  <c r="L69" i="2"/>
  <c r="L63" i="2"/>
  <c r="J82" i="2"/>
  <c r="J70" i="2"/>
  <c r="J71" i="2"/>
  <c r="J69" i="2"/>
  <c r="J65" i="2"/>
  <c r="J63" i="2"/>
  <c r="I66" i="2"/>
  <c r="I67" i="2"/>
  <c r="K67" i="2" s="1"/>
  <c r="I68" i="2"/>
  <c r="K69" i="2"/>
  <c r="K71" i="2"/>
  <c r="L71" i="2" s="1"/>
  <c r="K73" i="2"/>
  <c r="I75" i="2"/>
  <c r="K75" i="2" s="1"/>
  <c r="I76" i="2"/>
  <c r="I77" i="2"/>
  <c r="K77" i="2" s="1"/>
  <c r="I78" i="2"/>
  <c r="I79" i="2"/>
  <c r="K79" i="2" s="1"/>
  <c r="I80" i="2"/>
  <c r="I81" i="2"/>
  <c r="K81" i="2" s="1"/>
  <c r="L81" i="2" s="1"/>
  <c r="I82" i="2"/>
  <c r="I83" i="2"/>
  <c r="K83" i="2" s="1"/>
  <c r="R66" i="1"/>
  <c r="S66" i="1" s="1"/>
  <c r="R67" i="1"/>
  <c r="S67" i="1" s="1"/>
  <c r="R68" i="1"/>
  <c r="S68" i="1"/>
  <c r="R69" i="1"/>
  <c r="R72" i="1"/>
  <c r="S72" i="1" s="1"/>
  <c r="R73" i="1"/>
  <c r="S73" i="1" s="1"/>
  <c r="R74" i="1"/>
  <c r="S74" i="1" s="1"/>
  <c r="R75" i="1"/>
  <c r="R76" i="1"/>
  <c r="R77" i="1"/>
  <c r="R78" i="1"/>
  <c r="S78" i="1" s="1"/>
  <c r="R79" i="1"/>
  <c r="S79" i="1" s="1"/>
  <c r="R80" i="1"/>
  <c r="S80" i="1"/>
  <c r="R81" i="1"/>
  <c r="R82" i="1"/>
  <c r="R83" i="1"/>
  <c r="R84" i="1"/>
  <c r="S84" i="1"/>
  <c r="R85" i="1"/>
  <c r="S85" i="1"/>
  <c r="R86" i="1"/>
  <c r="S86" i="1" s="1"/>
  <c r="R87" i="1"/>
  <c r="S87" i="1" s="1"/>
  <c r="J87" i="1"/>
  <c r="L87" i="1"/>
  <c r="L82" i="1"/>
  <c r="L69" i="1"/>
  <c r="S69" i="1" s="1"/>
  <c r="L65" i="1"/>
  <c r="L63" i="1"/>
  <c r="J82" i="1"/>
  <c r="J83" i="1"/>
  <c r="J81" i="1"/>
  <c r="J71" i="1"/>
  <c r="J69" i="1"/>
  <c r="J65" i="1"/>
  <c r="J63" i="1"/>
  <c r="I66" i="1"/>
  <c r="K66" i="1" s="1"/>
  <c r="I67" i="1"/>
  <c r="K67" i="1" s="1"/>
  <c r="I68" i="1"/>
  <c r="K68" i="1" s="1"/>
  <c r="K69" i="1"/>
  <c r="K70" i="1"/>
  <c r="K71" i="1"/>
  <c r="L71" i="1" s="1"/>
  <c r="K72" i="1"/>
  <c r="K73" i="1"/>
  <c r="K74" i="1"/>
  <c r="K75" i="1"/>
  <c r="L75" i="1" s="1"/>
  <c r="K76" i="1"/>
  <c r="L76" i="1" s="1"/>
  <c r="K77" i="1"/>
  <c r="L77" i="1" s="1"/>
  <c r="I78" i="1"/>
  <c r="K78" i="1" s="1"/>
  <c r="L83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3" i="1"/>
  <c r="I3" i="1"/>
  <c r="L14" i="3"/>
  <c r="L15" i="3"/>
  <c r="L16" i="3"/>
  <c r="L17" i="3"/>
  <c r="L18" i="3"/>
  <c r="L19" i="3"/>
  <c r="L21" i="3"/>
  <c r="L22" i="3"/>
  <c r="L23" i="3"/>
  <c r="L24" i="3"/>
  <c r="L25" i="3"/>
  <c r="L26" i="3"/>
  <c r="L27" i="3"/>
  <c r="L28" i="3"/>
  <c r="L29" i="3"/>
  <c r="L30" i="3"/>
  <c r="L31" i="3"/>
  <c r="J87" i="2" l="1"/>
  <c r="J81" i="2"/>
  <c r="S81" i="2"/>
  <c r="J75" i="2"/>
  <c r="K95" i="2"/>
  <c r="K100" i="2"/>
  <c r="K98" i="2"/>
  <c r="K96" i="2"/>
  <c r="K94" i="2"/>
  <c r="L94" i="2" s="1"/>
  <c r="S71" i="1"/>
  <c r="S70" i="1"/>
  <c r="S71" i="2"/>
  <c r="S69" i="2"/>
  <c r="S76" i="1"/>
  <c r="S77" i="1"/>
  <c r="S75" i="1"/>
  <c r="K93" i="2"/>
  <c r="K91" i="2"/>
  <c r="K89" i="2"/>
  <c r="K87" i="2"/>
  <c r="K85" i="2"/>
  <c r="K92" i="2"/>
  <c r="K90" i="2"/>
  <c r="K88" i="2"/>
  <c r="K86" i="2"/>
  <c r="K84" i="2"/>
  <c r="K93" i="1"/>
  <c r="K91" i="1"/>
  <c r="K89" i="1"/>
  <c r="L89" i="1" s="1"/>
  <c r="L81" i="1"/>
  <c r="S81" i="1" s="1"/>
  <c r="S83" i="1"/>
  <c r="S82" i="1"/>
  <c r="K82" i="2"/>
  <c r="K80" i="2"/>
  <c r="K78" i="2"/>
  <c r="K76" i="2"/>
  <c r="K74" i="2"/>
  <c r="K72" i="2"/>
  <c r="K70" i="2"/>
  <c r="L70" i="2" s="1"/>
  <c r="S70" i="2" s="1"/>
  <c r="K68" i="2"/>
  <c r="K66" i="2"/>
  <c r="L88" i="2" l="1"/>
  <c r="S88" i="2" s="1"/>
  <c r="L89" i="2"/>
  <c r="S89" i="2" s="1"/>
  <c r="L87" i="2"/>
  <c r="S87" i="2" s="1"/>
  <c r="L76" i="2"/>
  <c r="S76" i="2" s="1"/>
  <c r="L75" i="2"/>
  <c r="S75" i="2" s="1"/>
  <c r="L77" i="2"/>
  <c r="S77" i="2" s="1"/>
  <c r="R36" i="2"/>
  <c r="S36" i="2" s="1"/>
  <c r="R37" i="2"/>
  <c r="S37" i="2" s="1"/>
  <c r="R38" i="2"/>
  <c r="S38" i="2"/>
  <c r="R39" i="2"/>
  <c r="R40" i="2"/>
  <c r="R41" i="2"/>
  <c r="S41" i="2" s="1"/>
  <c r="R42" i="2"/>
  <c r="S42" i="2"/>
  <c r="R43" i="2"/>
  <c r="S43" i="2"/>
  <c r="R44" i="2"/>
  <c r="S44" i="2" s="1"/>
  <c r="R45" i="2"/>
  <c r="R46" i="2"/>
  <c r="S46" i="2"/>
  <c r="R47" i="2"/>
  <c r="S47" i="2"/>
  <c r="R48" i="2"/>
  <c r="S48" i="2" s="1"/>
  <c r="R49" i="2"/>
  <c r="S49" i="2" s="1"/>
  <c r="R50" i="2"/>
  <c r="S50" i="2"/>
  <c r="R51" i="2"/>
  <c r="S51" i="2"/>
  <c r="R52" i="2"/>
  <c r="S52" i="2" s="1"/>
  <c r="R53" i="2"/>
  <c r="S53" i="2" s="1"/>
  <c r="R54" i="2"/>
  <c r="S54" i="2"/>
  <c r="R55" i="2"/>
  <c r="S55" i="2"/>
  <c r="R56" i="2"/>
  <c r="S56" i="2" s="1"/>
  <c r="R57" i="2"/>
  <c r="S57" i="2" s="1"/>
  <c r="R58" i="2"/>
  <c r="S58" i="2"/>
  <c r="R59" i="2"/>
  <c r="S59" i="2"/>
  <c r="R60" i="2"/>
  <c r="S60" i="2" s="1"/>
  <c r="R61" i="2"/>
  <c r="S61" i="2" s="1"/>
  <c r="R62" i="2"/>
  <c r="S62" i="2"/>
  <c r="R63" i="2"/>
  <c r="S63" i="2"/>
  <c r="R64" i="2"/>
  <c r="S64" i="2" s="1"/>
  <c r="R65" i="2"/>
  <c r="S65" i="2" s="1"/>
  <c r="R33" i="2"/>
  <c r="S33" i="2" s="1"/>
  <c r="R34" i="2"/>
  <c r="S34" i="2" s="1"/>
  <c r="R35" i="2"/>
  <c r="S35" i="2" s="1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7" i="2"/>
  <c r="S7" i="2" s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8" i="1"/>
  <c r="S8" i="1" s="1"/>
  <c r="R9" i="1"/>
  <c r="S9" i="1" s="1"/>
  <c r="R10" i="1"/>
  <c r="S10" i="1" s="1"/>
  <c r="R11" i="1"/>
  <c r="S11" i="1"/>
  <c r="R12" i="1"/>
  <c r="S12" i="1" s="1"/>
  <c r="R13" i="1"/>
  <c r="S13" i="1" s="1"/>
  <c r="R14" i="1"/>
  <c r="S14" i="1" s="1"/>
  <c r="R15" i="1"/>
  <c r="S15" i="1"/>
  <c r="R16" i="1"/>
  <c r="S16" i="1" s="1"/>
  <c r="R17" i="1"/>
  <c r="S17" i="1" s="1"/>
  <c r="R18" i="1"/>
  <c r="S18" i="1" s="1"/>
  <c r="R19" i="1"/>
  <c r="S19" i="1"/>
  <c r="R20" i="1"/>
  <c r="S20" i="1" s="1"/>
  <c r="R21" i="1"/>
  <c r="S21" i="1" s="1"/>
  <c r="R22" i="1"/>
  <c r="S22" i="1" s="1"/>
  <c r="R23" i="1"/>
  <c r="S23" i="1"/>
  <c r="R24" i="1"/>
  <c r="S24" i="1" s="1"/>
  <c r="R25" i="1"/>
  <c r="S25" i="1" s="1"/>
  <c r="R26" i="1"/>
  <c r="S26" i="1" s="1"/>
  <c r="R27" i="1"/>
  <c r="S27" i="1"/>
  <c r="R28" i="1"/>
  <c r="S28" i="1" s="1"/>
  <c r="R29" i="1"/>
  <c r="S29" i="1" s="1"/>
  <c r="R30" i="1"/>
  <c r="S30" i="1" s="1"/>
  <c r="R31" i="1"/>
  <c r="S31" i="1"/>
  <c r="R32" i="1"/>
  <c r="S32" i="1" s="1"/>
  <c r="R33" i="1"/>
  <c r="S33" i="1" s="1"/>
  <c r="L35" i="1"/>
  <c r="I38" i="1"/>
  <c r="I39" i="1"/>
  <c r="I40" i="1"/>
  <c r="I41" i="1"/>
  <c r="I42" i="1"/>
  <c r="I43" i="1"/>
  <c r="I44" i="1"/>
  <c r="I45" i="1"/>
  <c r="K45" i="1" s="1"/>
  <c r="I46" i="1"/>
  <c r="I47" i="1"/>
  <c r="K47" i="1" s="1"/>
  <c r="L47" i="1" s="1"/>
  <c r="I48" i="1"/>
  <c r="K48" i="1" s="1"/>
  <c r="I49" i="1"/>
  <c r="I50" i="1"/>
  <c r="I51" i="1"/>
  <c r="I52" i="1"/>
  <c r="I53" i="1"/>
  <c r="J53" i="1" s="1"/>
  <c r="I54" i="1"/>
  <c r="I55" i="1"/>
  <c r="K55" i="1" s="1"/>
  <c r="L58" i="1" s="1"/>
  <c r="I56" i="1"/>
  <c r="K56" i="1" s="1"/>
  <c r="I57" i="1"/>
  <c r="I58" i="1"/>
  <c r="I59" i="1"/>
  <c r="I60" i="1"/>
  <c r="I61" i="1"/>
  <c r="K61" i="1" s="1"/>
  <c r="K42" i="1"/>
  <c r="K43" i="1"/>
  <c r="L46" i="1" s="1"/>
  <c r="K44" i="1"/>
  <c r="K46" i="1"/>
  <c r="K49" i="1"/>
  <c r="K50" i="1"/>
  <c r="K51" i="1"/>
  <c r="K52" i="1"/>
  <c r="K54" i="1"/>
  <c r="K57" i="1"/>
  <c r="L57" i="1" s="1"/>
  <c r="K58" i="1"/>
  <c r="K59" i="1"/>
  <c r="K60" i="1"/>
  <c r="K62" i="1"/>
  <c r="K63" i="1"/>
  <c r="K64" i="1"/>
  <c r="R7" i="1"/>
  <c r="S7" i="1" s="1"/>
  <c r="R56" i="1"/>
  <c r="S56" i="1" s="1"/>
  <c r="L52" i="2"/>
  <c r="L53" i="2"/>
  <c r="L51" i="2"/>
  <c r="L46" i="2"/>
  <c r="L47" i="2"/>
  <c r="J53" i="2"/>
  <c r="J52" i="2"/>
  <c r="J51" i="2"/>
  <c r="J46" i="2"/>
  <c r="J47" i="2"/>
  <c r="J45" i="2"/>
  <c r="I42" i="2"/>
  <c r="K42" i="2" s="1"/>
  <c r="I43" i="2"/>
  <c r="K43" i="2" s="1"/>
  <c r="I44" i="2"/>
  <c r="K44" i="2" s="1"/>
  <c r="I45" i="2"/>
  <c r="K45" i="2" s="1"/>
  <c r="L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J52" i="1"/>
  <c r="J51" i="1"/>
  <c r="J46" i="1"/>
  <c r="J47" i="1"/>
  <c r="J39" i="1"/>
  <c r="L41" i="1"/>
  <c r="L34" i="1"/>
  <c r="L33" i="1"/>
  <c r="J34" i="1"/>
  <c r="J35" i="1"/>
  <c r="J33" i="1"/>
  <c r="J40" i="1"/>
  <c r="J41" i="1"/>
  <c r="K36" i="1"/>
  <c r="K37" i="1"/>
  <c r="K38" i="1"/>
  <c r="K39" i="1"/>
  <c r="L39" i="1" s="1"/>
  <c r="K40" i="1"/>
  <c r="L40" i="1" s="1"/>
  <c r="K41" i="1"/>
  <c r="K34" i="1"/>
  <c r="I30" i="1"/>
  <c r="K30" i="1" s="1"/>
  <c r="I31" i="1"/>
  <c r="K31" i="1" s="1"/>
  <c r="I32" i="1"/>
  <c r="K32" i="1" s="1"/>
  <c r="I33" i="1"/>
  <c r="I34" i="1"/>
  <c r="I35" i="1"/>
  <c r="I36" i="1"/>
  <c r="I37" i="1"/>
  <c r="L41" i="2"/>
  <c r="L34" i="2"/>
  <c r="L35" i="2"/>
  <c r="L27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4" i="2"/>
  <c r="K35" i="2"/>
  <c r="K36" i="2"/>
  <c r="K37" i="2"/>
  <c r="K38" i="2"/>
  <c r="K40" i="2"/>
  <c r="L40" i="2" s="1"/>
  <c r="K41" i="2"/>
  <c r="J40" i="2"/>
  <c r="J41" i="2"/>
  <c r="J34" i="2"/>
  <c r="J35" i="2"/>
  <c r="J33" i="2"/>
  <c r="J27" i="2"/>
  <c r="I30" i="2"/>
  <c r="I31" i="2"/>
  <c r="I32" i="2"/>
  <c r="I33" i="2"/>
  <c r="K33" i="2" s="1"/>
  <c r="L33" i="2" s="1"/>
  <c r="I34" i="2"/>
  <c r="I35" i="2"/>
  <c r="I36" i="2"/>
  <c r="I37" i="2"/>
  <c r="K39" i="2"/>
  <c r="L39" i="2" s="1"/>
  <c r="I41" i="2"/>
  <c r="J64" i="2"/>
  <c r="J58" i="2"/>
  <c r="J59" i="2"/>
  <c r="J57" i="2"/>
  <c r="J28" i="2"/>
  <c r="J29" i="2"/>
  <c r="J21" i="2"/>
  <c r="J22" i="2"/>
  <c r="J23" i="2"/>
  <c r="J16" i="2"/>
  <c r="J17" i="2"/>
  <c r="J15" i="2"/>
  <c r="J10" i="2"/>
  <c r="J11" i="2"/>
  <c r="J9" i="2"/>
  <c r="R6" i="1"/>
  <c r="J58" i="1"/>
  <c r="J59" i="1"/>
  <c r="J57" i="1"/>
  <c r="J22" i="1"/>
  <c r="J23" i="1"/>
  <c r="J21" i="1"/>
  <c r="J16" i="1"/>
  <c r="J17" i="1"/>
  <c r="J15" i="1"/>
  <c r="J10" i="1"/>
  <c r="J11" i="1"/>
  <c r="J9" i="1"/>
  <c r="L5" i="4"/>
  <c r="L6" i="4"/>
  <c r="L7" i="4"/>
  <c r="L8" i="4"/>
  <c r="L9" i="4"/>
  <c r="L10" i="4"/>
  <c r="L11" i="4"/>
  <c r="L25" i="4"/>
  <c r="K3" i="4"/>
  <c r="K4" i="4"/>
  <c r="K5" i="4"/>
  <c r="K6" i="4"/>
  <c r="K7" i="4"/>
  <c r="K8" i="4"/>
  <c r="K9" i="4"/>
  <c r="K10" i="4"/>
  <c r="K11" i="4"/>
  <c r="K25" i="4"/>
  <c r="K2" i="4"/>
  <c r="I62" i="1"/>
  <c r="I63" i="1"/>
  <c r="I64" i="1"/>
  <c r="I65" i="1"/>
  <c r="K65" i="1"/>
  <c r="I63" i="2"/>
  <c r="K63" i="2" s="1"/>
  <c r="I64" i="2"/>
  <c r="K64" i="2" s="1"/>
  <c r="I65" i="2"/>
  <c r="K65" i="2" s="1"/>
  <c r="K60" i="2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L59" i="2" s="1"/>
  <c r="I60" i="2"/>
  <c r="I61" i="2"/>
  <c r="K61" i="2" s="1"/>
  <c r="I62" i="2"/>
  <c r="K62" i="2" s="1"/>
  <c r="S40" i="2" l="1"/>
  <c r="J39" i="2"/>
  <c r="S45" i="2"/>
  <c r="S39" i="2"/>
  <c r="L52" i="1"/>
  <c r="J64" i="1"/>
  <c r="J45" i="1"/>
  <c r="K53" i="1"/>
  <c r="L53" i="1" s="1"/>
  <c r="L51" i="1"/>
  <c r="L45" i="1"/>
  <c r="L59" i="1"/>
  <c r="K33" i="1"/>
  <c r="K35" i="1"/>
  <c r="L65" i="2"/>
  <c r="L58" i="2"/>
  <c r="L57" i="2"/>
  <c r="L64" i="2"/>
  <c r="L64" i="1"/>
  <c r="L3" i="3"/>
  <c r="L4" i="3"/>
  <c r="L5" i="3"/>
  <c r="L6" i="3"/>
  <c r="L7" i="3"/>
  <c r="L8" i="3"/>
  <c r="L9" i="3"/>
  <c r="L10" i="3"/>
  <c r="L11" i="3"/>
  <c r="L12" i="3"/>
  <c r="L13" i="3"/>
  <c r="I28" i="1"/>
  <c r="K28" i="1"/>
  <c r="I26" i="1"/>
  <c r="K26" i="1"/>
  <c r="I27" i="1"/>
  <c r="I29" i="1"/>
  <c r="I26" i="2"/>
  <c r="I27" i="2"/>
  <c r="I28" i="2"/>
  <c r="I29" i="2"/>
  <c r="J28" i="1" l="1"/>
  <c r="K29" i="1"/>
  <c r="J29" i="1"/>
  <c r="K27" i="1"/>
  <c r="J27" i="1"/>
  <c r="I24" i="1" l="1"/>
  <c r="K24" i="1" s="1"/>
  <c r="I25" i="1"/>
  <c r="K25" i="1"/>
  <c r="I19" i="2"/>
  <c r="I20" i="2"/>
  <c r="I21" i="2"/>
  <c r="I22" i="2"/>
  <c r="I23" i="2"/>
  <c r="I24" i="2"/>
  <c r="I25" i="2"/>
  <c r="L3" i="4"/>
  <c r="L4" i="4"/>
  <c r="L2" i="4"/>
  <c r="L2" i="3"/>
  <c r="L28" i="2" l="1"/>
  <c r="L29" i="2"/>
  <c r="L27" i="1"/>
  <c r="L29" i="1"/>
  <c r="L28" i="1"/>
  <c r="I10" i="2" l="1"/>
  <c r="I13" i="2"/>
  <c r="I16" i="2" l="1"/>
  <c r="L16" i="2" s="1"/>
  <c r="I17" i="2"/>
  <c r="I18" i="2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L21" i="1" s="1"/>
  <c r="I22" i="1"/>
  <c r="K22" i="1" s="1"/>
  <c r="L22" i="1" s="1"/>
  <c r="I23" i="1"/>
  <c r="K23" i="1" s="1"/>
  <c r="R6" i="2"/>
  <c r="I15" i="2"/>
  <c r="I14" i="2"/>
  <c r="I12" i="2"/>
  <c r="I11" i="2"/>
  <c r="K11" i="2" s="1"/>
  <c r="L11" i="2" s="1"/>
  <c r="K10" i="2"/>
  <c r="I9" i="2"/>
  <c r="K9" i="2" s="1"/>
  <c r="I8" i="2"/>
  <c r="K8" i="2" s="1"/>
  <c r="I7" i="2"/>
  <c r="K7" i="2" s="1"/>
  <c r="I6" i="2"/>
  <c r="K6" i="2" s="1"/>
  <c r="I7" i="1"/>
  <c r="K7" i="1" s="1"/>
  <c r="I8" i="1"/>
  <c r="K8" i="1" s="1"/>
  <c r="I9" i="1"/>
  <c r="K9" i="1" s="1"/>
  <c r="L9" i="1" s="1"/>
  <c r="I10" i="1"/>
  <c r="K10" i="1" s="1"/>
  <c r="L10" i="1" s="1"/>
  <c r="I11" i="1"/>
  <c r="K11" i="1" s="1"/>
  <c r="I12" i="1"/>
  <c r="K12" i="1" s="1"/>
  <c r="I13" i="1"/>
  <c r="K13" i="1" s="1"/>
  <c r="I14" i="1"/>
  <c r="K14" i="1" s="1"/>
  <c r="I15" i="1"/>
  <c r="K15" i="1" s="1"/>
  <c r="L15" i="1" s="1"/>
  <c r="I6" i="1"/>
  <c r="K6" i="1" s="1"/>
  <c r="L15" i="2" l="1"/>
  <c r="L22" i="2"/>
  <c r="L23" i="2"/>
  <c r="L21" i="2"/>
  <c r="L9" i="2"/>
  <c r="L10" i="2"/>
  <c r="L17" i="1"/>
  <c r="L16" i="1"/>
  <c r="L11" i="1"/>
  <c r="L23" i="1"/>
  <c r="L17" i="2"/>
  <c r="S6" i="1"/>
  <c r="S6" i="2"/>
</calcChain>
</file>

<file path=xl/sharedStrings.xml><?xml version="1.0" encoding="utf-8"?>
<sst xmlns="http://schemas.openxmlformats.org/spreadsheetml/2006/main" count="1380" uniqueCount="340">
  <si>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</si>
  <si>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</si>
  <si>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</si>
  <si>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</si>
  <si>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</si>
  <si>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</si>
  <si>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</si>
  <si>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</si>
  <si>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</si>
  <si>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</si>
  <si>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Round</t>
  </si>
  <si>
    <t>Internal standard in sample (ug):</t>
  </si>
  <si>
    <t>Volume of sample (mL):</t>
  </si>
  <si>
    <t>FA_01</t>
  </si>
  <si>
    <t>FA_02</t>
  </si>
  <si>
    <t>FA_03</t>
  </si>
  <si>
    <t>FA_04</t>
  </si>
  <si>
    <t>FA_05</t>
  </si>
  <si>
    <t>FA_06</t>
  </si>
  <si>
    <t>FA_07</t>
  </si>
  <si>
    <t>FA_08</t>
  </si>
  <si>
    <t>FA_09</t>
  </si>
  <si>
    <t>FA_10</t>
  </si>
  <si>
    <t>17:0</t>
  </si>
  <si>
    <t>FA_11</t>
  </si>
  <si>
    <t>FA_12</t>
  </si>
  <si>
    <t>FA_13</t>
  </si>
  <si>
    <t>TRL</t>
  </si>
  <si>
    <t>BAF</t>
  </si>
  <si>
    <t>-</t>
  </si>
  <si>
    <t>+</t>
  </si>
  <si>
    <t>Intracellular 16:0 (umol/L)</t>
  </si>
  <si>
    <t>Intracellular 16:0 from TG (umol/L)</t>
  </si>
  <si>
    <t>Intracellular 13C 16:0 from TG(nmol/L)</t>
  </si>
  <si>
    <t>TRL number</t>
  </si>
  <si>
    <t>S</t>
  </si>
  <si>
    <t>T</t>
  </si>
  <si>
    <t>TG_01</t>
  </si>
  <si>
    <t>TG_02</t>
  </si>
  <si>
    <t>TG_03</t>
  </si>
  <si>
    <t>TG_04</t>
  </si>
  <si>
    <t>TG_05</t>
  </si>
  <si>
    <t>TG_06</t>
  </si>
  <si>
    <t>TG_07</t>
  </si>
  <si>
    <t>TG_08</t>
  </si>
  <si>
    <t>TG_09</t>
  </si>
  <si>
    <t>TG_10</t>
  </si>
  <si>
    <t>TG_11</t>
  </si>
  <si>
    <t>TG_12</t>
  </si>
  <si>
    <t>TG_13</t>
  </si>
  <si>
    <t>SAMPLE_ID</t>
  </si>
  <si>
    <t>Sample Type</t>
  </si>
  <si>
    <t>Media</t>
  </si>
  <si>
    <t>Time (hours)</t>
  </si>
  <si>
    <t>Cell</t>
  </si>
  <si>
    <t>Control</t>
  </si>
  <si>
    <t>OPLA</t>
  </si>
  <si>
    <t>POLA</t>
  </si>
  <si>
    <t>TRL_04</t>
  </si>
  <si>
    <t>TRL_05</t>
  </si>
  <si>
    <t>TRL_06</t>
  </si>
  <si>
    <t>TRL_10</t>
  </si>
  <si>
    <t>TRL_11</t>
  </si>
  <si>
    <t>TRL_12</t>
  </si>
  <si>
    <t>TRL_16</t>
  </si>
  <si>
    <t>TRL_17</t>
  </si>
  <si>
    <t>TRL_18</t>
  </si>
  <si>
    <t>TRL_22</t>
  </si>
  <si>
    <t>TRL_23</t>
  </si>
  <si>
    <t>TRL_24</t>
  </si>
  <si>
    <t>TRL_28</t>
  </si>
  <si>
    <t>TRL_29</t>
  </si>
  <si>
    <t>TRL_30</t>
  </si>
  <si>
    <t>TRL_34</t>
  </si>
  <si>
    <t>TRL_35</t>
  </si>
  <si>
    <t>TRL_36</t>
  </si>
  <si>
    <t>TRL_40</t>
  </si>
  <si>
    <t>TRL_41</t>
  </si>
  <si>
    <t>TRL_42</t>
  </si>
  <si>
    <t>TRL_46</t>
  </si>
  <si>
    <t>TRL_47</t>
  </si>
  <si>
    <t>TRL_48</t>
  </si>
  <si>
    <t>TRL_52</t>
  </si>
  <si>
    <t>TRL_53</t>
  </si>
  <si>
    <t>TRL_54</t>
  </si>
  <si>
    <t>TRL_58</t>
  </si>
  <si>
    <t>TRL_59</t>
  </si>
  <si>
    <t>TRL_60</t>
  </si>
  <si>
    <t>TRL_64</t>
  </si>
  <si>
    <t>TRL_65</t>
  </si>
  <si>
    <t>TRL_66</t>
  </si>
  <si>
    <t>TRL_70</t>
  </si>
  <si>
    <t>TRL_71</t>
  </si>
  <si>
    <t>TRL_72</t>
  </si>
  <si>
    <t>TRL_76</t>
  </si>
  <si>
    <t>TRL_77</t>
  </si>
  <si>
    <t>TRL_78</t>
  </si>
  <si>
    <t>TRL_82</t>
  </si>
  <si>
    <t>TRL_83</t>
  </si>
  <si>
    <t>TRL_84</t>
  </si>
  <si>
    <t>TRL_88</t>
  </si>
  <si>
    <t>TRL_89</t>
  </si>
  <si>
    <t>TRL_90</t>
  </si>
  <si>
    <t>TRL_94</t>
  </si>
  <si>
    <t>TRL_95</t>
  </si>
  <si>
    <t>TRL_96</t>
  </si>
  <si>
    <t>Protein (mg/mL)</t>
  </si>
  <si>
    <t>Intracellular 13C 16:0 (nmol/L)</t>
  </si>
  <si>
    <t>Uncorrected intracellular 13C 16:0 (nmol/L)</t>
  </si>
  <si>
    <t>Intracellular 13C 16:0 (nmol/g of protein)</t>
  </si>
  <si>
    <t>TRL_01</t>
  </si>
  <si>
    <t>TRL_02</t>
  </si>
  <si>
    <t>TRL_03</t>
  </si>
  <si>
    <t>TRL_07</t>
  </si>
  <si>
    <t>TRL_08</t>
  </si>
  <si>
    <t>TRL_09</t>
  </si>
  <si>
    <t>TRL_13</t>
  </si>
  <si>
    <t>TRL_14</t>
  </si>
  <si>
    <t>TRL_15</t>
  </si>
  <si>
    <t>TRL_19</t>
  </si>
  <si>
    <t>TRL_20</t>
  </si>
  <si>
    <t>TRL_21</t>
  </si>
  <si>
    <t>TRL_25</t>
  </si>
  <si>
    <t>TRL_26</t>
  </si>
  <si>
    <t>TRL_27</t>
  </si>
  <si>
    <t>TRL_31</t>
  </si>
  <si>
    <t>TRL_32</t>
  </si>
  <si>
    <t>TRL_33</t>
  </si>
  <si>
    <t>TRL_37</t>
  </si>
  <si>
    <t>TRL_38</t>
  </si>
  <si>
    <t>TRL_39</t>
  </si>
  <si>
    <t>TRL_43</t>
  </si>
  <si>
    <t>TRL_44</t>
  </si>
  <si>
    <t>TRL_45</t>
  </si>
  <si>
    <t>TRL_49</t>
  </si>
  <si>
    <t>TRL_50</t>
  </si>
  <si>
    <t>TRL_51</t>
  </si>
  <si>
    <t>TRL_55</t>
  </si>
  <si>
    <t>TRL_56</t>
  </si>
  <si>
    <t>TRL_57</t>
  </si>
  <si>
    <t>TRL_61</t>
  </si>
  <si>
    <t>TRL_62</t>
  </si>
  <si>
    <t>TRL_63</t>
  </si>
  <si>
    <t>TRL_67</t>
  </si>
  <si>
    <t>TRL_68</t>
  </si>
  <si>
    <t>TRL_69</t>
  </si>
  <si>
    <t>TRL_73</t>
  </si>
  <si>
    <t>TRL_74</t>
  </si>
  <si>
    <t>TRL_75</t>
  </si>
  <si>
    <t>TRL_79</t>
  </si>
  <si>
    <t>TRL_80</t>
  </si>
  <si>
    <t>TRL_81</t>
  </si>
  <si>
    <t>TRL_85</t>
  </si>
  <si>
    <t>TRL_86</t>
  </si>
  <si>
    <t>TRL_87</t>
  </si>
  <si>
    <t>TRL_91</t>
  </si>
  <si>
    <t>TRL_92</t>
  </si>
  <si>
    <t>TRL_93</t>
  </si>
  <si>
    <t>FA_14</t>
  </si>
  <si>
    <t>FA_15</t>
  </si>
  <si>
    <t>FA_16</t>
  </si>
  <si>
    <t>FA_17</t>
  </si>
  <si>
    <t>FA_18</t>
  </si>
  <si>
    <t>FA_19</t>
  </si>
  <si>
    <t>FA_20</t>
  </si>
  <si>
    <t>TG_14</t>
  </si>
  <si>
    <t>TG_15</t>
  </si>
  <si>
    <t>TG_16</t>
  </si>
  <si>
    <t>TG_17</t>
  </si>
  <si>
    <t>TG_18</t>
  </si>
  <si>
    <t>TG_19</t>
  </si>
  <si>
    <t>TG_20</t>
  </si>
  <si>
    <t>Uncorrected intracellular 16:0 from TG(umol/L)</t>
  </si>
  <si>
    <t>Uncorrected intracellular 16:0 (umol/L)</t>
  </si>
  <si>
    <t>Intracellular 16:0 from TG(umol/g of protein)</t>
  </si>
  <si>
    <t>Intracellular 16:0 (umol/g of protein)</t>
  </si>
  <si>
    <t>FA_21</t>
  </si>
  <si>
    <t>FA_22</t>
  </si>
  <si>
    <t>FA_23</t>
  </si>
  <si>
    <t>FA_24</t>
  </si>
  <si>
    <t>FA_49</t>
  </si>
  <si>
    <t>FA_50</t>
  </si>
  <si>
    <t>FA_51</t>
  </si>
  <si>
    <t>FA_53</t>
  </si>
  <si>
    <t>FA_54</t>
  </si>
  <si>
    <t>TG_21</t>
  </si>
  <si>
    <t>TG_22</t>
  </si>
  <si>
    <t>TG_23</t>
  </si>
  <si>
    <t>TG_24</t>
  </si>
  <si>
    <t>TG_49</t>
  </si>
  <si>
    <t>TG_50</t>
  </si>
  <si>
    <t>TG_51</t>
  </si>
  <si>
    <t>TG_52</t>
  </si>
  <si>
    <t>TG_53</t>
  </si>
  <si>
    <t>TG_54</t>
  </si>
  <si>
    <t>TG_55</t>
  </si>
  <si>
    <t>TG_56</t>
  </si>
  <si>
    <t>TG_57</t>
  </si>
  <si>
    <t>TG_58</t>
  </si>
  <si>
    <t>FA_52</t>
  </si>
  <si>
    <t>FA_55</t>
  </si>
  <si>
    <t>FA_56</t>
  </si>
  <si>
    <t>FA_57</t>
  </si>
  <si>
    <t>FA_58</t>
  </si>
  <si>
    <t>FA_59</t>
  </si>
  <si>
    <t>FA_60</t>
  </si>
  <si>
    <t>TG_59</t>
  </si>
  <si>
    <t>TG_60</t>
  </si>
  <si>
    <t>TTR-Background</t>
  </si>
  <si>
    <t>Uncorrected intracellular TG 13C 16:0 (nmol/L)</t>
  </si>
  <si>
    <t>Intracellular TG 13C 16:0 (nmol/g of protein)</t>
  </si>
  <si>
    <t>TTR-background</t>
  </si>
  <si>
    <t>TG_25</t>
  </si>
  <si>
    <t>TG_26</t>
  </si>
  <si>
    <t>TG_27</t>
  </si>
  <si>
    <t>TG_28</t>
  </si>
  <si>
    <t>TG_29</t>
  </si>
  <si>
    <t>TG_30</t>
  </si>
  <si>
    <t>TG_31</t>
  </si>
  <si>
    <t>TG_32</t>
  </si>
  <si>
    <t>TG_34</t>
  </si>
  <si>
    <t>TG_35</t>
  </si>
  <si>
    <t>TG_36</t>
  </si>
  <si>
    <t>FA_25</t>
  </si>
  <si>
    <t>FA_26</t>
  </si>
  <si>
    <t>FA_27</t>
  </si>
  <si>
    <t>FA_28</t>
  </si>
  <si>
    <t>FA_29</t>
  </si>
  <si>
    <t>FA_30</t>
  </si>
  <si>
    <t>FA_31</t>
  </si>
  <si>
    <t>FA_32</t>
  </si>
  <si>
    <t>FA_33</t>
  </si>
  <si>
    <t>FA_34</t>
  </si>
  <si>
    <t>FA_35</t>
  </si>
  <si>
    <t>FA_36</t>
  </si>
  <si>
    <t>TG_33</t>
  </si>
  <si>
    <t>TG_37</t>
  </si>
  <si>
    <t>TG_38</t>
  </si>
  <si>
    <t>TG_39</t>
  </si>
  <si>
    <t>TG_40</t>
  </si>
  <si>
    <t>TG_41</t>
  </si>
  <si>
    <t>TG_42</t>
  </si>
  <si>
    <t>TG_43</t>
  </si>
  <si>
    <t>TG_44</t>
  </si>
  <si>
    <t>TG_45</t>
  </si>
  <si>
    <t>TG_46</t>
  </si>
  <si>
    <t>TG_47</t>
  </si>
  <si>
    <t>TG_48</t>
  </si>
  <si>
    <t>FA_37</t>
  </si>
  <si>
    <t>FA_38</t>
  </si>
  <si>
    <t>FA_39</t>
  </si>
  <si>
    <t>FA_40</t>
  </si>
  <si>
    <t>FA_41</t>
  </si>
  <si>
    <t>FA_42</t>
  </si>
  <si>
    <t>FA_43</t>
  </si>
  <si>
    <t>FA_44</t>
  </si>
  <si>
    <t>FA_45</t>
  </si>
  <si>
    <t>FA_46</t>
  </si>
  <si>
    <t>FA_47</t>
  </si>
  <si>
    <t>FA_48</t>
  </si>
  <si>
    <t>FA_78</t>
  </si>
  <si>
    <t>TG_74</t>
  </si>
  <si>
    <t>TG_75</t>
  </si>
  <si>
    <t>TG_76</t>
  </si>
  <si>
    <t>TG_77</t>
  </si>
  <si>
    <t>TG_78</t>
  </si>
  <si>
    <t>TG_79</t>
  </si>
  <si>
    <t>TG_80</t>
  </si>
  <si>
    <t>TG_81</t>
  </si>
  <si>
    <t>TG_82</t>
  </si>
  <si>
    <t>FA_73</t>
  </si>
  <si>
    <t>FA_74</t>
  </si>
  <si>
    <t>FA_75</t>
  </si>
  <si>
    <t>FA_76</t>
  </si>
  <si>
    <t>FA_77</t>
  </si>
  <si>
    <t>TG_61</t>
  </si>
  <si>
    <t>TG_62</t>
  </si>
  <si>
    <t>TG_63</t>
  </si>
  <si>
    <t>TG_64</t>
  </si>
  <si>
    <t>TG_65</t>
  </si>
  <si>
    <t>TG_66</t>
  </si>
  <si>
    <t>TG_67</t>
  </si>
  <si>
    <t>TG_68</t>
  </si>
  <si>
    <t>TG_69</t>
  </si>
  <si>
    <t>TG_70</t>
  </si>
  <si>
    <t>FA_61</t>
  </si>
  <si>
    <t>FA_62</t>
  </si>
  <si>
    <t>FA_63</t>
  </si>
  <si>
    <t>FA_64</t>
  </si>
  <si>
    <t>FA_65</t>
  </si>
  <si>
    <t>FA_66</t>
  </si>
  <si>
    <t>FA_67</t>
  </si>
  <si>
    <t>FA_68</t>
  </si>
  <si>
    <t>FA_69</t>
  </si>
  <si>
    <t>FA_70</t>
  </si>
  <si>
    <t>TG_73</t>
  </si>
  <si>
    <t>TG_83</t>
  </si>
  <si>
    <t>TG_84</t>
  </si>
  <si>
    <t>TG_85</t>
  </si>
  <si>
    <t>TG_86</t>
  </si>
  <si>
    <t>TG_87</t>
  </si>
  <si>
    <t>TG_88</t>
  </si>
  <si>
    <t>FA_79</t>
  </si>
  <si>
    <t>FA_80</t>
  </si>
  <si>
    <t>FA_81</t>
  </si>
  <si>
    <t>FA_82</t>
  </si>
  <si>
    <t>FA_83</t>
  </si>
  <si>
    <t>FA_84</t>
  </si>
  <si>
    <t>FA_85</t>
  </si>
  <si>
    <t>FA_86</t>
  </si>
  <si>
    <t>FA_87</t>
  </si>
  <si>
    <t>FA_88</t>
  </si>
  <si>
    <t>TG_71</t>
  </si>
  <si>
    <t>TG_72</t>
  </si>
  <si>
    <t>FA_71</t>
  </si>
  <si>
    <t>FA_72</t>
  </si>
  <si>
    <t>Switched with 64</t>
  </si>
  <si>
    <t>Switched with 65</t>
  </si>
  <si>
    <t>Switched with 66</t>
  </si>
  <si>
    <t>Switched with 67</t>
  </si>
  <si>
    <t>Switched with 68</t>
  </si>
  <si>
    <t>Switched with 69</t>
  </si>
  <si>
    <t>TG_89</t>
  </si>
  <si>
    <t>TG_90</t>
  </si>
  <si>
    <t>TG_91</t>
  </si>
  <si>
    <t>TG_92</t>
  </si>
  <si>
    <t>TG_93</t>
  </si>
  <si>
    <t>TG_94</t>
  </si>
  <si>
    <t>TG_95</t>
  </si>
  <si>
    <t>TG_96</t>
  </si>
  <si>
    <t>FA_89</t>
  </si>
  <si>
    <t>FA_90</t>
  </si>
  <si>
    <t>FA_91</t>
  </si>
  <si>
    <t>FA_92</t>
  </si>
  <si>
    <t>FA_93</t>
  </si>
  <si>
    <t>FA_94</t>
  </si>
  <si>
    <t>FA_95</t>
  </si>
  <si>
    <t>FA_96</t>
  </si>
  <si>
    <t>Have I screwed Up?</t>
  </si>
  <si>
    <t>Have I screwed up?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</si>
</sst>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2" fillId="3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0" borderId="0" xfId="0" applyFont="1"/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8B7F5-C567-45AA-AA9A-3E8890A5232D}" name="Table1" displayName="Table1" ref="A1:L49" totalsRowShown="0">
  <autoFilter ref="A1:L49" xr:uid="{42C8B7F5-C567-45AA-AA9A-3E8890A5232D}"/>
  <sortState xmlns:xlrd2="http://schemas.microsoft.com/office/spreadsheetml/2017/richdata2" ref="A2:L49">
    <sortCondition descending="1" ref="F1:F49"/>
  </sortState>
  <tableColumns count="12">
    <tableColumn id="1" xr3:uid="{FB9AD91E-B274-4F78-B93E-E4FC01F5906A}" name="SAMPLE_ID"/>
    <tableColumn id="11" xr3:uid="{D2FF2C08-18B8-4A92-9CB6-ADC15C316AEB}" name="Round"/>
    <tableColumn id="2" xr3:uid="{0F34B3BB-F897-41EE-9ACB-D6A01F846333}" name="Sample Type"/>
    <tableColumn id="3" xr3:uid="{0C9D0C14-CAA9-4904-9E01-3CEA6781770A}" name="Media"/>
    <tableColumn id="4" xr3:uid="{A9EBD56B-2F88-4ABF-A92D-FC72BF228430}" name="BAF"/>
    <tableColumn id="5" xr3:uid="{E5371C94-581D-41A0-BCAE-96C9F276ADE6}" name="TRL"/>
    <tableColumn id="6" xr3:uid="{3F8E5551-F7D3-4DFE-A714-E936EC0CE0F0}" name="Time (hours)"/>
    <tableColumn id="7" xr3:uid="{30C17254-8D00-4AB4-B480-07C283640A57}" name="Protein (mg/mL)"/>
    <tableColumn id="9" xr3:uid="{E0DE2800-3AD9-4FE4-ACCE-80C185C474CE}" name="Uncorrected intracellular TG 13C 16:0 (nmol/L)"/>
    <tableColumn id="10" xr3:uid="{30808097-CD2E-468E-B6B5-911BCFC6A12D}" name="Uncorrected intracellular 13C 16:0 (nmol/L)"/>
    <tableColumn id="12" xr3:uid="{EC731FEC-C13E-40C6-B53D-435B7748D450}" name="Intracellular TG 13C 16:0 (nmol/g of protein)"/>
    <tableColumn id="13" xr3:uid="{AF3E17E8-54D9-4097-9854-5B2C72957095}" name="Intracellular 13C 16:0 (nmol/g of protei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9E82C-D622-44D0-A555-69C68A81EDB1}" name="Table2" displayName="Table2" ref="A1:L97" totalsRowShown="0">
  <autoFilter ref="A1:L97" xr:uid="{6919E82C-D622-44D0-A555-69C68A81EDB1}"/>
  <sortState xmlns:xlrd2="http://schemas.microsoft.com/office/spreadsheetml/2017/richdata2" ref="A2:L97">
    <sortCondition ref="A1:A97"/>
  </sortState>
  <tableColumns count="12">
    <tableColumn id="1" xr3:uid="{728D0BC1-8365-433E-8ADD-3401548A7F21}" name="SAMPLE_ID"/>
    <tableColumn id="2" xr3:uid="{ED28736D-63D6-43AC-A0B1-BC648D1C3238}" name="Round"/>
    <tableColumn id="3" xr3:uid="{BE75105A-2419-40A7-83F5-0C1CCA9FACB2}" name="Sample Type"/>
    <tableColumn id="4" xr3:uid="{DB2749DC-79F9-49EA-A512-0CAC403F3D92}" name="Media"/>
    <tableColumn id="5" xr3:uid="{2CFDAB09-B3D2-4E0A-8980-8D8DC2696503}" name="BAF"/>
    <tableColumn id="6" xr3:uid="{64F21292-ABA4-4156-B8E8-FB615D36DE7E}" name="TRL"/>
    <tableColumn id="7" xr3:uid="{D0948595-852F-4E35-91CF-21F3D0CF19C4}" name="Time (hours)"/>
    <tableColumn id="8" xr3:uid="{9DDD8EA6-9ECF-402E-8068-787006529CC7}" name="Protein (mg/mL)"/>
    <tableColumn id="9" xr3:uid="{47A00856-24AE-4497-A91D-6A51473F5D16}" name="Uncorrected intracellular 16:0 from TG(umol/L)"/>
    <tableColumn id="10" xr3:uid="{1527501A-92BD-46D7-BF56-183616455DDF}" name="Uncorrected intracellular 16:0 (umol/L)"/>
    <tableColumn id="11" xr3:uid="{E714C9AE-1E86-4821-9BAE-C3397E86ABC4}" name="Intracellular 16:0 from TG(umol/g of protein)"/>
    <tableColumn id="12" xr3:uid="{E19DBD95-0827-4F2F-A1C5-5FF3A34BBFFE}" name="Intracellular 16:0 (umol/g of prote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opLeftCell="K66" workbookViewId="0">
      <selection activeCell="X96" sqref="X96"/>
    </sheetView>
  </sheetViews>
  <sheetFormatPr defaultRowHeight="15" x14ac:dyDescent="0.25"/>
  <cols>
    <col min="1" max="1" width="14.42578125" style="2" customWidth="1"/>
    <col min="2" max="2" width="9.140625" style="2"/>
    <col min="3" max="3" width="29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3" width="13.140625" style="1" customWidth="1"/>
    <col min="14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32.5703125" style="4" customWidth="1"/>
    <col min="19" max="19" width="34.5703125" style="4" customWidth="1"/>
  </cols>
  <sheetData>
    <row r="1" spans="1:21" x14ac:dyDescent="0.25">
      <c r="C1" s="3" t="s">
        <v>11</v>
      </c>
      <c r="D1" s="3">
        <v>25.07</v>
      </c>
    </row>
    <row r="2" spans="1:21" x14ac:dyDescent="0.25">
      <c r="C2" s="3" t="s">
        <v>12</v>
      </c>
      <c r="D2" s="3">
        <v>0.25</v>
      </c>
    </row>
    <row r="3" spans="1:21" x14ac:dyDescent="0.25">
      <c r="I3" s="2">
        <f>AVERAGE(I6:I8,I12:I14,I18:I20,I24:I26,I54:I56,I60:I62,I30:I32,I36:I38,I42:I44,I48:I50)</f>
        <v>1.15738448101575E-2</v>
      </c>
      <c r="K3" s="2">
        <f>AVERAGE(K6:K8,K12:K14,K18:K20,K24:K26,K54:K56,K60:K62,K30:K32,K36:K38,K42:K44,K48:K50)</f>
        <v>1.1441422958112899</v>
      </c>
    </row>
    <row r="4" spans="1:21" x14ac:dyDescent="0.25">
      <c r="D4" s="10" t="s">
        <v>8</v>
      </c>
      <c r="E4" s="10"/>
      <c r="F4" s="10"/>
      <c r="G4" s="10"/>
      <c r="H4" s="10"/>
      <c r="I4" s="10"/>
      <c r="J4" s="10"/>
      <c r="K4" s="10"/>
      <c r="L4" s="10"/>
      <c r="M4" s="11" t="s">
        <v>9</v>
      </c>
      <c r="N4" s="11"/>
      <c r="O4" s="11"/>
      <c r="P4" s="11"/>
      <c r="Q4" s="11"/>
    </row>
    <row r="5" spans="1:21" x14ac:dyDescent="0.25">
      <c r="A5" s="2" t="s">
        <v>34</v>
      </c>
      <c r="B5" s="2" t="s">
        <v>10</v>
      </c>
      <c r="C5" s="2" t="s">
        <v>27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208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32</v>
      </c>
      <c r="S5" s="4" t="s">
        <v>33</v>
      </c>
      <c r="U5" t="s">
        <v>339</v>
      </c>
    </row>
    <row r="6" spans="1:21" x14ac:dyDescent="0.25">
      <c r="A6" s="2">
        <v>1</v>
      </c>
      <c r="B6" s="2">
        <v>1</v>
      </c>
      <c r="C6" s="2" t="s">
        <v>35</v>
      </c>
      <c r="D6" s="2">
        <v>5</v>
      </c>
      <c r="E6" s="2" t="s">
        <v>37</v>
      </c>
      <c r="F6" s="2">
        <v>803.2</v>
      </c>
      <c r="G6" s="2">
        <v>-28.984000000000002</v>
      </c>
      <c r="H6" s="2">
        <v>10.233000000000001</v>
      </c>
      <c r="I6" s="2">
        <f>(((G6/1000)+1)*0.0112372)*(17/16)</f>
        <v>1.15934698074E-2</v>
      </c>
      <c r="K6" s="2">
        <f>(I6/(1+I6))*100</f>
        <v>1.1460601667987549</v>
      </c>
      <c r="M6" s="1">
        <v>5</v>
      </c>
      <c r="N6" s="1" t="s">
        <v>37</v>
      </c>
      <c r="O6" s="1">
        <v>650.79999999999995</v>
      </c>
      <c r="P6" s="1">
        <v>-33.869999999999997</v>
      </c>
      <c r="Q6" s="1">
        <v>14.363</v>
      </c>
      <c r="R6" s="4">
        <f>((H6/Q6)*$D$1)/256.4*(1/$D$2*1000)/3</f>
        <v>92.882279100953099</v>
      </c>
      <c r="S6" s="4">
        <f>R6*(L6/100)*1000</f>
        <v>0</v>
      </c>
      <c r="U6">
        <f>M6-D6</f>
        <v>0</v>
      </c>
    </row>
    <row r="7" spans="1:21" x14ac:dyDescent="0.25">
      <c r="A7" s="2">
        <v>2</v>
      </c>
      <c r="B7" s="2">
        <v>1</v>
      </c>
      <c r="C7" s="2" t="s">
        <v>35</v>
      </c>
      <c r="D7" s="2">
        <v>6</v>
      </c>
      <c r="E7" s="2" t="s">
        <v>38</v>
      </c>
      <c r="F7" s="2">
        <v>811.5</v>
      </c>
      <c r="G7" s="2">
        <v>-30.655999999999999</v>
      </c>
      <c r="H7" s="2">
        <v>37.768999999999998</v>
      </c>
      <c r="I7" s="2">
        <f t="shared" ref="I7:I15" si="0">(((G7/1000)+1)*0.0112372)*(17/16)</f>
        <v>1.15735069216E-2</v>
      </c>
      <c r="K7" s="2">
        <f t="shared" ref="K7:K23" si="1">(I7/(1+I7))*100</f>
        <v>1.1441093348539999</v>
      </c>
      <c r="M7" s="1">
        <v>6</v>
      </c>
      <c r="N7" s="1" t="s">
        <v>38</v>
      </c>
      <c r="O7" s="1">
        <v>651.5</v>
      </c>
      <c r="P7" s="1">
        <v>-34.183999999999997</v>
      </c>
      <c r="Q7" s="1">
        <v>14.942</v>
      </c>
      <c r="R7" s="4">
        <f t="shared" ref="R7:R56" si="2">((H7/Q7)*$D$1)/256.4*(1/$D$2*1000)/3</f>
        <v>329.53519425745577</v>
      </c>
      <c r="S7" s="4">
        <f t="shared" ref="S7:S56" si="3">R7*(L7/100)*1000</f>
        <v>0</v>
      </c>
      <c r="U7">
        <f t="shared" ref="U7:U70" si="4">M7-D7</f>
        <v>0</v>
      </c>
    </row>
    <row r="8" spans="1:21" x14ac:dyDescent="0.25">
      <c r="A8" s="2">
        <v>3</v>
      </c>
      <c r="B8" s="2">
        <v>1</v>
      </c>
      <c r="C8" s="2" t="s">
        <v>35</v>
      </c>
      <c r="D8" s="2">
        <v>7</v>
      </c>
      <c r="E8" s="2" t="s">
        <v>39</v>
      </c>
      <c r="F8" s="2">
        <v>814.9</v>
      </c>
      <c r="G8" s="2">
        <v>-30.558</v>
      </c>
      <c r="H8" s="2">
        <v>52.107999999999997</v>
      </c>
      <c r="I8" s="2">
        <f t="shared" si="0"/>
        <v>1.157467699505E-2</v>
      </c>
      <c r="K8" s="2">
        <f t="shared" si="1"/>
        <v>1.1442236799989249</v>
      </c>
      <c r="M8" s="1">
        <v>7</v>
      </c>
      <c r="N8" s="1" t="s">
        <v>39</v>
      </c>
      <c r="O8" s="1">
        <v>651.20000000000005</v>
      </c>
      <c r="P8" s="1">
        <v>-33.991</v>
      </c>
      <c r="Q8" s="1">
        <v>13.532999999999999</v>
      </c>
      <c r="R8" s="4">
        <f t="shared" si="2"/>
        <v>501.97879577046677</v>
      </c>
      <c r="S8" s="4">
        <f t="shared" si="3"/>
        <v>0</v>
      </c>
      <c r="U8">
        <f t="shared" si="4"/>
        <v>0</v>
      </c>
    </row>
    <row r="9" spans="1:21" x14ac:dyDescent="0.25">
      <c r="A9" s="2">
        <v>4</v>
      </c>
      <c r="B9" s="2">
        <v>1</v>
      </c>
      <c r="C9" s="2" t="s">
        <v>36</v>
      </c>
      <c r="D9" s="2">
        <v>5</v>
      </c>
      <c r="E9" s="2" t="s">
        <v>40</v>
      </c>
      <c r="F9" s="2">
        <v>801.9</v>
      </c>
      <c r="G9" s="2">
        <v>79.198999999999998</v>
      </c>
      <c r="H9" s="2">
        <v>9.4909999999999997</v>
      </c>
      <c r="I9" s="2">
        <f t="shared" si="0"/>
        <v>1.2885123440475E-2</v>
      </c>
      <c r="J9" s="2">
        <f>I9-AVERAGE($I$6:$I$8)</f>
        <v>1.3045721991250016E-3</v>
      </c>
      <c r="K9" s="2">
        <f t="shared" si="1"/>
        <v>1.272120909102505</v>
      </c>
      <c r="L9" s="2">
        <f>K9-AVERAGE($K$6:$K$8)</f>
        <v>0.12732318188527847</v>
      </c>
      <c r="M9" s="1">
        <v>5</v>
      </c>
      <c r="N9" s="1" t="s">
        <v>40</v>
      </c>
      <c r="O9" s="1">
        <v>649.79999999999995</v>
      </c>
      <c r="P9" s="1">
        <v>-34.408999999999999</v>
      </c>
      <c r="Q9" s="1">
        <v>11.538</v>
      </c>
      <c r="R9" s="4">
        <f t="shared" ref="R9:R33" si="5">((H9/Q9)*$D$1)/256.4*(1/$D$2*1000)/3</f>
        <v>107.23992176882432</v>
      </c>
      <c r="S9" s="4">
        <f t="shared" ref="S9:S33" si="6">R9*(L9/100)*1000</f>
        <v>136.54128064735053</v>
      </c>
      <c r="U9">
        <f t="shared" si="4"/>
        <v>0</v>
      </c>
    </row>
    <row r="10" spans="1:21" x14ac:dyDescent="0.25">
      <c r="A10" s="2">
        <v>5</v>
      </c>
      <c r="B10" s="2">
        <v>1</v>
      </c>
      <c r="C10" s="2" t="s">
        <v>36</v>
      </c>
      <c r="D10" s="2">
        <v>6</v>
      </c>
      <c r="E10" s="2" t="s">
        <v>41</v>
      </c>
      <c r="F10" s="2">
        <v>811.3</v>
      </c>
      <c r="G10" s="2">
        <v>-10.781000000000001</v>
      </c>
      <c r="H10" s="2">
        <v>42.67</v>
      </c>
      <c r="I10" s="2">
        <f t="shared" si="0"/>
        <v>1.1810804980974999E-2</v>
      </c>
      <c r="J10" s="2">
        <f t="shared" ref="J10:J11" si="7">I10-AVERAGE($I$6:$I$8)</f>
        <v>2.3025373962499984E-4</v>
      </c>
      <c r="K10" s="2">
        <f t="shared" si="1"/>
        <v>1.1672938184522623</v>
      </c>
      <c r="L10" s="2">
        <f t="shared" ref="L10:L11" si="8">K10-AVERAGE($K$6:$K$8)</f>
        <v>2.249609123503582E-2</v>
      </c>
      <c r="M10" s="1">
        <v>6</v>
      </c>
      <c r="N10" s="1" t="s">
        <v>41</v>
      </c>
      <c r="O10" s="1">
        <v>650.6</v>
      </c>
      <c r="P10" s="1">
        <v>-34.505000000000003</v>
      </c>
      <c r="Q10" s="1">
        <v>14.579000000000001</v>
      </c>
      <c r="R10" s="4">
        <f t="shared" si="5"/>
        <v>381.56625242991754</v>
      </c>
      <c r="S10" s="4">
        <f t="shared" si="6"/>
        <v>85.837492268741343</v>
      </c>
      <c r="U10">
        <f t="shared" si="4"/>
        <v>0</v>
      </c>
    </row>
    <row r="11" spans="1:21" x14ac:dyDescent="0.25">
      <c r="A11" s="2">
        <v>6</v>
      </c>
      <c r="B11" s="2">
        <v>1</v>
      </c>
      <c r="C11" s="2" t="s">
        <v>36</v>
      </c>
      <c r="D11" s="2">
        <v>7</v>
      </c>
      <c r="E11" s="2" t="s">
        <v>42</v>
      </c>
      <c r="F11" s="2">
        <v>814.9</v>
      </c>
      <c r="G11" s="2">
        <v>-17.076000000000001</v>
      </c>
      <c r="H11" s="2">
        <v>61.587000000000003</v>
      </c>
      <c r="I11" s="2">
        <f t="shared" si="0"/>
        <v>1.17356456711E-2</v>
      </c>
      <c r="J11" s="2">
        <f t="shared" si="7"/>
        <v>1.5509442975000093E-4</v>
      </c>
      <c r="K11" s="2">
        <f t="shared" si="1"/>
        <v>1.1599517839776776</v>
      </c>
      <c r="L11" s="2">
        <f t="shared" si="8"/>
        <v>1.5154056760451118E-2</v>
      </c>
      <c r="M11" s="1">
        <v>7</v>
      </c>
      <c r="N11" s="1" t="s">
        <v>42</v>
      </c>
      <c r="O11" s="1">
        <v>650.6</v>
      </c>
      <c r="P11" s="1">
        <v>-34.279000000000003</v>
      </c>
      <c r="Q11" s="1">
        <v>14.452</v>
      </c>
      <c r="R11" s="4">
        <f t="shared" si="5"/>
        <v>555.56662260954886</v>
      </c>
      <c r="S11" s="4">
        <f t="shared" si="6"/>
        <v>84.190881332372271</v>
      </c>
      <c r="U11">
        <f t="shared" si="4"/>
        <v>0</v>
      </c>
    </row>
    <row r="12" spans="1:21" x14ac:dyDescent="0.25">
      <c r="A12" s="2">
        <v>7</v>
      </c>
      <c r="B12" s="2">
        <v>1</v>
      </c>
      <c r="C12" s="2" t="s">
        <v>35</v>
      </c>
      <c r="D12" s="2">
        <v>8</v>
      </c>
      <c r="E12" s="2" t="s">
        <v>43</v>
      </c>
      <c r="F12" s="2">
        <v>801.3</v>
      </c>
      <c r="G12" s="2">
        <v>-28.257000000000001</v>
      </c>
      <c r="H12" s="2">
        <v>8.25</v>
      </c>
      <c r="I12" s="2">
        <f t="shared" si="0"/>
        <v>1.1602149842074999E-2</v>
      </c>
      <c r="K12" s="2">
        <f t="shared" si="1"/>
        <v>1.1469083813123817</v>
      </c>
      <c r="M12" s="1">
        <v>8</v>
      </c>
      <c r="N12" s="1" t="s">
        <v>43</v>
      </c>
      <c r="O12" s="1">
        <v>650</v>
      </c>
      <c r="P12" s="1">
        <v>-34.401000000000003</v>
      </c>
      <c r="Q12" s="1">
        <v>12.85</v>
      </c>
      <c r="R12" s="4">
        <f t="shared" si="5"/>
        <v>83.700079520690565</v>
      </c>
      <c r="S12" s="4">
        <f t="shared" si="6"/>
        <v>0</v>
      </c>
      <c r="U12">
        <f t="shared" si="4"/>
        <v>0</v>
      </c>
    </row>
    <row r="13" spans="1:21" x14ac:dyDescent="0.25">
      <c r="A13" s="2">
        <v>8</v>
      </c>
      <c r="B13" s="2">
        <v>1</v>
      </c>
      <c r="C13" s="2" t="s">
        <v>35</v>
      </c>
      <c r="D13" s="2">
        <v>9</v>
      </c>
      <c r="E13" s="2" t="s">
        <v>44</v>
      </c>
      <c r="F13" s="2">
        <v>810.9</v>
      </c>
      <c r="G13" s="2">
        <v>-31.073</v>
      </c>
      <c r="H13" s="2">
        <v>39.640999999999998</v>
      </c>
      <c r="I13" s="2">
        <f t="shared" si="0"/>
        <v>1.1568528139674999E-2</v>
      </c>
      <c r="K13" s="2">
        <f t="shared" si="1"/>
        <v>1.1436227816369593</v>
      </c>
      <c r="M13" s="1">
        <v>9</v>
      </c>
      <c r="N13" s="1" t="s">
        <v>44</v>
      </c>
      <c r="O13" s="1">
        <v>650.6</v>
      </c>
      <c r="P13" s="1">
        <v>-34.630000000000003</v>
      </c>
      <c r="Q13" s="1">
        <v>14.836</v>
      </c>
      <c r="R13" s="4">
        <f t="shared" si="5"/>
        <v>348.33958227566092</v>
      </c>
      <c r="S13" s="4">
        <f t="shared" si="6"/>
        <v>0</v>
      </c>
      <c r="U13">
        <f t="shared" si="4"/>
        <v>0</v>
      </c>
    </row>
    <row r="14" spans="1:21" x14ac:dyDescent="0.25">
      <c r="A14" s="2">
        <v>9</v>
      </c>
      <c r="B14" s="2">
        <v>1</v>
      </c>
      <c r="C14" s="2" t="s">
        <v>35</v>
      </c>
      <c r="D14" s="2">
        <v>10</v>
      </c>
      <c r="E14" s="2" t="s">
        <v>45</v>
      </c>
      <c r="F14" s="2">
        <v>815.5</v>
      </c>
      <c r="G14" s="2">
        <v>-31.198</v>
      </c>
      <c r="H14" s="2">
        <v>64.787000000000006</v>
      </c>
      <c r="I14" s="2">
        <f t="shared" si="0"/>
        <v>1.156703569905E-2</v>
      </c>
      <c r="K14" s="2">
        <f t="shared" si="1"/>
        <v>1.1434769314182449</v>
      </c>
      <c r="M14" s="1">
        <v>10</v>
      </c>
      <c r="N14" s="1" t="s">
        <v>45</v>
      </c>
      <c r="O14" s="1">
        <v>650.4</v>
      </c>
      <c r="P14" s="1">
        <v>-34.555</v>
      </c>
      <c r="Q14" s="1">
        <v>14.003</v>
      </c>
      <c r="R14" s="4">
        <f t="shared" si="5"/>
        <v>603.17291417644003</v>
      </c>
      <c r="S14" s="4">
        <f t="shared" si="6"/>
        <v>0</v>
      </c>
      <c r="U14">
        <f t="shared" si="4"/>
        <v>0</v>
      </c>
    </row>
    <row r="15" spans="1:21" x14ac:dyDescent="0.25">
      <c r="A15" s="2">
        <v>10</v>
      </c>
      <c r="B15" s="2">
        <v>1</v>
      </c>
      <c r="C15" s="2" t="s">
        <v>36</v>
      </c>
      <c r="D15" s="2">
        <v>11</v>
      </c>
      <c r="E15" s="2" t="s">
        <v>46</v>
      </c>
      <c r="F15" s="2">
        <v>802.1</v>
      </c>
      <c r="G15" s="2">
        <v>41.613</v>
      </c>
      <c r="H15" s="2">
        <v>10.146000000000001</v>
      </c>
      <c r="I15" s="2">
        <f t="shared" si="0"/>
        <v>1.2436364453824997E-2</v>
      </c>
      <c r="J15" s="2">
        <f>I15-AVERAGE($I$12:$I$14)</f>
        <v>8.5712656022499806E-4</v>
      </c>
      <c r="K15" s="2">
        <f t="shared" si="1"/>
        <v>1.2283601113571214</v>
      </c>
      <c r="L15" s="2">
        <f>K15-AVERAGE($K$12:$K$14)</f>
        <v>8.3690746567926189E-2</v>
      </c>
      <c r="M15" s="1">
        <v>11</v>
      </c>
      <c r="N15" s="1" t="s">
        <v>46</v>
      </c>
      <c r="O15" s="1">
        <v>649.79999999999995</v>
      </c>
      <c r="P15" s="1">
        <v>-34.277999999999999</v>
      </c>
      <c r="Q15" s="1">
        <v>12.532999999999999</v>
      </c>
      <c r="R15" s="4">
        <f t="shared" si="5"/>
        <v>105.53946006878816</v>
      </c>
      <c r="S15" s="4">
        <f t="shared" si="6"/>
        <v>88.326762055327166</v>
      </c>
      <c r="U15">
        <f t="shared" si="4"/>
        <v>0</v>
      </c>
    </row>
    <row r="16" spans="1:21" x14ac:dyDescent="0.25">
      <c r="A16" s="2">
        <v>11</v>
      </c>
      <c r="B16" s="2">
        <v>1</v>
      </c>
      <c r="C16" s="2" t="s">
        <v>36</v>
      </c>
      <c r="D16" s="2">
        <v>12</v>
      </c>
      <c r="E16" s="2" t="s">
        <v>47</v>
      </c>
      <c r="F16" s="2">
        <v>811.5</v>
      </c>
      <c r="G16" s="2">
        <v>-17.599</v>
      </c>
      <c r="H16" s="2">
        <v>44.933999999999997</v>
      </c>
      <c r="I16" s="2">
        <f t="shared" ref="I16:I23" si="9">(((G16/1000)+1)*0.0112372)*(17/16)</f>
        <v>1.1729401299524999E-2</v>
      </c>
      <c r="J16" s="2">
        <f t="shared" ref="J16:J17" si="10">I16-AVERAGE($I$12:$I$14)</f>
        <v>1.5016340592500024E-4</v>
      </c>
      <c r="K16" s="2">
        <f t="shared" si="1"/>
        <v>1.1593417453776733</v>
      </c>
      <c r="L16" s="2">
        <f t="shared" ref="L16:L17" si="11">K16-AVERAGE($K$12:$K$14)</f>
        <v>1.4672380588478084E-2</v>
      </c>
      <c r="M16" s="1">
        <v>12</v>
      </c>
      <c r="N16" s="1" t="s">
        <v>47</v>
      </c>
      <c r="O16" s="1">
        <v>650.20000000000005</v>
      </c>
      <c r="P16" s="1">
        <v>-34.558999999999997</v>
      </c>
      <c r="Q16" s="1">
        <v>13.978999999999999</v>
      </c>
      <c r="R16" s="4">
        <f t="shared" si="5"/>
        <v>419.05789372715191</v>
      </c>
      <c r="S16" s="4">
        <f t="shared" si="6"/>
        <v>61.485769053707749</v>
      </c>
      <c r="U16">
        <f t="shared" si="4"/>
        <v>0</v>
      </c>
    </row>
    <row r="17" spans="1:21" x14ac:dyDescent="0.25">
      <c r="A17" s="2">
        <v>12</v>
      </c>
      <c r="B17" s="2">
        <v>1</v>
      </c>
      <c r="C17" s="2" t="s">
        <v>36</v>
      </c>
      <c r="D17" s="2">
        <v>13</v>
      </c>
      <c r="E17" s="2" t="s">
        <v>48</v>
      </c>
      <c r="F17" s="2">
        <v>814.9</v>
      </c>
      <c r="G17" s="2">
        <v>-22.44</v>
      </c>
      <c r="H17" s="2">
        <v>61.856999999999999</v>
      </c>
      <c r="I17" s="2">
        <f t="shared" si="9"/>
        <v>1.1671602058999999E-2</v>
      </c>
      <c r="J17" s="2">
        <f t="shared" si="10"/>
        <v>9.2364165400000281E-5</v>
      </c>
      <c r="K17" s="2">
        <f t="shared" si="1"/>
        <v>1.1536947399971913</v>
      </c>
      <c r="L17" s="2">
        <f t="shared" si="11"/>
        <v>9.025375207996067E-3</v>
      </c>
      <c r="M17" s="1">
        <v>13</v>
      </c>
      <c r="N17" s="1" t="s">
        <v>48</v>
      </c>
      <c r="O17" s="1">
        <v>650.4</v>
      </c>
      <c r="P17" s="1">
        <v>-34.643000000000001</v>
      </c>
      <c r="Q17" s="1">
        <v>13.718999999999999</v>
      </c>
      <c r="R17" s="4">
        <f t="shared" si="5"/>
        <v>587.81605932944956</v>
      </c>
      <c r="S17" s="4">
        <f t="shared" si="6"/>
        <v>53.052604887339584</v>
      </c>
      <c r="U17">
        <f t="shared" si="4"/>
        <v>0</v>
      </c>
    </row>
    <row r="18" spans="1:21" x14ac:dyDescent="0.25">
      <c r="A18" s="2">
        <v>13</v>
      </c>
      <c r="B18" s="2">
        <v>2</v>
      </c>
      <c r="C18" s="2" t="s">
        <v>35</v>
      </c>
      <c r="D18" s="2">
        <v>14</v>
      </c>
      <c r="E18" s="2" t="s">
        <v>49</v>
      </c>
      <c r="F18" s="2">
        <v>801.9</v>
      </c>
      <c r="G18" s="2">
        <v>-28.698</v>
      </c>
      <c r="H18" s="2">
        <v>9.6</v>
      </c>
      <c r="I18" s="2">
        <f t="shared" si="9"/>
        <v>1.1596884511549999E-2</v>
      </c>
      <c r="K18" s="2">
        <f t="shared" si="1"/>
        <v>1.14639385402512</v>
      </c>
      <c r="M18" s="1">
        <v>14</v>
      </c>
      <c r="N18" s="1" t="s">
        <v>49</v>
      </c>
      <c r="O18" s="1">
        <v>650.20000000000005</v>
      </c>
      <c r="P18" s="1">
        <v>-34.671999999999997</v>
      </c>
      <c r="Q18" s="1">
        <v>14.028</v>
      </c>
      <c r="R18" s="4">
        <f t="shared" si="5"/>
        <v>89.217597788599321</v>
      </c>
      <c r="S18" s="4">
        <f t="shared" si="6"/>
        <v>0</v>
      </c>
      <c r="U18">
        <f t="shared" si="4"/>
        <v>0</v>
      </c>
    </row>
    <row r="19" spans="1:21" x14ac:dyDescent="0.25">
      <c r="A19" s="2">
        <v>14</v>
      </c>
      <c r="B19" s="2">
        <v>2</v>
      </c>
      <c r="C19" s="2" t="s">
        <v>35</v>
      </c>
      <c r="D19" s="2">
        <v>26</v>
      </c>
      <c r="E19" s="2" t="s">
        <v>165</v>
      </c>
      <c r="F19" s="2">
        <v>808.8</v>
      </c>
      <c r="G19" s="2">
        <v>-31.343</v>
      </c>
      <c r="H19" s="2">
        <v>39.700000000000003</v>
      </c>
      <c r="I19" s="2">
        <f t="shared" si="9"/>
        <v>1.1565304467924999E-2</v>
      </c>
      <c r="K19" s="2">
        <f t="shared" si="1"/>
        <v>1.143307744625371</v>
      </c>
      <c r="M19" s="1">
        <v>26</v>
      </c>
      <c r="N19" s="1" t="s">
        <v>165</v>
      </c>
      <c r="O19" s="1">
        <v>648.70000000000005</v>
      </c>
      <c r="P19" s="1">
        <v>-35.536000000000001</v>
      </c>
      <c r="Q19" s="1">
        <v>12.146000000000001</v>
      </c>
      <c r="R19" s="4">
        <f t="shared" si="5"/>
        <v>426.12035454578069</v>
      </c>
      <c r="S19" s="4">
        <f t="shared" si="6"/>
        <v>0</v>
      </c>
      <c r="U19">
        <f t="shared" si="4"/>
        <v>0</v>
      </c>
    </row>
    <row r="20" spans="1:21" x14ac:dyDescent="0.25">
      <c r="A20" s="2">
        <v>15</v>
      </c>
      <c r="B20" s="2">
        <v>2</v>
      </c>
      <c r="C20" s="2" t="s">
        <v>35</v>
      </c>
      <c r="D20" s="2">
        <v>27</v>
      </c>
      <c r="E20" s="2" t="s">
        <v>166</v>
      </c>
      <c r="F20" s="2">
        <v>813.2</v>
      </c>
      <c r="G20" s="2">
        <v>-31.611000000000001</v>
      </c>
      <c r="H20" s="2">
        <v>60.066000000000003</v>
      </c>
      <c r="I20" s="2">
        <f t="shared" si="9"/>
        <v>1.1562104675224999E-2</v>
      </c>
      <c r="K20" s="2">
        <f t="shared" si="1"/>
        <v>1.1429950392355952</v>
      </c>
      <c r="M20" s="1">
        <v>27</v>
      </c>
      <c r="N20" s="1" t="s">
        <v>166</v>
      </c>
      <c r="O20" s="1">
        <v>649.6</v>
      </c>
      <c r="P20" s="1">
        <v>-37.680999999999997</v>
      </c>
      <c r="Q20" s="1">
        <v>14.441000000000001</v>
      </c>
      <c r="R20" s="4">
        <f t="shared" si="5"/>
        <v>542.25865620733828</v>
      </c>
      <c r="S20" s="4">
        <f t="shared" si="6"/>
        <v>0</v>
      </c>
      <c r="U20">
        <f t="shared" si="4"/>
        <v>0</v>
      </c>
    </row>
    <row r="21" spans="1:21" x14ac:dyDescent="0.25">
      <c r="A21" s="2">
        <v>16</v>
      </c>
      <c r="B21" s="2">
        <v>2</v>
      </c>
      <c r="C21" s="2" t="s">
        <v>36</v>
      </c>
      <c r="D21" s="2">
        <v>28</v>
      </c>
      <c r="E21" s="2" t="s">
        <v>167</v>
      </c>
      <c r="F21" s="2">
        <v>800.1</v>
      </c>
      <c r="G21" s="2">
        <v>20.748999999999999</v>
      </c>
      <c r="H21" s="2">
        <v>9.0969999999999995</v>
      </c>
      <c r="I21" s="2">
        <f t="shared" si="9"/>
        <v>1.2187258204224997E-2</v>
      </c>
      <c r="J21" s="2">
        <f>I21-AVERAGE($I$18:$I$20)</f>
        <v>6.1249365265833057E-4</v>
      </c>
      <c r="K21" s="2">
        <f t="shared" si="1"/>
        <v>1.2040517310845285</v>
      </c>
      <c r="L21" s="2">
        <f>K21-AVERAGE($K$18:$K$20)</f>
        <v>5.9819518455832998E-2</v>
      </c>
      <c r="M21" s="1">
        <v>28</v>
      </c>
      <c r="N21" s="1" t="s">
        <v>167</v>
      </c>
      <c r="O21" s="1">
        <v>648.5</v>
      </c>
      <c r="P21" s="1">
        <v>-38.847999999999999</v>
      </c>
      <c r="Q21" s="1">
        <v>10.993</v>
      </c>
      <c r="R21" s="4">
        <f t="shared" si="5"/>
        <v>107.88399406439278</v>
      </c>
      <c r="S21" s="4">
        <f t="shared" si="6"/>
        <v>64.535685740239231</v>
      </c>
      <c r="U21">
        <f t="shared" si="4"/>
        <v>0</v>
      </c>
    </row>
    <row r="22" spans="1:21" x14ac:dyDescent="0.25">
      <c r="A22" s="2">
        <v>17</v>
      </c>
      <c r="B22" s="2">
        <v>2</v>
      </c>
      <c r="C22" s="2" t="s">
        <v>36</v>
      </c>
      <c r="D22" s="2">
        <v>29</v>
      </c>
      <c r="E22" s="2" t="s">
        <v>168</v>
      </c>
      <c r="F22" s="2">
        <v>809.9</v>
      </c>
      <c r="G22" s="2">
        <v>-15.635</v>
      </c>
      <c r="H22" s="2">
        <v>45.396000000000001</v>
      </c>
      <c r="I22" s="2">
        <f t="shared" si="9"/>
        <v>1.1752850526624999E-2</v>
      </c>
      <c r="J22" s="2">
        <f t="shared" ref="J22:J23" si="12">I22-AVERAGE($I$18:$I$20)</f>
        <v>1.7808597505833239E-4</v>
      </c>
      <c r="K22" s="2">
        <f t="shared" si="1"/>
        <v>1.1616325588316903</v>
      </c>
      <c r="L22" s="2">
        <f t="shared" ref="L22:L23" si="13">K22-AVERAGE($K$18:$K$20)</f>
        <v>1.7400346202994799E-2</v>
      </c>
      <c r="M22" s="1">
        <v>29</v>
      </c>
      <c r="N22" s="1" t="s">
        <v>168</v>
      </c>
      <c r="O22" s="1">
        <v>649.20000000000005</v>
      </c>
      <c r="P22" s="1">
        <v>-36.798000000000002</v>
      </c>
      <c r="Q22" s="1">
        <v>12.683999999999999</v>
      </c>
      <c r="R22" s="4">
        <f t="shared" si="5"/>
        <v>466.59104964009356</v>
      </c>
      <c r="S22" s="4">
        <f t="shared" si="6"/>
        <v>81.188457989563588</v>
      </c>
      <c r="U22">
        <f t="shared" si="4"/>
        <v>0</v>
      </c>
    </row>
    <row r="23" spans="1:21" x14ac:dyDescent="0.25">
      <c r="A23" s="2">
        <v>18</v>
      </c>
      <c r="B23" s="2">
        <v>2</v>
      </c>
      <c r="C23" s="2" t="s">
        <v>36</v>
      </c>
      <c r="D23" s="2">
        <v>30</v>
      </c>
      <c r="E23" s="2" t="s">
        <v>169</v>
      </c>
      <c r="F23" s="2">
        <v>811.8</v>
      </c>
      <c r="G23" s="2">
        <v>-22.731999999999999</v>
      </c>
      <c r="H23" s="2">
        <v>53.390999999999998</v>
      </c>
      <c r="I23" s="2">
        <f t="shared" si="9"/>
        <v>1.16681157177E-2</v>
      </c>
      <c r="J23" s="2">
        <f t="shared" si="12"/>
        <v>9.3351166133332983E-5</v>
      </c>
      <c r="K23" s="2">
        <f t="shared" si="1"/>
        <v>1.1533541026369478</v>
      </c>
      <c r="L23" s="2">
        <f t="shared" si="13"/>
        <v>9.1218900082523646E-3</v>
      </c>
      <c r="M23" s="1">
        <v>30</v>
      </c>
      <c r="N23" s="1" t="s">
        <v>169</v>
      </c>
      <c r="O23" s="1">
        <v>648.70000000000005</v>
      </c>
      <c r="P23" s="1">
        <v>-37.933</v>
      </c>
      <c r="Q23" s="1">
        <v>12.161</v>
      </c>
      <c r="R23" s="4">
        <f t="shared" si="5"/>
        <v>572.36598517472487</v>
      </c>
      <c r="S23" s="4">
        <f t="shared" si="6"/>
        <v>52.210595612288436</v>
      </c>
      <c r="U23">
        <f t="shared" si="4"/>
        <v>0</v>
      </c>
    </row>
    <row r="24" spans="1:21" x14ac:dyDescent="0.25">
      <c r="A24" s="2">
        <v>19</v>
      </c>
      <c r="B24" s="2">
        <v>2</v>
      </c>
      <c r="C24" s="2" t="s">
        <v>35</v>
      </c>
      <c r="D24" s="2">
        <v>31</v>
      </c>
      <c r="E24" s="2" t="s">
        <v>170</v>
      </c>
      <c r="F24" s="2">
        <v>799.4</v>
      </c>
      <c r="G24" s="2">
        <v>-34.478000000000002</v>
      </c>
      <c r="H24" s="2">
        <v>7.3280000000000003</v>
      </c>
      <c r="I24" s="2">
        <f t="shared" ref="I24:I25" si="14">(((G24/1000)+1)*0.0112372)*(17/16)</f>
        <v>1.1527874057049999E-2</v>
      </c>
      <c r="K24" s="2">
        <f t="shared" ref="K24:K25" si="15">(I24/(1+I24))*100</f>
        <v>1.139649667864697</v>
      </c>
      <c r="M24" s="1">
        <v>31</v>
      </c>
      <c r="N24" s="1" t="s">
        <v>170</v>
      </c>
      <c r="O24" s="1">
        <v>648.29999999999995</v>
      </c>
      <c r="P24" s="1">
        <v>-38.973999999999997</v>
      </c>
      <c r="Q24" s="1">
        <v>10.157999999999999</v>
      </c>
      <c r="R24" s="4">
        <f t="shared" si="5"/>
        <v>94.048592815931613</v>
      </c>
      <c r="S24" s="4">
        <f t="shared" si="6"/>
        <v>0</v>
      </c>
      <c r="U24">
        <f t="shared" si="4"/>
        <v>0</v>
      </c>
    </row>
    <row r="25" spans="1:21" x14ac:dyDescent="0.25">
      <c r="A25" s="2">
        <v>20</v>
      </c>
      <c r="B25" s="2">
        <v>2</v>
      </c>
      <c r="C25" s="2" t="s">
        <v>35</v>
      </c>
      <c r="D25" s="2">
        <v>32</v>
      </c>
      <c r="E25" s="2" t="s">
        <v>171</v>
      </c>
      <c r="F25" s="2">
        <v>808.2</v>
      </c>
      <c r="G25" s="2">
        <v>-31.901</v>
      </c>
      <c r="H25" s="2">
        <v>39.347999999999999</v>
      </c>
      <c r="I25" s="2">
        <f t="shared" si="14"/>
        <v>1.1558642212975E-2</v>
      </c>
      <c r="K25" s="2">
        <f t="shared" si="15"/>
        <v>1.1426566617718072</v>
      </c>
      <c r="M25" s="1">
        <v>32</v>
      </c>
      <c r="N25" s="1" t="s">
        <v>171</v>
      </c>
      <c r="O25" s="1">
        <v>649.20000000000005</v>
      </c>
      <c r="P25" s="1">
        <v>-37.043999999999997</v>
      </c>
      <c r="Q25" s="1">
        <v>13.023</v>
      </c>
      <c r="R25" s="4">
        <f t="shared" si="5"/>
        <v>393.90062679217596</v>
      </c>
      <c r="S25" s="4">
        <f t="shared" si="6"/>
        <v>0</v>
      </c>
      <c r="U25">
        <f t="shared" si="4"/>
        <v>0</v>
      </c>
    </row>
    <row r="26" spans="1:21" x14ac:dyDescent="0.25">
      <c r="A26" s="2">
        <v>21</v>
      </c>
      <c r="B26" s="2">
        <v>2</v>
      </c>
      <c r="C26" s="2" t="s">
        <v>35</v>
      </c>
      <c r="D26" s="2">
        <v>16</v>
      </c>
      <c r="E26" s="2" t="s">
        <v>185</v>
      </c>
      <c r="F26" s="2">
        <v>806.3</v>
      </c>
      <c r="G26" s="2">
        <v>-32.165999999999997</v>
      </c>
      <c r="H26" s="2">
        <v>41.39</v>
      </c>
      <c r="I26" s="2">
        <f t="shared" ref="I26:I61" si="16">(((G26/1000)+1)*0.0112372)*(17/16)</f>
        <v>1.155547823885E-2</v>
      </c>
      <c r="K26" s="2">
        <f t="shared" ref="K26:K29" si="17">(I26/(1+I26))*100</f>
        <v>1.1423474527535011</v>
      </c>
      <c r="M26" s="1">
        <v>16</v>
      </c>
      <c r="N26" s="1" t="s">
        <v>185</v>
      </c>
      <c r="O26" s="1">
        <v>646</v>
      </c>
      <c r="P26" s="1">
        <v>-37.29</v>
      </c>
      <c r="Q26" s="1">
        <v>8.2159999999999993</v>
      </c>
      <c r="R26" s="4">
        <f t="shared" si="5"/>
        <v>656.76506807107739</v>
      </c>
      <c r="S26" s="4">
        <f t="shared" si="6"/>
        <v>0</v>
      </c>
      <c r="U26">
        <f t="shared" si="4"/>
        <v>0</v>
      </c>
    </row>
    <row r="27" spans="1:21" x14ac:dyDescent="0.25">
      <c r="A27" s="2">
        <v>22</v>
      </c>
      <c r="B27" s="2">
        <v>2</v>
      </c>
      <c r="C27" s="2" t="s">
        <v>36</v>
      </c>
      <c r="D27" s="2">
        <v>17</v>
      </c>
      <c r="E27" s="2" t="s">
        <v>186</v>
      </c>
      <c r="F27" s="2">
        <v>795.9</v>
      </c>
      <c r="G27" s="2">
        <v>16.536000000000001</v>
      </c>
      <c r="H27" s="2">
        <v>5.5019999999999998</v>
      </c>
      <c r="I27" s="2">
        <f t="shared" si="16"/>
        <v>1.21369569854E-2</v>
      </c>
      <c r="J27" s="2">
        <f>I27-AVERAGE($I$24:$I$26)</f>
        <v>5.8962548244166982E-4</v>
      </c>
      <c r="K27" s="2">
        <f t="shared" si="17"/>
        <v>1.1991417665005859</v>
      </c>
      <c r="L27" s="2">
        <f>K27-AVERAGE($K$24:$K$26)</f>
        <v>5.7590505703917438E-2</v>
      </c>
      <c r="M27" s="1">
        <v>17</v>
      </c>
      <c r="N27" s="1" t="s">
        <v>186</v>
      </c>
      <c r="O27" s="1">
        <v>645.6</v>
      </c>
      <c r="P27" s="1">
        <v>-36.514000000000003</v>
      </c>
      <c r="Q27" s="1">
        <v>7.8609999999999998</v>
      </c>
      <c r="R27" s="4">
        <f t="shared" si="5"/>
        <v>91.246841325122304</v>
      </c>
      <c r="S27" s="4">
        <f t="shared" si="6"/>
        <v>52.54951735798906</v>
      </c>
      <c r="U27">
        <f t="shared" si="4"/>
        <v>0</v>
      </c>
    </row>
    <row r="28" spans="1:21" x14ac:dyDescent="0.25">
      <c r="A28" s="2">
        <v>23</v>
      </c>
      <c r="B28" s="2">
        <v>2</v>
      </c>
      <c r="C28" s="2" t="s">
        <v>36</v>
      </c>
      <c r="D28" s="2">
        <v>18</v>
      </c>
      <c r="E28" s="2" t="s">
        <v>187</v>
      </c>
      <c r="F28" s="2">
        <v>803.2</v>
      </c>
      <c r="G28" s="2">
        <v>-23.95</v>
      </c>
      <c r="H28" s="2">
        <v>27.408000000000001</v>
      </c>
      <c r="I28" s="2">
        <f>(((G28/1000)+1)*0.0112372)*(17/16)</f>
        <v>1.1653573376249999E-2</v>
      </c>
      <c r="J28" s="2">
        <f t="shared" ref="J28:J29" si="18">I28-AVERAGE($I$24:$I$26)</f>
        <v>1.0624187329166812E-4</v>
      </c>
      <c r="K28" s="2">
        <f>(I28/(1+I28))*100</f>
        <v>1.151933199559396</v>
      </c>
      <c r="L28" s="2">
        <f t="shared" ref="L28:L29" si="19">K28-AVERAGE($K$24:$K$26)</f>
        <v>1.0381938762727527E-2</v>
      </c>
      <c r="M28" s="1">
        <v>18</v>
      </c>
      <c r="N28" s="1" t="s">
        <v>187</v>
      </c>
      <c r="O28" s="1">
        <v>645.79999999999995</v>
      </c>
      <c r="P28" s="1">
        <v>-36.119</v>
      </c>
      <c r="Q28" s="1">
        <v>8.3640000000000008</v>
      </c>
      <c r="R28" s="4">
        <f t="shared" si="5"/>
        <v>427.20701080553994</v>
      </c>
      <c r="S28" s="4">
        <f t="shared" si="6"/>
        <v>44.352370251909932</v>
      </c>
      <c r="U28">
        <f t="shared" si="4"/>
        <v>0</v>
      </c>
    </row>
    <row r="29" spans="1:21" x14ac:dyDescent="0.25">
      <c r="A29" s="2">
        <v>24</v>
      </c>
      <c r="B29" s="2">
        <v>2</v>
      </c>
      <c r="C29" s="2" t="s">
        <v>36</v>
      </c>
      <c r="D29" s="2">
        <v>19</v>
      </c>
      <c r="E29" s="2" t="s">
        <v>188</v>
      </c>
      <c r="F29" s="2">
        <v>803.4</v>
      </c>
      <c r="G29" s="2">
        <v>-26.437000000000001</v>
      </c>
      <c r="H29" s="2">
        <v>29.834</v>
      </c>
      <c r="I29" s="2">
        <f t="shared" si="16"/>
        <v>1.1623879777574998E-2</v>
      </c>
      <c r="J29" s="2">
        <f t="shared" si="18"/>
        <v>7.6548274616667147E-5</v>
      </c>
      <c r="K29" s="2">
        <f t="shared" si="17"/>
        <v>1.1490317705954838</v>
      </c>
      <c r="L29" s="2">
        <f t="shared" si="19"/>
        <v>7.4805097988153157E-3</v>
      </c>
      <c r="M29" s="1">
        <v>19</v>
      </c>
      <c r="N29" s="1" t="s">
        <v>188</v>
      </c>
      <c r="O29" s="1">
        <v>645.20000000000005</v>
      </c>
      <c r="P29" s="1">
        <v>-35.622999999999998</v>
      </c>
      <c r="Q29" s="1">
        <v>6.9580000000000002</v>
      </c>
      <c r="R29" s="4">
        <f t="shared" si="5"/>
        <v>558.98751845446054</v>
      </c>
      <c r="S29" s="4">
        <f t="shared" si="6"/>
        <v>41.815116092140492</v>
      </c>
      <c r="U29">
        <f t="shared" si="4"/>
        <v>0</v>
      </c>
    </row>
    <row r="30" spans="1:21" x14ac:dyDescent="0.25">
      <c r="A30" s="2">
        <v>25</v>
      </c>
      <c r="B30" s="2">
        <v>3</v>
      </c>
      <c r="C30" s="2" t="s">
        <v>35</v>
      </c>
      <c r="D30" s="2">
        <v>5</v>
      </c>
      <c r="E30" s="2" t="s">
        <v>212</v>
      </c>
      <c r="F30" s="2">
        <v>786.5</v>
      </c>
      <c r="G30" s="2">
        <v>-27.216999999999999</v>
      </c>
      <c r="H30" s="2">
        <v>4.407</v>
      </c>
      <c r="I30" s="2">
        <f t="shared" si="16"/>
        <v>1.1614566948074998E-2</v>
      </c>
      <c r="K30" s="2">
        <f t="shared" ref="K30:K35" si="20">(I30/(1+I30))*100</f>
        <v>1.1481217577871397</v>
      </c>
      <c r="M30" s="1">
        <v>5</v>
      </c>
      <c r="N30" s="1" t="s">
        <v>212</v>
      </c>
      <c r="O30" s="1">
        <v>639.5</v>
      </c>
      <c r="P30" s="1">
        <v>-33.999000000000002</v>
      </c>
      <c r="Q30" s="1">
        <v>7.5720000000000001</v>
      </c>
      <c r="R30" s="4">
        <f t="shared" si="5"/>
        <v>75.876535853827193</v>
      </c>
      <c r="S30" s="4">
        <f t="shared" si="6"/>
        <v>0</v>
      </c>
      <c r="U30">
        <f t="shared" si="4"/>
        <v>0</v>
      </c>
    </row>
    <row r="31" spans="1:21" x14ac:dyDescent="0.25">
      <c r="A31" s="2">
        <v>26</v>
      </c>
      <c r="B31" s="2">
        <v>3</v>
      </c>
      <c r="C31" s="2" t="s">
        <v>35</v>
      </c>
      <c r="D31" s="2">
        <v>6</v>
      </c>
      <c r="E31" s="2" t="s">
        <v>213</v>
      </c>
      <c r="F31" s="2">
        <v>794.6</v>
      </c>
      <c r="G31" s="2">
        <v>-30.13</v>
      </c>
      <c r="H31" s="2">
        <v>25.765000000000001</v>
      </c>
      <c r="I31" s="2">
        <f t="shared" si="16"/>
        <v>1.1579787111749999E-2</v>
      </c>
      <c r="K31" s="2">
        <f t="shared" si="20"/>
        <v>1.1447230618172455</v>
      </c>
      <c r="M31" s="1">
        <v>6</v>
      </c>
      <c r="N31" s="1" t="s">
        <v>213</v>
      </c>
      <c r="O31" s="1">
        <v>640.20000000000005</v>
      </c>
      <c r="P31" s="1">
        <v>-34.052999999999997</v>
      </c>
      <c r="Q31" s="1">
        <v>9.7650000000000006</v>
      </c>
      <c r="R31" s="4">
        <f t="shared" si="5"/>
        <v>343.97980732337334</v>
      </c>
      <c r="S31" s="4">
        <f t="shared" si="6"/>
        <v>0</v>
      </c>
      <c r="U31">
        <f t="shared" si="4"/>
        <v>0</v>
      </c>
    </row>
    <row r="32" spans="1:21" x14ac:dyDescent="0.25">
      <c r="A32" s="2">
        <v>27</v>
      </c>
      <c r="B32" s="2">
        <v>3</v>
      </c>
      <c r="C32" s="2" t="s">
        <v>35</v>
      </c>
      <c r="D32" s="2">
        <v>7</v>
      </c>
      <c r="E32" s="2" t="s">
        <v>214</v>
      </c>
      <c r="F32" s="2">
        <v>797.1</v>
      </c>
      <c r="G32" s="2">
        <v>-30.698</v>
      </c>
      <c r="H32" s="2">
        <v>33.106000000000002</v>
      </c>
      <c r="I32" s="2">
        <f t="shared" si="16"/>
        <v>1.157300546155E-2</v>
      </c>
      <c r="K32" s="2">
        <f t="shared" si="20"/>
        <v>1.1440603297109129</v>
      </c>
      <c r="M32" s="1">
        <v>7</v>
      </c>
      <c r="N32" s="1" t="s">
        <v>214</v>
      </c>
      <c r="O32" s="1">
        <v>640.4</v>
      </c>
      <c r="P32" s="1">
        <v>-34.052</v>
      </c>
      <c r="Q32" s="1">
        <v>9.7159999999999993</v>
      </c>
      <c r="R32" s="4">
        <f t="shared" si="5"/>
        <v>444.21605847354539</v>
      </c>
      <c r="S32" s="4">
        <f t="shared" si="6"/>
        <v>0</v>
      </c>
      <c r="U32">
        <f t="shared" si="4"/>
        <v>0</v>
      </c>
    </row>
    <row r="33" spans="1:21" x14ac:dyDescent="0.25">
      <c r="A33" s="2">
        <v>28</v>
      </c>
      <c r="B33" s="2">
        <v>3</v>
      </c>
      <c r="C33" s="2" t="s">
        <v>36</v>
      </c>
      <c r="D33" s="2">
        <v>8</v>
      </c>
      <c r="E33" s="2" t="s">
        <v>215</v>
      </c>
      <c r="F33" s="2">
        <v>787.1</v>
      </c>
      <c r="G33" s="2">
        <v>56.991999999999997</v>
      </c>
      <c r="H33" s="2">
        <v>4.5369999999999999</v>
      </c>
      <c r="I33" s="2">
        <f t="shared" si="16"/>
        <v>1.2619982408799999E-2</v>
      </c>
      <c r="J33" s="2">
        <f>I33-AVERAGE($I$30:$I$32)</f>
        <v>1.0308625683416676E-3</v>
      </c>
      <c r="K33" s="2">
        <f t="shared" si="20"/>
        <v>1.2462703312233518</v>
      </c>
      <c r="L33" s="2">
        <f>K33-AVERAGE($K$30:$K$32)</f>
        <v>0.10063528145158585</v>
      </c>
      <c r="M33" s="1">
        <v>8</v>
      </c>
      <c r="N33" s="1" t="s">
        <v>215</v>
      </c>
      <c r="O33" s="1">
        <v>640.20000000000005</v>
      </c>
      <c r="P33" s="1">
        <v>-33.661999999999999</v>
      </c>
      <c r="Q33" s="1">
        <v>8.4789999999999992</v>
      </c>
      <c r="R33" s="4">
        <f t="shared" si="5"/>
        <v>69.758830924058998</v>
      </c>
      <c r="S33" s="4">
        <f t="shared" si="6"/>
        <v>70.201995837762681</v>
      </c>
      <c r="U33">
        <f t="shared" si="4"/>
        <v>0</v>
      </c>
    </row>
    <row r="34" spans="1:21" x14ac:dyDescent="0.25">
      <c r="A34" s="2">
        <v>29</v>
      </c>
      <c r="B34" s="2">
        <v>3</v>
      </c>
      <c r="C34" s="2" t="s">
        <v>36</v>
      </c>
      <c r="D34" s="2">
        <v>9</v>
      </c>
      <c r="E34" s="2" t="s">
        <v>216</v>
      </c>
      <c r="F34" s="2">
        <v>794.4</v>
      </c>
      <c r="G34" s="2">
        <v>-7.51</v>
      </c>
      <c r="H34" s="2">
        <v>23.204999999999998</v>
      </c>
      <c r="I34" s="2">
        <f t="shared" si="16"/>
        <v>1.1849859167249999E-2</v>
      </c>
      <c r="J34" s="2">
        <f t="shared" ref="J34:J35" si="21">I34-AVERAGE($I$30:$I$32)</f>
        <v>2.6073932679166779E-4</v>
      </c>
      <c r="K34" s="2">
        <f t="shared" si="20"/>
        <v>1.1711084465636437</v>
      </c>
      <c r="L34" s="2">
        <f t="shared" ref="L34" si="22">K34-AVERAGE($K$30:$K$32)</f>
        <v>2.5473396791877656E-2</v>
      </c>
      <c r="M34" s="1">
        <v>9</v>
      </c>
      <c r="N34" s="1" t="s">
        <v>216</v>
      </c>
      <c r="O34" s="1">
        <v>640.4</v>
      </c>
      <c r="P34" s="1">
        <v>-33.866999999999997</v>
      </c>
      <c r="Q34" s="1">
        <v>10.179</v>
      </c>
      <c r="R34" s="4">
        <f>((H34/Q34)*$D$1)/256.4*(1/$D$2*1000)/3</f>
        <v>297.20184975981414</v>
      </c>
      <c r="S34" s="4">
        <f>R34*(L34/100)*1000</f>
        <v>75.707406462117561</v>
      </c>
      <c r="U34">
        <f t="shared" si="4"/>
        <v>0</v>
      </c>
    </row>
    <row r="35" spans="1:21" x14ac:dyDescent="0.25">
      <c r="A35" s="2">
        <v>30</v>
      </c>
      <c r="B35" s="2">
        <v>3</v>
      </c>
      <c r="C35" s="2" t="s">
        <v>36</v>
      </c>
      <c r="D35" s="2">
        <v>10</v>
      </c>
      <c r="E35" s="2" t="s">
        <v>217</v>
      </c>
      <c r="F35" s="2">
        <v>798</v>
      </c>
      <c r="G35" s="2">
        <v>-15.884</v>
      </c>
      <c r="H35" s="2">
        <v>35.173999999999999</v>
      </c>
      <c r="I35" s="2">
        <f t="shared" si="16"/>
        <v>1.1749877584899999E-2</v>
      </c>
      <c r="J35" s="2">
        <f t="shared" si="21"/>
        <v>1.6075774444166725E-4</v>
      </c>
      <c r="K35" s="2">
        <f t="shared" si="20"/>
        <v>1.1613421306210159</v>
      </c>
      <c r="L35" s="2">
        <f>K35-AVERAGE($K$30:$K$32)</f>
        <v>1.5707080849249877E-2</v>
      </c>
      <c r="M35" s="1">
        <v>10</v>
      </c>
      <c r="N35" s="1" t="s">
        <v>217</v>
      </c>
      <c r="O35" s="1">
        <v>640.6</v>
      </c>
      <c r="P35" s="1">
        <v>-33.665999999999997</v>
      </c>
      <c r="Q35" s="1">
        <v>10.265000000000001</v>
      </c>
      <c r="R35" s="4">
        <f t="shared" ref="R35:R55" si="23">((H35/Q35)*$D$1)/256.4*(1/$D$2*1000)/3</f>
        <v>446.72252900832063</v>
      </c>
      <c r="S35" s="4">
        <f t="shared" ref="S35:S55" si="24">R35*(L35/100)*1000</f>
        <v>70.167068803150656</v>
      </c>
      <c r="U35">
        <f t="shared" si="4"/>
        <v>0</v>
      </c>
    </row>
    <row r="36" spans="1:21" x14ac:dyDescent="0.25">
      <c r="A36" s="2">
        <v>31</v>
      </c>
      <c r="B36" s="2">
        <v>3</v>
      </c>
      <c r="C36" s="2" t="s">
        <v>35</v>
      </c>
      <c r="D36" s="2">
        <v>11</v>
      </c>
      <c r="E36" s="2" t="s">
        <v>218</v>
      </c>
      <c r="F36" s="2">
        <v>786.9</v>
      </c>
      <c r="G36" s="2">
        <v>-27.459</v>
      </c>
      <c r="H36" s="2">
        <v>4.657</v>
      </c>
      <c r="I36" s="2">
        <f t="shared" si="16"/>
        <v>1.1611677583024999E-2</v>
      </c>
      <c r="K36" s="2">
        <f t="shared" ref="K36:K64" si="25">(I36/(1+I36))*100</f>
        <v>1.1478394170743451</v>
      </c>
      <c r="M36" s="1">
        <v>11</v>
      </c>
      <c r="N36" s="1" t="s">
        <v>218</v>
      </c>
      <c r="O36" s="1">
        <v>639.70000000000005</v>
      </c>
      <c r="P36" s="1">
        <v>-33.765000000000001</v>
      </c>
      <c r="Q36" s="1">
        <v>8.1839999999999993</v>
      </c>
      <c r="R36" s="4">
        <f t="shared" si="23"/>
        <v>74.1849258525571</v>
      </c>
      <c r="S36" s="4">
        <f t="shared" si="24"/>
        <v>0</v>
      </c>
      <c r="U36">
        <f t="shared" si="4"/>
        <v>0</v>
      </c>
    </row>
    <row r="37" spans="1:21" x14ac:dyDescent="0.25">
      <c r="A37" s="2">
        <v>32</v>
      </c>
      <c r="B37" s="2">
        <v>3</v>
      </c>
      <c r="C37" s="2" t="s">
        <v>35</v>
      </c>
      <c r="D37" s="2">
        <v>12</v>
      </c>
      <c r="E37" s="2" t="s">
        <v>219</v>
      </c>
      <c r="F37" s="2">
        <v>794.8</v>
      </c>
      <c r="G37" s="2">
        <v>-32.259</v>
      </c>
      <c r="H37" s="2">
        <v>21.725000000000001</v>
      </c>
      <c r="I37" s="2">
        <f t="shared" si="16"/>
        <v>1.1554367863025E-2</v>
      </c>
      <c r="K37" s="2">
        <f t="shared" si="25"/>
        <v>1.1422389374319406</v>
      </c>
      <c r="M37" s="1">
        <v>12</v>
      </c>
      <c r="N37" s="1" t="s">
        <v>219</v>
      </c>
      <c r="O37" s="1">
        <v>640.79999999999995</v>
      </c>
      <c r="P37" s="1">
        <v>-33.898000000000003</v>
      </c>
      <c r="Q37" s="1">
        <v>10.509</v>
      </c>
      <c r="R37" s="4">
        <f t="shared" si="23"/>
        <v>269.50910560925246</v>
      </c>
      <c r="S37" s="4">
        <f t="shared" si="24"/>
        <v>0</v>
      </c>
      <c r="U37">
        <f t="shared" si="4"/>
        <v>0</v>
      </c>
    </row>
    <row r="38" spans="1:21" x14ac:dyDescent="0.25">
      <c r="A38" s="2">
        <v>33</v>
      </c>
      <c r="B38" s="2">
        <v>3</v>
      </c>
      <c r="C38" s="2" t="s">
        <v>35</v>
      </c>
      <c r="D38" s="2">
        <v>13</v>
      </c>
      <c r="E38" s="2" t="s">
        <v>235</v>
      </c>
      <c r="F38" s="2">
        <v>799.8</v>
      </c>
      <c r="G38" s="2">
        <v>-31.01</v>
      </c>
      <c r="H38" s="2">
        <v>42.091999999999999</v>
      </c>
      <c r="I38" s="2">
        <f t="shared" si="16"/>
        <v>1.1569280329749999E-2</v>
      </c>
      <c r="K38" s="2">
        <f t="shared" si="25"/>
        <v>1.143696289984079</v>
      </c>
      <c r="M38" s="1">
        <v>13</v>
      </c>
      <c r="N38" s="1" t="s">
        <v>235</v>
      </c>
      <c r="O38" s="1">
        <v>640.79999999999995</v>
      </c>
      <c r="P38" s="1">
        <v>-34.220999999999997</v>
      </c>
      <c r="Q38" s="1">
        <v>10.923</v>
      </c>
      <c r="R38" s="4">
        <f t="shared" si="23"/>
        <v>502.38038890776539</v>
      </c>
      <c r="S38" s="4">
        <f t="shared" si="24"/>
        <v>0</v>
      </c>
      <c r="U38">
        <f t="shared" si="4"/>
        <v>0</v>
      </c>
    </row>
    <row r="39" spans="1:21" x14ac:dyDescent="0.25">
      <c r="A39" s="2">
        <v>34</v>
      </c>
      <c r="B39" s="2">
        <v>3</v>
      </c>
      <c r="C39" s="2" t="s">
        <v>36</v>
      </c>
      <c r="D39" s="2">
        <v>14</v>
      </c>
      <c r="E39" s="2" t="s">
        <v>220</v>
      </c>
      <c r="F39" s="2">
        <v>786.7</v>
      </c>
      <c r="G39" s="2">
        <v>66.093999999999994</v>
      </c>
      <c r="H39" s="2">
        <v>5.2069999999999999</v>
      </c>
      <c r="I39" s="2">
        <f t="shared" si="16"/>
        <v>1.272865596535E-2</v>
      </c>
      <c r="J39" s="2">
        <f>I39-AVERAGE($I$36:$I$38)</f>
        <v>1.1502140400833343E-3</v>
      </c>
      <c r="K39" s="2">
        <f t="shared" si="25"/>
        <v>1.2568673642612422</v>
      </c>
      <c r="L39" s="2">
        <f>K39-AVERAGE($K$36:$K$38)</f>
        <v>0.11227581609778725</v>
      </c>
      <c r="M39" s="1">
        <v>14</v>
      </c>
      <c r="N39" s="1" t="s">
        <v>220</v>
      </c>
      <c r="O39" s="1">
        <v>640</v>
      </c>
      <c r="P39" s="1">
        <v>-33.862000000000002</v>
      </c>
      <c r="Q39" s="1">
        <v>8.6449999999999996</v>
      </c>
      <c r="R39" s="4">
        <f t="shared" si="23"/>
        <v>78.523134910358834</v>
      </c>
      <c r="S39" s="4">
        <f t="shared" si="24"/>
        <v>88.162490546171867</v>
      </c>
      <c r="U39">
        <f t="shared" si="4"/>
        <v>0</v>
      </c>
    </row>
    <row r="40" spans="1:21" x14ac:dyDescent="0.25">
      <c r="A40" s="2">
        <v>35</v>
      </c>
      <c r="B40" s="2">
        <v>3</v>
      </c>
      <c r="C40" s="2" t="s">
        <v>36</v>
      </c>
      <c r="D40" s="2">
        <v>15</v>
      </c>
      <c r="E40" s="2" t="s">
        <v>221</v>
      </c>
      <c r="F40" s="2">
        <v>794.6</v>
      </c>
      <c r="G40" s="2">
        <v>-12.811999999999999</v>
      </c>
      <c r="H40" s="2">
        <v>21.466999999999999</v>
      </c>
      <c r="I40" s="2">
        <f t="shared" si="16"/>
        <v>1.1786555805699999E-2</v>
      </c>
      <c r="J40" s="2">
        <f t="shared" ref="J40:J41" si="26">I40-AVERAGE($I$36:$I$38)</f>
        <v>2.0811388043333323E-4</v>
      </c>
      <c r="K40" s="2">
        <f t="shared" si="25"/>
        <v>1.1649251255680302</v>
      </c>
      <c r="L40" s="2">
        <f t="shared" ref="L40:L41" si="27">K40-AVERAGE($K$36:$K$38)</f>
        <v>2.0333577404575198E-2</v>
      </c>
      <c r="M40" s="1">
        <v>15</v>
      </c>
      <c r="N40" s="1" t="s">
        <v>221</v>
      </c>
      <c r="O40" s="1">
        <v>640.4</v>
      </c>
      <c r="P40" s="1">
        <v>-34.917999999999999</v>
      </c>
      <c r="Q40" s="1">
        <v>7.1310000000000002</v>
      </c>
      <c r="R40" s="4">
        <f t="shared" si="23"/>
        <v>392.46051513635365</v>
      </c>
      <c r="S40" s="4">
        <f t="shared" si="24"/>
        <v>79.801262627645031</v>
      </c>
      <c r="U40">
        <f t="shared" si="4"/>
        <v>0</v>
      </c>
    </row>
    <row r="41" spans="1:21" x14ac:dyDescent="0.25">
      <c r="A41" s="2">
        <v>36</v>
      </c>
      <c r="B41" s="2">
        <v>3</v>
      </c>
      <c r="C41" s="2" t="s">
        <v>36</v>
      </c>
      <c r="D41" s="2">
        <v>16</v>
      </c>
      <c r="E41" s="2" t="s">
        <v>222</v>
      </c>
      <c r="F41" s="2">
        <v>798.6</v>
      </c>
      <c r="G41" s="2">
        <v>-18.228999999999999</v>
      </c>
      <c r="H41" s="2">
        <v>36.587000000000003</v>
      </c>
      <c r="I41" s="2">
        <f t="shared" si="16"/>
        <v>1.1721879398775E-2</v>
      </c>
      <c r="J41" s="2">
        <f t="shared" si="26"/>
        <v>1.434374735083347E-4</v>
      </c>
      <c r="K41" s="2">
        <f t="shared" si="25"/>
        <v>1.1586068896464743</v>
      </c>
      <c r="L41" s="2">
        <f t="shared" si="27"/>
        <v>1.4015341483019306E-2</v>
      </c>
      <c r="M41" s="1">
        <v>16</v>
      </c>
      <c r="N41" s="1" t="s">
        <v>222</v>
      </c>
      <c r="O41" s="1">
        <v>640.79999999999995</v>
      </c>
      <c r="P41" s="1">
        <v>-35.4</v>
      </c>
      <c r="Q41" s="1">
        <v>8.0190000000000001</v>
      </c>
      <c r="R41" s="4">
        <f t="shared" si="23"/>
        <v>594.81462286300416</v>
      </c>
      <c r="S41" s="4">
        <f t="shared" si="24"/>
        <v>83.365300585183448</v>
      </c>
      <c r="U41">
        <f t="shared" si="4"/>
        <v>0</v>
      </c>
    </row>
    <row r="42" spans="1:21" x14ac:dyDescent="0.25">
      <c r="A42" s="2">
        <v>37</v>
      </c>
      <c r="B42" s="2">
        <v>4</v>
      </c>
      <c r="C42" s="2" t="s">
        <v>35</v>
      </c>
      <c r="D42" s="2">
        <v>5</v>
      </c>
      <c r="E42" s="2" t="s">
        <v>236</v>
      </c>
      <c r="F42" s="2">
        <v>787.5</v>
      </c>
      <c r="G42" s="2">
        <v>-27.391999999999999</v>
      </c>
      <c r="H42" s="2">
        <v>6.88</v>
      </c>
      <c r="I42" s="2">
        <f t="shared" si="16"/>
        <v>1.16124775312E-2</v>
      </c>
      <c r="K42" s="2">
        <f t="shared" si="25"/>
        <v>1.1479175859455379</v>
      </c>
      <c r="M42" s="1">
        <v>5</v>
      </c>
      <c r="N42" s="1" t="s">
        <v>236</v>
      </c>
      <c r="O42" s="1">
        <v>640.20000000000005</v>
      </c>
      <c r="P42" s="1">
        <v>-33.709000000000003</v>
      </c>
      <c r="Q42" s="1">
        <v>10.608000000000001</v>
      </c>
      <c r="R42" s="4">
        <f t="shared" si="23"/>
        <v>84.553186049010577</v>
      </c>
      <c r="S42" s="4">
        <f t="shared" si="24"/>
        <v>0</v>
      </c>
      <c r="U42">
        <f t="shared" si="4"/>
        <v>0</v>
      </c>
    </row>
    <row r="43" spans="1:21" x14ac:dyDescent="0.25">
      <c r="A43" s="2">
        <v>38</v>
      </c>
      <c r="B43" s="2">
        <v>4</v>
      </c>
      <c r="C43" s="2" t="s">
        <v>35</v>
      </c>
      <c r="D43" s="2">
        <v>6</v>
      </c>
      <c r="E43" s="2" t="s">
        <v>237</v>
      </c>
      <c r="F43" s="2">
        <v>795.9</v>
      </c>
      <c r="G43" s="2">
        <v>-32.756</v>
      </c>
      <c r="H43" s="2">
        <v>25.102</v>
      </c>
      <c r="I43" s="2">
        <f t="shared" si="16"/>
        <v>1.1548433919099998E-2</v>
      </c>
      <c r="K43" s="2">
        <f t="shared" si="25"/>
        <v>1.1416590181803987</v>
      </c>
      <c r="M43" s="1">
        <v>6</v>
      </c>
      <c r="N43" s="1" t="s">
        <v>237</v>
      </c>
      <c r="O43" s="1">
        <v>641.20000000000005</v>
      </c>
      <c r="P43" s="1">
        <v>-34.454000000000001</v>
      </c>
      <c r="Q43" s="1">
        <v>10.073</v>
      </c>
      <c r="R43" s="4">
        <f t="shared" si="23"/>
        <v>324.88117036842698</v>
      </c>
      <c r="S43" s="4">
        <f t="shared" si="24"/>
        <v>0</v>
      </c>
      <c r="U43">
        <f t="shared" si="4"/>
        <v>0</v>
      </c>
    </row>
    <row r="44" spans="1:21" x14ac:dyDescent="0.25">
      <c r="A44" s="2">
        <v>39</v>
      </c>
      <c r="B44" s="2">
        <v>4</v>
      </c>
      <c r="C44" s="2" t="s">
        <v>35</v>
      </c>
      <c r="D44" s="2">
        <v>7</v>
      </c>
      <c r="E44" s="2" t="s">
        <v>238</v>
      </c>
      <c r="F44" s="2">
        <v>798.6</v>
      </c>
      <c r="G44" s="2">
        <v>-32.593000000000004</v>
      </c>
      <c r="H44" s="2">
        <v>38.795999999999999</v>
      </c>
      <c r="I44" s="2">
        <f t="shared" si="16"/>
        <v>1.1550380061674999E-2</v>
      </c>
      <c r="K44" s="2">
        <f t="shared" si="25"/>
        <v>1.1418492137752707</v>
      </c>
      <c r="M44" s="1">
        <v>7</v>
      </c>
      <c r="N44" s="1" t="s">
        <v>238</v>
      </c>
      <c r="O44" s="1">
        <v>640.79999999999995</v>
      </c>
      <c r="P44" s="1">
        <v>-33.500999999999998</v>
      </c>
      <c r="Q44" s="1">
        <v>9.0399999999999991</v>
      </c>
      <c r="R44" s="4">
        <f t="shared" si="23"/>
        <v>559.49159913299206</v>
      </c>
      <c r="S44" s="4">
        <f t="shared" si="24"/>
        <v>0</v>
      </c>
      <c r="U44">
        <f t="shared" si="4"/>
        <v>0</v>
      </c>
    </row>
    <row r="45" spans="1:21" x14ac:dyDescent="0.25">
      <c r="A45" s="2">
        <v>40</v>
      </c>
      <c r="B45" s="2">
        <v>4</v>
      </c>
      <c r="C45" s="2" t="s">
        <v>36</v>
      </c>
      <c r="D45" s="2">
        <v>8</v>
      </c>
      <c r="E45" s="2" t="s">
        <v>239</v>
      </c>
      <c r="F45" s="2">
        <v>786.9</v>
      </c>
      <c r="G45" s="2">
        <v>24.861999999999998</v>
      </c>
      <c r="H45" s="2">
        <v>6.5209999999999999</v>
      </c>
      <c r="I45" s="2">
        <f t="shared" si="16"/>
        <v>1.2236365470549997E-2</v>
      </c>
      <c r="J45" s="2">
        <f>I45-AVERAGE($I$42:$I$44)</f>
        <v>6.6593496655833161E-4</v>
      </c>
      <c r="K45" s="2">
        <f t="shared" si="25"/>
        <v>1.2088446817321941</v>
      </c>
      <c r="L45" s="2">
        <f>K45-AVERAGE($K$42:$K$44)</f>
        <v>6.5036075765124934E-2</v>
      </c>
      <c r="M45" s="1">
        <v>8</v>
      </c>
      <c r="N45" s="1" t="s">
        <v>239</v>
      </c>
      <c r="O45" s="1">
        <v>639.29999999999995</v>
      </c>
      <c r="P45" s="1">
        <v>-33.847999999999999</v>
      </c>
      <c r="Q45" s="1">
        <v>10.372999999999999</v>
      </c>
      <c r="R45" s="4">
        <f t="shared" si="23"/>
        <v>81.956777162439053</v>
      </c>
      <c r="S45" s="4">
        <f t="shared" si="24"/>
        <v>53.301471690018474</v>
      </c>
      <c r="U45">
        <f t="shared" si="4"/>
        <v>0</v>
      </c>
    </row>
    <row r="46" spans="1:21" x14ac:dyDescent="0.25">
      <c r="A46" s="2">
        <v>41</v>
      </c>
      <c r="B46" s="2">
        <v>4</v>
      </c>
      <c r="C46" s="2" t="s">
        <v>36</v>
      </c>
      <c r="D46" s="2">
        <v>9</v>
      </c>
      <c r="E46" s="2" t="s">
        <v>240</v>
      </c>
      <c r="F46" s="2">
        <v>795.5</v>
      </c>
      <c r="G46" s="2">
        <v>-17.556999999999999</v>
      </c>
      <c r="H46" s="2">
        <v>24.954000000000001</v>
      </c>
      <c r="I46" s="2">
        <f t="shared" si="16"/>
        <v>1.1729902759574997E-2</v>
      </c>
      <c r="J46" s="2">
        <f t="shared" ref="J46:J47" si="28">I46-AVERAGE($I$42:$I$44)</f>
        <v>1.5947225558333132E-4</v>
      </c>
      <c r="K46" s="2">
        <f t="shared" si="25"/>
        <v>1.1593907353712429</v>
      </c>
      <c r="L46" s="2">
        <f t="shared" ref="L46" si="29">K46-AVERAGE($K$42:$K$44)</f>
        <v>1.5582129404173806E-2</v>
      </c>
      <c r="M46" s="1">
        <v>9</v>
      </c>
      <c r="N46" s="1" t="s">
        <v>240</v>
      </c>
      <c r="O46" s="1">
        <v>640.6</v>
      </c>
      <c r="P46" s="1">
        <v>-33.713999999999999</v>
      </c>
      <c r="Q46" s="1">
        <v>7.9240000000000004</v>
      </c>
      <c r="R46" s="4">
        <f t="shared" si="23"/>
        <v>410.55444035025408</v>
      </c>
      <c r="S46" s="4">
        <f t="shared" si="24"/>
        <v>63.973124169958155</v>
      </c>
      <c r="U46">
        <f t="shared" si="4"/>
        <v>0</v>
      </c>
    </row>
    <row r="47" spans="1:21" x14ac:dyDescent="0.25">
      <c r="A47" s="2">
        <v>42</v>
      </c>
      <c r="B47" s="2">
        <v>4</v>
      </c>
      <c r="C47" s="2" t="s">
        <v>36</v>
      </c>
      <c r="D47" s="2">
        <v>10</v>
      </c>
      <c r="E47" s="2" t="s">
        <v>241</v>
      </c>
      <c r="F47" s="2">
        <v>799</v>
      </c>
      <c r="G47" s="2">
        <v>-21.666</v>
      </c>
      <c r="H47" s="2">
        <v>40.597000000000001</v>
      </c>
      <c r="I47" s="2">
        <f t="shared" si="16"/>
        <v>1.168084325135E-2</v>
      </c>
      <c r="J47" s="2">
        <f t="shared" si="28"/>
        <v>1.1041274735833391E-4</v>
      </c>
      <c r="K47" s="2">
        <f t="shared" si="25"/>
        <v>1.1545976509558082</v>
      </c>
      <c r="L47" s="2">
        <f>K47-AVERAGE($K$42:$K$44)</f>
        <v>1.0789044988739116E-2</v>
      </c>
      <c r="M47" s="1">
        <v>10</v>
      </c>
      <c r="N47" s="1" t="s">
        <v>241</v>
      </c>
      <c r="O47" s="1">
        <v>641</v>
      </c>
      <c r="P47" s="1">
        <v>-33.503999999999998</v>
      </c>
      <c r="Q47" s="1">
        <v>8.4640000000000004</v>
      </c>
      <c r="R47" s="4">
        <f t="shared" si="23"/>
        <v>625.30706663049148</v>
      </c>
      <c r="S47" s="4">
        <f t="shared" si="24"/>
        <v>67.464660736528614</v>
      </c>
      <c r="U47">
        <f t="shared" si="4"/>
        <v>0</v>
      </c>
    </row>
    <row r="48" spans="1:21" x14ac:dyDescent="0.25">
      <c r="A48" s="2">
        <v>43</v>
      </c>
      <c r="B48" s="2">
        <v>4</v>
      </c>
      <c r="C48" s="2" t="s">
        <v>35</v>
      </c>
      <c r="D48" s="2">
        <v>11</v>
      </c>
      <c r="E48" s="2" t="s">
        <v>242</v>
      </c>
      <c r="F48" s="2">
        <v>786.7</v>
      </c>
      <c r="G48" s="2">
        <v>-27.2</v>
      </c>
      <c r="H48" s="2">
        <v>5.9809999999999999</v>
      </c>
      <c r="I48" s="2">
        <f t="shared" si="16"/>
        <v>1.1614769919999999E-2</v>
      </c>
      <c r="K48" s="2">
        <f t="shared" si="25"/>
        <v>1.148141591578236</v>
      </c>
      <c r="M48" s="1">
        <v>11</v>
      </c>
      <c r="N48" s="1" t="s">
        <v>242</v>
      </c>
      <c r="O48" s="1">
        <v>640.4</v>
      </c>
      <c r="P48" s="1">
        <v>-34.209000000000003</v>
      </c>
      <c r="Q48" s="1">
        <v>8.0730000000000004</v>
      </c>
      <c r="R48" s="4">
        <f t="shared" si="23"/>
        <v>96.585937511574528</v>
      </c>
      <c r="S48" s="4">
        <f t="shared" si="24"/>
        <v>0</v>
      </c>
      <c r="U48">
        <f t="shared" si="4"/>
        <v>0</v>
      </c>
    </row>
    <row r="49" spans="1:21" x14ac:dyDescent="0.25">
      <c r="A49" s="2">
        <v>44</v>
      </c>
      <c r="B49" s="2">
        <v>4</v>
      </c>
      <c r="C49" s="2" t="s">
        <v>35</v>
      </c>
      <c r="D49" s="2">
        <v>12</v>
      </c>
      <c r="E49" s="2" t="s">
        <v>243</v>
      </c>
      <c r="F49" s="2">
        <v>795.5</v>
      </c>
      <c r="G49" s="2">
        <v>-33.401000000000003</v>
      </c>
      <c r="H49" s="2">
        <v>25.677</v>
      </c>
      <c r="I49" s="2">
        <f t="shared" si="16"/>
        <v>1.1540732925475E-2</v>
      </c>
      <c r="K49" s="2">
        <f t="shared" si="25"/>
        <v>1.1409063965321562</v>
      </c>
      <c r="M49" s="1">
        <v>12</v>
      </c>
      <c r="N49" s="1" t="s">
        <v>243</v>
      </c>
      <c r="O49" s="1">
        <v>640.79999999999995</v>
      </c>
      <c r="P49" s="1">
        <v>-34.838000000000001</v>
      </c>
      <c r="Q49" s="1">
        <v>8.0489999999999995</v>
      </c>
      <c r="R49" s="4">
        <f t="shared" si="23"/>
        <v>415.88897100423719</v>
      </c>
      <c r="S49" s="4">
        <f t="shared" si="24"/>
        <v>0</v>
      </c>
      <c r="U49">
        <f t="shared" si="4"/>
        <v>0</v>
      </c>
    </row>
    <row r="50" spans="1:21" x14ac:dyDescent="0.25">
      <c r="A50" s="2">
        <v>45</v>
      </c>
      <c r="B50" s="2">
        <v>4</v>
      </c>
      <c r="C50" s="2" t="s">
        <v>35</v>
      </c>
      <c r="D50" s="2">
        <v>13</v>
      </c>
      <c r="E50" s="2" t="s">
        <v>244</v>
      </c>
      <c r="F50" s="2">
        <v>798.2</v>
      </c>
      <c r="G50" s="2">
        <v>-32.435000000000002</v>
      </c>
      <c r="H50" s="2">
        <v>39.460999999999999</v>
      </c>
      <c r="I50" s="2">
        <f t="shared" si="16"/>
        <v>1.1552266506624999E-2</v>
      </c>
      <c r="K50" s="2">
        <f t="shared" si="25"/>
        <v>1.1420335744509293</v>
      </c>
      <c r="M50" s="1">
        <v>13</v>
      </c>
      <c r="N50" s="1" t="s">
        <v>244</v>
      </c>
      <c r="O50" s="1">
        <v>640.79999999999995</v>
      </c>
      <c r="P50" s="1">
        <v>-36.738999999999997</v>
      </c>
      <c r="Q50" s="1">
        <v>7.9139999999999997</v>
      </c>
      <c r="R50" s="4">
        <f t="shared" si="23"/>
        <v>650.05049077373769</v>
      </c>
      <c r="S50" s="4">
        <f t="shared" si="24"/>
        <v>0</v>
      </c>
      <c r="U50">
        <f t="shared" si="4"/>
        <v>0</v>
      </c>
    </row>
    <row r="51" spans="1:21" x14ac:dyDescent="0.25">
      <c r="A51" s="2">
        <v>46</v>
      </c>
      <c r="B51" s="2">
        <v>4</v>
      </c>
      <c r="C51" s="2" t="s">
        <v>36</v>
      </c>
      <c r="D51" s="2">
        <v>14</v>
      </c>
      <c r="E51" s="2" t="s">
        <v>245</v>
      </c>
      <c r="F51" s="2">
        <v>785.4</v>
      </c>
      <c r="G51" s="2">
        <v>23.353999999999999</v>
      </c>
      <c r="H51" s="2">
        <v>4.093</v>
      </c>
      <c r="I51" s="2">
        <f t="shared" si="16"/>
        <v>1.221836066685E-2</v>
      </c>
      <c r="J51" s="2">
        <f>I51-AVERAGE($I$48:$I$50)</f>
        <v>6.4910421615000172E-4</v>
      </c>
      <c r="K51" s="2">
        <f t="shared" si="25"/>
        <v>1.2070874370230289</v>
      </c>
      <c r="L51" s="2">
        <f>K51-AVERAGE($K$48:$K$50)</f>
        <v>6.3393582835921558E-2</v>
      </c>
      <c r="M51" s="1">
        <v>14</v>
      </c>
      <c r="N51" s="1" t="s">
        <v>245</v>
      </c>
      <c r="O51" s="1">
        <v>640.4</v>
      </c>
      <c r="P51" s="1">
        <v>-36.856000000000002</v>
      </c>
      <c r="Q51" s="1">
        <v>7.0629999999999997</v>
      </c>
      <c r="R51" s="4">
        <f t="shared" si="23"/>
        <v>75.548803064964176</v>
      </c>
      <c r="S51" s="4">
        <f t="shared" si="24"/>
        <v>47.893093052535313</v>
      </c>
      <c r="U51">
        <f t="shared" si="4"/>
        <v>0</v>
      </c>
    </row>
    <row r="52" spans="1:21" x14ac:dyDescent="0.25">
      <c r="A52" s="2">
        <v>47</v>
      </c>
      <c r="B52" s="2">
        <v>4</v>
      </c>
      <c r="C52" s="2" t="s">
        <v>36</v>
      </c>
      <c r="D52" s="2">
        <v>15</v>
      </c>
      <c r="E52" s="2" t="s">
        <v>246</v>
      </c>
      <c r="F52" s="2">
        <v>794.4</v>
      </c>
      <c r="G52" s="2">
        <v>-22.527000000000001</v>
      </c>
      <c r="H52" s="2">
        <v>23.288</v>
      </c>
      <c r="I52" s="2">
        <f t="shared" si="16"/>
        <v>1.1670563320324999E-2</v>
      </c>
      <c r="J52" s="2">
        <f t="shared" ref="J52:J53" si="30">I52-AVERAGE($I$48:$I$50)</f>
        <v>1.0130686962500114E-4</v>
      </c>
      <c r="K52" s="2">
        <f t="shared" si="25"/>
        <v>1.1535932489744443</v>
      </c>
      <c r="L52" s="2">
        <f t="shared" ref="L52" si="31">K52-AVERAGE($K$48:$K$50)</f>
        <v>9.8993947873369237E-3</v>
      </c>
      <c r="M52" s="1">
        <v>15</v>
      </c>
      <c r="N52" s="1" t="s">
        <v>246</v>
      </c>
      <c r="O52" s="1">
        <v>640.79999999999995</v>
      </c>
      <c r="P52" s="1">
        <v>-37.533999999999999</v>
      </c>
      <c r="Q52" s="1">
        <v>7.4489999999999998</v>
      </c>
      <c r="R52" s="4">
        <f t="shared" si="23"/>
        <v>407.5766241818958</v>
      </c>
      <c r="S52" s="4">
        <f t="shared" si="24"/>
        <v>40.347619088666391</v>
      </c>
      <c r="U52">
        <f t="shared" si="4"/>
        <v>0</v>
      </c>
    </row>
    <row r="53" spans="1:21" x14ac:dyDescent="0.25">
      <c r="A53" s="2">
        <v>48</v>
      </c>
      <c r="B53" s="2">
        <v>4</v>
      </c>
      <c r="C53" s="2" t="s">
        <v>36</v>
      </c>
      <c r="D53" s="2">
        <v>16</v>
      </c>
      <c r="E53" s="2" t="s">
        <v>247</v>
      </c>
      <c r="F53" s="2">
        <v>796.9</v>
      </c>
      <c r="G53" s="2">
        <v>-25.332999999999998</v>
      </c>
      <c r="H53" s="2">
        <v>34.579000000000001</v>
      </c>
      <c r="I53" s="2">
        <f t="shared" si="16"/>
        <v>1.1637061013174998E-2</v>
      </c>
      <c r="J53" s="2">
        <f t="shared" si="30"/>
        <v>6.7804562475000038E-5</v>
      </c>
      <c r="K53" s="2">
        <f t="shared" si="25"/>
        <v>1.1503197600847328</v>
      </c>
      <c r="L53" s="2">
        <f>K53-AVERAGE($K$48:$K$50)</f>
        <v>6.6259058976254614E-3</v>
      </c>
      <c r="M53" s="1">
        <v>16</v>
      </c>
      <c r="N53" s="1" t="s">
        <v>247</v>
      </c>
      <c r="O53" s="1">
        <v>640.79999999999995</v>
      </c>
      <c r="P53" s="1">
        <v>-37.470999999999997</v>
      </c>
      <c r="Q53" s="1">
        <v>6.851</v>
      </c>
      <c r="R53" s="4">
        <f t="shared" si="23"/>
        <v>658.01154247308421</v>
      </c>
      <c r="S53" s="4">
        <f t="shared" si="24"/>
        <v>43.599225599780354</v>
      </c>
      <c r="U53">
        <f t="shared" si="4"/>
        <v>0</v>
      </c>
    </row>
    <row r="54" spans="1:21" x14ac:dyDescent="0.25">
      <c r="A54" s="2">
        <v>49</v>
      </c>
      <c r="B54" s="2">
        <v>5</v>
      </c>
      <c r="C54" s="2" t="s">
        <v>35</v>
      </c>
      <c r="D54" s="2">
        <v>20</v>
      </c>
      <c r="E54" s="2" t="s">
        <v>189</v>
      </c>
      <c r="F54" s="2">
        <v>795.2</v>
      </c>
      <c r="G54" s="2">
        <v>-27.707999999999998</v>
      </c>
      <c r="H54" s="2">
        <v>5.0739999999999998</v>
      </c>
      <c r="I54" s="2">
        <f t="shared" si="16"/>
        <v>1.1608704641299998E-2</v>
      </c>
      <c r="K54" s="2">
        <f t="shared" si="25"/>
        <v>1.1475489077979273</v>
      </c>
      <c r="M54" s="1">
        <v>20</v>
      </c>
      <c r="N54" s="1" t="s">
        <v>189</v>
      </c>
      <c r="O54" s="1">
        <v>645.20000000000005</v>
      </c>
      <c r="P54" s="1">
        <v>-35.953000000000003</v>
      </c>
      <c r="Q54" s="1">
        <v>7.25</v>
      </c>
      <c r="R54" s="4">
        <f t="shared" si="23"/>
        <v>91.240468377355796</v>
      </c>
      <c r="S54" s="4">
        <f t="shared" si="24"/>
        <v>0</v>
      </c>
      <c r="U54">
        <f t="shared" si="4"/>
        <v>0</v>
      </c>
    </row>
    <row r="55" spans="1:21" x14ac:dyDescent="0.25">
      <c r="A55" s="2">
        <v>50</v>
      </c>
      <c r="B55" s="2">
        <v>5</v>
      </c>
      <c r="C55" s="2" t="s">
        <v>35</v>
      </c>
      <c r="D55" s="2">
        <v>21</v>
      </c>
      <c r="E55" s="2" t="s">
        <v>190</v>
      </c>
      <c r="F55" s="2">
        <v>801.5</v>
      </c>
      <c r="G55" s="2">
        <v>-33.128</v>
      </c>
      <c r="H55" s="2">
        <v>21.853000000000002</v>
      </c>
      <c r="I55" s="2">
        <f t="shared" si="16"/>
        <v>1.1543992415799998E-2</v>
      </c>
      <c r="K55" s="2">
        <f t="shared" si="25"/>
        <v>1.1412249494191828</v>
      </c>
      <c r="M55" s="1">
        <v>21</v>
      </c>
      <c r="N55" s="1" t="s">
        <v>190</v>
      </c>
      <c r="O55" s="1">
        <v>645.6</v>
      </c>
      <c r="P55" s="1">
        <v>-35.847000000000001</v>
      </c>
      <c r="Q55" s="1">
        <v>7.8529999999999998</v>
      </c>
      <c r="R55" s="4">
        <f t="shared" si="23"/>
        <v>362.7859990243237</v>
      </c>
      <c r="S55" s="4">
        <f t="shared" si="24"/>
        <v>0</v>
      </c>
      <c r="U55">
        <f t="shared" si="4"/>
        <v>0</v>
      </c>
    </row>
    <row r="56" spans="1:21" x14ac:dyDescent="0.25">
      <c r="A56" s="2">
        <v>51</v>
      </c>
      <c r="B56" s="2">
        <v>5</v>
      </c>
      <c r="C56" s="2" t="s">
        <v>35</v>
      </c>
      <c r="D56" s="2">
        <v>5</v>
      </c>
      <c r="E56" s="2" t="s">
        <v>191</v>
      </c>
      <c r="F56" s="2">
        <v>808</v>
      </c>
      <c r="G56" s="2">
        <v>-31.198</v>
      </c>
      <c r="H56" s="2">
        <v>51.368000000000002</v>
      </c>
      <c r="I56" s="2">
        <f t="shared" si="16"/>
        <v>1.156703569905E-2</v>
      </c>
      <c r="K56" s="2">
        <f t="shared" si="25"/>
        <v>1.1434769314182449</v>
      </c>
      <c r="M56" s="1">
        <v>5</v>
      </c>
      <c r="N56" s="1" t="s">
        <v>191</v>
      </c>
      <c r="O56" s="1">
        <v>646.4</v>
      </c>
      <c r="P56" s="1">
        <v>-33.64</v>
      </c>
      <c r="Q56" s="1">
        <v>13.465</v>
      </c>
      <c r="R56" s="4">
        <f t="shared" si="2"/>
        <v>497.34911431362571</v>
      </c>
      <c r="S56" s="4">
        <f t="shared" si="3"/>
        <v>0</v>
      </c>
      <c r="U56">
        <f t="shared" si="4"/>
        <v>0</v>
      </c>
    </row>
    <row r="57" spans="1:21" x14ac:dyDescent="0.25">
      <c r="A57" s="2">
        <v>52</v>
      </c>
      <c r="B57" s="2">
        <v>5</v>
      </c>
      <c r="C57" s="2" t="s">
        <v>36</v>
      </c>
      <c r="D57" s="2">
        <v>6</v>
      </c>
      <c r="E57" s="2" t="s">
        <v>192</v>
      </c>
      <c r="F57" s="2">
        <v>795.2</v>
      </c>
      <c r="G57" s="2">
        <v>82.278999999999996</v>
      </c>
      <c r="H57" s="2">
        <v>7.7530000000000001</v>
      </c>
      <c r="I57" s="2">
        <f t="shared" si="16"/>
        <v>1.2921897177474998E-2</v>
      </c>
      <c r="J57" s="2">
        <f>I57-AVERAGE($I$54:$I$56)</f>
        <v>1.3486529254249976E-3</v>
      </c>
      <c r="K57" s="2">
        <f t="shared" si="25"/>
        <v>1.2757051864987909</v>
      </c>
      <c r="L57" s="2">
        <f>K57-AVERAGE($K$54:$K$56)</f>
        <v>0.13162159028700593</v>
      </c>
      <c r="M57" s="1">
        <v>6</v>
      </c>
      <c r="N57" s="1" t="s">
        <v>192</v>
      </c>
      <c r="O57" s="1">
        <v>645.20000000000005</v>
      </c>
      <c r="P57" s="1">
        <v>-33.523000000000003</v>
      </c>
      <c r="Q57" s="1">
        <v>10.273999999999999</v>
      </c>
      <c r="R57" s="4">
        <f t="shared" ref="R57:R65" si="32">((H57/Q57)*$D$1)/256.4*(1/$D$2*1000)/3</f>
        <v>98.37964980541993</v>
      </c>
      <c r="S57" s="4">
        <f t="shared" ref="S57:S65" si="33">R57*(L57/100)*1000</f>
        <v>129.48885959268105</v>
      </c>
      <c r="U57">
        <f t="shared" si="4"/>
        <v>0</v>
      </c>
    </row>
    <row r="58" spans="1:21" x14ac:dyDescent="0.25">
      <c r="A58" s="2">
        <v>53</v>
      </c>
      <c r="B58" s="2">
        <v>5</v>
      </c>
      <c r="C58" s="2" t="s">
        <v>36</v>
      </c>
      <c r="D58" s="2">
        <v>7</v>
      </c>
      <c r="E58" s="2" t="s">
        <v>193</v>
      </c>
      <c r="F58" s="2">
        <v>805.3</v>
      </c>
      <c r="G58" s="2">
        <v>-5.819</v>
      </c>
      <c r="H58" s="2">
        <v>36.927999999999997</v>
      </c>
      <c r="I58" s="2">
        <f t="shared" si="16"/>
        <v>1.1870048904025E-2</v>
      </c>
      <c r="J58" s="2">
        <f t="shared" ref="J58:J59" si="34">I58-AVERAGE($I$54:$I$56)</f>
        <v>2.968046519749995E-4</v>
      </c>
      <c r="K58" s="2">
        <f t="shared" si="25"/>
        <v>1.1730803690534835</v>
      </c>
      <c r="L58" s="2">
        <f t="shared" ref="L58:L59" si="35">K58-AVERAGE($K$54:$K$56)</f>
        <v>2.8996772841698437E-2</v>
      </c>
      <c r="M58" s="1">
        <v>7</v>
      </c>
      <c r="N58" s="1" t="s">
        <v>193</v>
      </c>
      <c r="O58" s="1">
        <v>646.4</v>
      </c>
      <c r="P58" s="1">
        <v>-34.487000000000002</v>
      </c>
      <c r="Q58" s="1">
        <v>10.067</v>
      </c>
      <c r="R58" s="4">
        <f t="shared" si="32"/>
        <v>478.22333991998795</v>
      </c>
      <c r="S58" s="4">
        <f t="shared" si="33"/>
        <v>138.66933555258225</v>
      </c>
      <c r="U58">
        <f t="shared" si="4"/>
        <v>0</v>
      </c>
    </row>
    <row r="59" spans="1:21" x14ac:dyDescent="0.25">
      <c r="A59" s="2">
        <v>54</v>
      </c>
      <c r="B59" s="2">
        <v>5</v>
      </c>
      <c r="C59" s="2" t="s">
        <v>36</v>
      </c>
      <c r="D59" s="2">
        <v>8</v>
      </c>
      <c r="E59" s="2" t="s">
        <v>194</v>
      </c>
      <c r="F59" s="2">
        <v>808.2</v>
      </c>
      <c r="G59" s="2">
        <v>-15.295</v>
      </c>
      <c r="H59" s="2">
        <v>54.302999999999997</v>
      </c>
      <c r="I59" s="2">
        <f t="shared" si="16"/>
        <v>1.1756909965125E-2</v>
      </c>
      <c r="J59" s="2">
        <f t="shared" si="34"/>
        <v>1.8366571307499961E-4</v>
      </c>
      <c r="K59" s="2">
        <f t="shared" si="25"/>
        <v>1.1620291247163568</v>
      </c>
      <c r="L59" s="2">
        <f t="shared" si="35"/>
        <v>1.7945528504571762E-2</v>
      </c>
      <c r="M59" s="1">
        <v>8</v>
      </c>
      <c r="N59" s="1" t="s">
        <v>194</v>
      </c>
      <c r="O59" s="1">
        <v>646.6</v>
      </c>
      <c r="P59" s="1">
        <v>-36.683999999999997</v>
      </c>
      <c r="Q59" s="1">
        <v>11.787000000000001</v>
      </c>
      <c r="R59" s="4">
        <f t="shared" si="32"/>
        <v>600.61419102220941</v>
      </c>
      <c r="S59" s="4">
        <f t="shared" si="33"/>
        <v>107.78339085239369</v>
      </c>
      <c r="U59">
        <f t="shared" si="4"/>
        <v>0</v>
      </c>
    </row>
    <row r="60" spans="1:21" x14ac:dyDescent="0.25">
      <c r="A60" s="2">
        <v>55</v>
      </c>
      <c r="B60" s="2">
        <v>5</v>
      </c>
      <c r="C60" s="2" t="s">
        <v>35</v>
      </c>
      <c r="D60" s="2">
        <v>10</v>
      </c>
      <c r="E60" s="2" t="s">
        <v>195</v>
      </c>
      <c r="F60" s="2">
        <v>793.4</v>
      </c>
      <c r="G60" s="2">
        <v>-27.343</v>
      </c>
      <c r="H60" s="2">
        <v>5.1059999999999999</v>
      </c>
      <c r="I60" s="2">
        <f t="shared" si="16"/>
        <v>1.1613062567924999E-2</v>
      </c>
      <c r="K60" s="2">
        <f t="shared" si="25"/>
        <v>1.1479747541462018</v>
      </c>
      <c r="M60" s="1">
        <v>10</v>
      </c>
      <c r="N60" s="1" t="s">
        <v>195</v>
      </c>
      <c r="O60" s="1">
        <v>645</v>
      </c>
      <c r="P60" s="1">
        <v>-34.273000000000003</v>
      </c>
      <c r="Q60" s="1">
        <v>11.37</v>
      </c>
      <c r="R60" s="4">
        <f t="shared" si="32"/>
        <v>58.545752911910682</v>
      </c>
      <c r="S60" s="4">
        <f t="shared" si="33"/>
        <v>0</v>
      </c>
      <c r="U60">
        <f t="shared" si="4"/>
        <v>0</v>
      </c>
    </row>
    <row r="61" spans="1:21" x14ac:dyDescent="0.25">
      <c r="A61" s="2">
        <v>56</v>
      </c>
      <c r="B61" s="2">
        <v>5</v>
      </c>
      <c r="C61" s="2" t="s">
        <v>35</v>
      </c>
      <c r="D61" s="2">
        <v>11</v>
      </c>
      <c r="E61" s="2" t="s">
        <v>196</v>
      </c>
      <c r="F61" s="2">
        <v>804.6</v>
      </c>
      <c r="G61" s="2">
        <v>-31.795999999999999</v>
      </c>
      <c r="H61" s="2">
        <v>34.661000000000001</v>
      </c>
      <c r="I61" s="2">
        <f t="shared" si="16"/>
        <v>1.15598958631E-2</v>
      </c>
      <c r="K61" s="2">
        <f t="shared" si="25"/>
        <v>1.1427791780175975</v>
      </c>
      <c r="M61" s="1">
        <v>11</v>
      </c>
      <c r="N61" s="1" t="s">
        <v>196</v>
      </c>
      <c r="O61" s="1">
        <v>646.4</v>
      </c>
      <c r="P61" s="1">
        <v>-33.292000000000002</v>
      </c>
      <c r="Q61" s="1">
        <v>11.994</v>
      </c>
      <c r="R61" s="4">
        <f t="shared" si="32"/>
        <v>376.74898725146949</v>
      </c>
      <c r="S61" s="4">
        <f t="shared" si="33"/>
        <v>0</v>
      </c>
      <c r="U61">
        <f t="shared" si="4"/>
        <v>0</v>
      </c>
    </row>
    <row r="62" spans="1:21" x14ac:dyDescent="0.25">
      <c r="A62" s="2">
        <v>57</v>
      </c>
      <c r="B62" s="2">
        <v>5</v>
      </c>
      <c r="C62" s="2" t="s">
        <v>35</v>
      </c>
      <c r="D62" s="2">
        <v>12</v>
      </c>
      <c r="E62" s="2" t="s">
        <v>197</v>
      </c>
      <c r="F62" s="2">
        <v>806.7</v>
      </c>
      <c r="G62" s="2">
        <v>-32.185000000000002</v>
      </c>
      <c r="H62" s="2">
        <v>44.567</v>
      </c>
      <c r="I62" s="2">
        <f t="shared" ref="I62:I65" si="36">(((G62/1000)+1)*0.0112372)*(17/16)</f>
        <v>1.1555251387874999E-2</v>
      </c>
      <c r="K62" s="2">
        <f t="shared" si="25"/>
        <v>1.1423252829759871</v>
      </c>
      <c r="M62" s="1">
        <v>12</v>
      </c>
      <c r="N62" s="1" t="s">
        <v>197</v>
      </c>
      <c r="O62" s="1">
        <v>646.20000000000005</v>
      </c>
      <c r="P62" s="1">
        <v>-33.540999999999997</v>
      </c>
      <c r="Q62" s="1">
        <v>10.058999999999999</v>
      </c>
      <c r="R62" s="4">
        <f t="shared" si="32"/>
        <v>577.60858878534486</v>
      </c>
      <c r="S62" s="4">
        <f t="shared" si="33"/>
        <v>0</v>
      </c>
      <c r="U62">
        <f t="shared" si="4"/>
        <v>0</v>
      </c>
    </row>
    <row r="63" spans="1:21" x14ac:dyDescent="0.25">
      <c r="A63" s="2">
        <v>58</v>
      </c>
      <c r="B63" s="2">
        <v>5</v>
      </c>
      <c r="C63" s="2" t="s">
        <v>36</v>
      </c>
      <c r="D63" s="2">
        <v>13</v>
      </c>
      <c r="E63" s="2" t="s">
        <v>198</v>
      </c>
      <c r="F63" s="2">
        <v>794.8</v>
      </c>
      <c r="G63" s="2">
        <v>68.275999999999996</v>
      </c>
      <c r="H63" s="2">
        <v>5.851</v>
      </c>
      <c r="I63" s="2">
        <f t="shared" si="36"/>
        <v>1.2754708008899999E-2</v>
      </c>
      <c r="J63" s="2">
        <f>I63-AVERAGE($I$60:$I$62)</f>
        <v>1.1786380692666663E-3</v>
      </c>
      <c r="K63" s="2">
        <f t="shared" si="25"/>
        <v>1.259407426895705</v>
      </c>
      <c r="L63" s="2">
        <f>K63-AVERAGE($K$60:$K$62)</f>
        <v>0.11504768851577629</v>
      </c>
      <c r="M63" s="1">
        <v>13</v>
      </c>
      <c r="N63" s="1" t="s">
        <v>198</v>
      </c>
      <c r="O63" s="1">
        <v>646</v>
      </c>
      <c r="P63" s="1">
        <v>-34.671999999999997</v>
      </c>
      <c r="Q63" s="1">
        <v>10.077999999999999</v>
      </c>
      <c r="R63" s="4">
        <f t="shared" si="32"/>
        <v>75.688656043959568</v>
      </c>
      <c r="S63" s="4">
        <f t="shared" si="33"/>
        <v>87.078049247231888</v>
      </c>
      <c r="U63">
        <f t="shared" si="4"/>
        <v>0</v>
      </c>
    </row>
    <row r="64" spans="1:21" x14ac:dyDescent="0.25">
      <c r="A64" s="2">
        <v>59</v>
      </c>
      <c r="B64" s="2">
        <v>5</v>
      </c>
      <c r="C64" s="2" t="s">
        <v>36</v>
      </c>
      <c r="D64" s="2">
        <v>6</v>
      </c>
      <c r="E64" s="2" t="s">
        <v>206</v>
      </c>
      <c r="F64" s="2">
        <v>804.2</v>
      </c>
      <c r="G64" s="2">
        <v>-14.821999999999999</v>
      </c>
      <c r="H64" s="2">
        <v>27.759</v>
      </c>
      <c r="I64" s="2">
        <f t="shared" si="36"/>
        <v>1.176255736045E-2</v>
      </c>
      <c r="J64" s="2">
        <f>I64-AVERAGE($I$60:$I$62)</f>
        <v>1.8648742081666704E-4</v>
      </c>
      <c r="K64" s="2">
        <f t="shared" si="25"/>
        <v>1.1625808125512078</v>
      </c>
      <c r="L64" s="2">
        <f t="shared" ref="L64" si="37">K64-AVERAGE($K$60:$K$62)</f>
        <v>1.8221074171279161E-2</v>
      </c>
      <c r="M64" s="1">
        <v>6</v>
      </c>
      <c r="N64" s="1" t="s">
        <v>206</v>
      </c>
      <c r="O64" s="1">
        <v>647.1</v>
      </c>
      <c r="P64" s="1">
        <v>-40.023000000000003</v>
      </c>
      <c r="Q64" s="1">
        <v>9.8010000000000002</v>
      </c>
      <c r="R64" s="4">
        <f t="shared" si="32"/>
        <v>369.23977479454248</v>
      </c>
      <c r="S64" s="4">
        <f t="shared" si="33"/>
        <v>67.279453235177726</v>
      </c>
      <c r="U64">
        <f t="shared" si="4"/>
        <v>0</v>
      </c>
    </row>
    <row r="65" spans="1:21" x14ac:dyDescent="0.25">
      <c r="A65" s="2">
        <v>60</v>
      </c>
      <c r="B65" s="2">
        <v>5</v>
      </c>
      <c r="C65" s="2" t="s">
        <v>36</v>
      </c>
      <c r="D65" s="2">
        <v>7</v>
      </c>
      <c r="E65" s="2" t="s">
        <v>207</v>
      </c>
      <c r="F65" s="2">
        <v>806.5</v>
      </c>
      <c r="G65" s="2">
        <v>-20.547999999999998</v>
      </c>
      <c r="H65" s="2">
        <v>38.817999999999998</v>
      </c>
      <c r="I65" s="2">
        <f t="shared" si="36"/>
        <v>1.16941916403E-2</v>
      </c>
      <c r="J65" s="2">
        <f>I65-AVERAGE($I$60:$I$62)</f>
        <v>1.1812170066666759E-4</v>
      </c>
      <c r="K65" s="2">
        <f t="shared" ref="K65" si="38">(I65/(1+I65))*100</f>
        <v>1.1559018265529175</v>
      </c>
      <c r="L65" s="2">
        <f>K65-AVERAGE($K$60:$K$62)</f>
        <v>1.1542088172988851E-2</v>
      </c>
      <c r="M65" s="1">
        <v>7</v>
      </c>
      <c r="N65" s="1" t="s">
        <v>207</v>
      </c>
      <c r="O65" s="1">
        <v>647.29999999999995</v>
      </c>
      <c r="P65" s="1">
        <v>-38.566000000000003</v>
      </c>
      <c r="Q65" s="1">
        <v>10.185</v>
      </c>
      <c r="R65" s="4">
        <f t="shared" si="32"/>
        <v>496.87502983673591</v>
      </c>
      <c r="S65" s="4">
        <f t="shared" si="33"/>
        <v>57.349754053320716</v>
      </c>
      <c r="U65">
        <f t="shared" si="4"/>
        <v>0</v>
      </c>
    </row>
    <row r="66" spans="1:21" x14ac:dyDescent="0.25">
      <c r="A66" s="2">
        <v>61</v>
      </c>
      <c r="B66" s="2">
        <v>6</v>
      </c>
      <c r="C66" s="2" t="s">
        <v>35</v>
      </c>
      <c r="D66" s="2">
        <v>5</v>
      </c>
      <c r="E66" s="2" t="s">
        <v>275</v>
      </c>
      <c r="F66" s="2">
        <v>791.7</v>
      </c>
      <c r="G66" s="2">
        <v>-25.411000000000001</v>
      </c>
      <c r="H66" s="2">
        <v>5.5220000000000002</v>
      </c>
      <c r="I66" s="2">
        <f t="shared" ref="I66:I87" si="39">(((G66/1000)+1)*0.0112372)*(17/16)</f>
        <v>1.1636129730224999E-2</v>
      </c>
      <c r="K66" s="2">
        <f t="shared" ref="K66:K87" si="40">(I66/(1+I66))*100</f>
        <v>1.1502287619292551</v>
      </c>
      <c r="M66" s="1">
        <v>5</v>
      </c>
      <c r="N66" s="1" t="s">
        <v>275</v>
      </c>
      <c r="O66" s="1">
        <v>645.20000000000005</v>
      </c>
      <c r="P66" s="1">
        <v>-33.359000000000002</v>
      </c>
      <c r="Q66" s="1">
        <v>10.923</v>
      </c>
      <c r="R66" s="4">
        <f t="shared" ref="R66:R87" si="41">((H66/Q66)*$D$1)/256.4*(1/$D$2*1000)/3</f>
        <v>65.906692662469851</v>
      </c>
      <c r="S66" s="4">
        <f t="shared" ref="S66:S87" si="42">R66*(L66/100)*1000</f>
        <v>0</v>
      </c>
      <c r="U66">
        <f t="shared" si="4"/>
        <v>0</v>
      </c>
    </row>
    <row r="67" spans="1:21" x14ac:dyDescent="0.25">
      <c r="A67" s="2">
        <v>62</v>
      </c>
      <c r="B67" s="2">
        <v>6</v>
      </c>
      <c r="C67" s="2" t="s">
        <v>35</v>
      </c>
      <c r="D67" s="2">
        <v>6</v>
      </c>
      <c r="E67" s="2" t="s">
        <v>276</v>
      </c>
      <c r="F67" s="2">
        <v>800.9</v>
      </c>
      <c r="G67" s="2">
        <v>-33.279000000000003</v>
      </c>
      <c r="H67" s="2">
        <v>19.555</v>
      </c>
      <c r="I67" s="2">
        <f t="shared" si="39"/>
        <v>1.1542189547524999E-2</v>
      </c>
      <c r="K67" s="2">
        <f t="shared" si="40"/>
        <v>1.1410487537537075</v>
      </c>
      <c r="M67" s="1">
        <v>6</v>
      </c>
      <c r="N67" s="1" t="s">
        <v>276</v>
      </c>
      <c r="O67" s="1">
        <v>645.6</v>
      </c>
      <c r="P67" s="1">
        <v>-34.661999999999999</v>
      </c>
      <c r="Q67" s="1">
        <v>10.539</v>
      </c>
      <c r="R67" s="4">
        <f t="shared" si="41"/>
        <v>241.89866161872973</v>
      </c>
      <c r="S67" s="4">
        <f t="shared" si="42"/>
        <v>0</v>
      </c>
      <c r="U67">
        <f t="shared" si="4"/>
        <v>0</v>
      </c>
    </row>
    <row r="68" spans="1:21" x14ac:dyDescent="0.25">
      <c r="A68" s="2">
        <v>63</v>
      </c>
      <c r="B68" s="2">
        <v>6</v>
      </c>
      <c r="C68" s="2" t="s">
        <v>35</v>
      </c>
      <c r="D68" s="2">
        <v>7</v>
      </c>
      <c r="E68" s="2" t="s">
        <v>277</v>
      </c>
      <c r="F68" s="2">
        <v>806.9</v>
      </c>
      <c r="G68" s="2">
        <v>-33.368000000000002</v>
      </c>
      <c r="H68" s="2">
        <v>47.924999999999997</v>
      </c>
      <c r="I68" s="2">
        <f t="shared" si="39"/>
        <v>1.15411269298E-2</v>
      </c>
      <c r="K68" s="2">
        <f t="shared" si="40"/>
        <v>1.1409449030341741</v>
      </c>
      <c r="M68" s="1">
        <v>7</v>
      </c>
      <c r="N68" s="1" t="s">
        <v>277</v>
      </c>
      <c r="O68" s="1">
        <v>646</v>
      </c>
      <c r="P68" s="1">
        <v>-36.798000000000002</v>
      </c>
      <c r="Q68" s="1">
        <v>11.615</v>
      </c>
      <c r="R68" s="4">
        <f t="shared" si="41"/>
        <v>537.92032869433592</v>
      </c>
      <c r="S68" s="4">
        <f t="shared" si="42"/>
        <v>0</v>
      </c>
      <c r="U68">
        <f t="shared" si="4"/>
        <v>0</v>
      </c>
    </row>
    <row r="69" spans="1:21" s="9" customFormat="1" x14ac:dyDescent="0.25">
      <c r="A69" s="6">
        <v>64</v>
      </c>
      <c r="B69" s="6">
        <v>6</v>
      </c>
      <c r="C69" s="6" t="s">
        <v>36</v>
      </c>
      <c r="D69" s="6">
        <v>11</v>
      </c>
      <c r="E69" s="6" t="s">
        <v>281</v>
      </c>
      <c r="F69" s="6">
        <v>793.6</v>
      </c>
      <c r="G69" s="6">
        <v>276.13299999999998</v>
      </c>
      <c r="H69" s="6">
        <v>4.99</v>
      </c>
      <c r="I69" s="6">
        <v>1.5236421856824998E-2</v>
      </c>
      <c r="J69" s="6">
        <f>I69-AVERAGE($I$66:$I$68)</f>
        <v>3.663273120974999E-3</v>
      </c>
      <c r="K69" s="6">
        <f t="shared" si="40"/>
        <v>1.5007757334944918</v>
      </c>
      <c r="L69" s="6">
        <f>K69-AVERAGE($K$66:$K$68)</f>
        <v>0.35670159392211276</v>
      </c>
      <c r="M69" s="7">
        <v>11</v>
      </c>
      <c r="N69" s="7" t="s">
        <v>281</v>
      </c>
      <c r="O69" s="7">
        <v>644.29999999999995</v>
      </c>
      <c r="P69" s="7">
        <v>-35.029000000000003</v>
      </c>
      <c r="Q69" s="7">
        <v>8.67</v>
      </c>
      <c r="R69" s="8">
        <f t="shared" si="41"/>
        <v>75.033723378923639</v>
      </c>
      <c r="S69" s="8">
        <f t="shared" si="42"/>
        <v>267.6464872717296</v>
      </c>
      <c r="T69" s="9" t="s">
        <v>316</v>
      </c>
      <c r="U69">
        <f t="shared" si="4"/>
        <v>0</v>
      </c>
    </row>
    <row r="70" spans="1:21" s="9" customFormat="1" x14ac:dyDescent="0.25">
      <c r="A70" s="6">
        <v>65</v>
      </c>
      <c r="B70" s="6">
        <v>6</v>
      </c>
      <c r="C70" s="6" t="s">
        <v>36</v>
      </c>
      <c r="D70" s="6">
        <v>12</v>
      </c>
      <c r="E70" s="6" t="s">
        <v>282</v>
      </c>
      <c r="F70" s="6">
        <v>804.2</v>
      </c>
      <c r="G70" s="6">
        <v>22.302</v>
      </c>
      <c r="H70" s="6">
        <v>35.451999999999998</v>
      </c>
      <c r="I70" s="6">
        <v>1.220580028655E-2</v>
      </c>
      <c r="J70" s="6">
        <f>I70-AVERAGE($I$66:$I$68)</f>
        <v>6.3265155070000093E-4</v>
      </c>
      <c r="K70" s="6">
        <f t="shared" si="40"/>
        <v>1.2058615237231998</v>
      </c>
      <c r="L70" s="6">
        <f>K70-AVERAGE($K$66:$K$68)</f>
        <v>6.1787384150820746E-2</v>
      </c>
      <c r="M70" s="7">
        <v>12</v>
      </c>
      <c r="N70" s="7" t="s">
        <v>282</v>
      </c>
      <c r="O70" s="7">
        <v>645.6</v>
      </c>
      <c r="P70" s="7">
        <v>-37.359000000000002</v>
      </c>
      <c r="Q70" s="7">
        <v>10.502000000000001</v>
      </c>
      <c r="R70" s="8">
        <f t="shared" si="41"/>
        <v>440.0923064155474</v>
      </c>
      <c r="S70" s="8">
        <f t="shared" si="42"/>
        <v>271.92152398318137</v>
      </c>
      <c r="T70" s="9" t="s">
        <v>317</v>
      </c>
      <c r="U70">
        <f t="shared" si="4"/>
        <v>0</v>
      </c>
    </row>
    <row r="71" spans="1:21" s="9" customFormat="1" x14ac:dyDescent="0.25">
      <c r="A71" s="6">
        <v>66</v>
      </c>
      <c r="B71" s="6">
        <v>6</v>
      </c>
      <c r="C71" s="6" t="s">
        <v>36</v>
      </c>
      <c r="D71" s="6">
        <v>13</v>
      </c>
      <c r="E71" s="6" t="s">
        <v>283</v>
      </c>
      <c r="F71" s="6">
        <v>806.7</v>
      </c>
      <c r="G71" s="6">
        <v>3.5219999999999998</v>
      </c>
      <c r="H71" s="6">
        <v>52.344000000000001</v>
      </c>
      <c r="I71" s="6">
        <v>1.198157600705E-2</v>
      </c>
      <c r="J71" s="6">
        <f t="shared" ref="J71" si="43">I71-AVERAGE($I$66:$I$68)</f>
        <v>4.0842727120000109E-4</v>
      </c>
      <c r="K71" s="6">
        <f t="shared" si="40"/>
        <v>1.1839717531543805</v>
      </c>
      <c r="L71" s="6">
        <f t="shared" ref="L71" si="44">K71-AVERAGE($K$66:$K$68)</f>
        <v>3.9897613582001501E-2</v>
      </c>
      <c r="M71" s="7">
        <v>13</v>
      </c>
      <c r="N71" s="7" t="s">
        <v>283</v>
      </c>
      <c r="O71" s="7">
        <v>645.20000000000005</v>
      </c>
      <c r="P71" s="7">
        <v>-38.756999999999998</v>
      </c>
      <c r="Q71" s="7">
        <v>9.8699999999999992</v>
      </c>
      <c r="R71" s="8">
        <f t="shared" si="41"/>
        <v>691.39272318613132</v>
      </c>
      <c r="S71" s="8">
        <f t="shared" si="42"/>
        <v>275.84919703087996</v>
      </c>
      <c r="T71" s="9" t="s">
        <v>318</v>
      </c>
      <c r="U71">
        <f t="shared" ref="U71:U101" si="45">M71-D71</f>
        <v>0</v>
      </c>
    </row>
    <row r="72" spans="1:21" s="9" customFormat="1" x14ac:dyDescent="0.25">
      <c r="A72" s="6">
        <v>67</v>
      </c>
      <c r="B72" s="6">
        <v>6</v>
      </c>
      <c r="C72" s="6" t="s">
        <v>35</v>
      </c>
      <c r="D72" s="6">
        <v>8</v>
      </c>
      <c r="E72" s="6" t="s">
        <v>278</v>
      </c>
      <c r="F72" s="6">
        <v>794.8</v>
      </c>
      <c r="G72" s="6">
        <v>-24.808</v>
      </c>
      <c r="H72" s="6">
        <v>6.8410000000000002</v>
      </c>
      <c r="I72" s="6">
        <v>1.1643329263799998E-2</v>
      </c>
      <c r="J72" s="6"/>
      <c r="K72" s="6">
        <f t="shared" si="40"/>
        <v>1.150932243310808</v>
      </c>
      <c r="L72" s="6"/>
      <c r="M72" s="7">
        <v>8</v>
      </c>
      <c r="N72" s="7" t="s">
        <v>278</v>
      </c>
      <c r="O72" s="7">
        <v>645.4</v>
      </c>
      <c r="P72" s="7">
        <v>-34.658999999999999</v>
      </c>
      <c r="Q72" s="7">
        <v>10.666</v>
      </c>
      <c r="R72" s="8">
        <f t="shared" si="41"/>
        <v>83.616707128438904</v>
      </c>
      <c r="S72" s="8">
        <f t="shared" si="42"/>
        <v>0</v>
      </c>
      <c r="T72" s="9" t="s">
        <v>319</v>
      </c>
      <c r="U72">
        <f t="shared" si="45"/>
        <v>0</v>
      </c>
    </row>
    <row r="73" spans="1:21" s="9" customFormat="1" x14ac:dyDescent="0.25">
      <c r="A73" s="6">
        <v>68</v>
      </c>
      <c r="B73" s="6">
        <v>6</v>
      </c>
      <c r="C73" s="6" t="s">
        <v>35</v>
      </c>
      <c r="D73" s="6">
        <v>9</v>
      </c>
      <c r="E73" s="6" t="s">
        <v>279</v>
      </c>
      <c r="F73" s="6">
        <v>799.8</v>
      </c>
      <c r="G73" s="6">
        <v>-33.521000000000001</v>
      </c>
      <c r="H73" s="6">
        <v>17.21</v>
      </c>
      <c r="I73" s="6">
        <v>1.1539300182474998E-2</v>
      </c>
      <c r="J73" s="6"/>
      <c r="K73" s="6">
        <f t="shared" si="40"/>
        <v>1.1407663726355846</v>
      </c>
      <c r="L73" s="6"/>
      <c r="M73" s="7">
        <v>9</v>
      </c>
      <c r="N73" s="7" t="s">
        <v>279</v>
      </c>
      <c r="O73" s="7">
        <v>645.4</v>
      </c>
      <c r="P73" s="7">
        <v>-34.945999999999998</v>
      </c>
      <c r="Q73" s="7">
        <v>9.5950000000000006</v>
      </c>
      <c r="R73" s="8">
        <f t="shared" si="41"/>
        <v>233.83576718785272</v>
      </c>
      <c r="S73" s="8">
        <f t="shared" si="42"/>
        <v>0</v>
      </c>
      <c r="T73" s="9" t="s">
        <v>320</v>
      </c>
      <c r="U73">
        <f t="shared" si="45"/>
        <v>0</v>
      </c>
    </row>
    <row r="74" spans="1:21" s="9" customFormat="1" x14ac:dyDescent="0.25">
      <c r="A74" s="6">
        <v>69</v>
      </c>
      <c r="B74" s="6">
        <v>6</v>
      </c>
      <c r="C74" s="6" t="s">
        <v>35</v>
      </c>
      <c r="D74" s="6">
        <v>10</v>
      </c>
      <c r="E74" s="6" t="s">
        <v>280</v>
      </c>
      <c r="F74" s="6">
        <v>807.4</v>
      </c>
      <c r="G74" s="6">
        <v>-32.399000000000001</v>
      </c>
      <c r="H74" s="6">
        <v>53.097999999999999</v>
      </c>
      <c r="I74" s="6">
        <v>1.1552696329524999E-2</v>
      </c>
      <c r="J74" s="6"/>
      <c r="K74" s="6">
        <f t="shared" si="40"/>
        <v>1.1420755805846396</v>
      </c>
      <c r="L74" s="6"/>
      <c r="M74" s="7">
        <v>10</v>
      </c>
      <c r="N74" s="7" t="s">
        <v>280</v>
      </c>
      <c r="O74" s="7">
        <v>645.6</v>
      </c>
      <c r="P74" s="7">
        <v>-38.463999999999999</v>
      </c>
      <c r="Q74" s="7">
        <v>10.579000000000001</v>
      </c>
      <c r="R74" s="8">
        <f t="shared" si="41"/>
        <v>654.34772339376411</v>
      </c>
      <c r="S74" s="8">
        <f t="shared" si="42"/>
        <v>0</v>
      </c>
      <c r="T74" s="9" t="s">
        <v>321</v>
      </c>
      <c r="U74">
        <f t="shared" si="45"/>
        <v>0</v>
      </c>
    </row>
    <row r="75" spans="1:21" s="9" customFormat="1" x14ac:dyDescent="0.25">
      <c r="A75" s="6">
        <v>70</v>
      </c>
      <c r="B75" s="6">
        <v>6</v>
      </c>
      <c r="C75" s="6" t="s">
        <v>36</v>
      </c>
      <c r="D75" s="6">
        <v>14</v>
      </c>
      <c r="E75" s="6" t="s">
        <v>284</v>
      </c>
      <c r="F75" s="6">
        <v>792.7</v>
      </c>
      <c r="G75" s="6">
        <v>268.07900000000001</v>
      </c>
      <c r="H75" s="6">
        <v>4.8410000000000002</v>
      </c>
      <c r="I75" s="6">
        <f t="shared" si="39"/>
        <v>1.5140260922474998E-2</v>
      </c>
      <c r="J75" s="6">
        <f>I75-AVERAGE($I$72:$I$74)</f>
        <v>3.5618189972083346E-3</v>
      </c>
      <c r="K75" s="6">
        <f t="shared" si="40"/>
        <v>1.4914452224283559</v>
      </c>
      <c r="L75" s="6">
        <f>K75-AVERAGE($K$72:$K$74)</f>
        <v>0.34685382358467831</v>
      </c>
      <c r="M75" s="7">
        <v>14</v>
      </c>
      <c r="N75" s="7" t="s">
        <v>284</v>
      </c>
      <c r="O75" s="7">
        <v>644.79999999999995</v>
      </c>
      <c r="P75" s="7">
        <v>-35.89</v>
      </c>
      <c r="Q75" s="7">
        <v>8.9149999999999991</v>
      </c>
      <c r="R75" s="8">
        <f t="shared" si="41"/>
        <v>70.792750274228595</v>
      </c>
      <c r="S75" s="8">
        <f t="shared" si="42"/>
        <v>245.54736114691471</v>
      </c>
      <c r="U75">
        <f t="shared" si="45"/>
        <v>0</v>
      </c>
    </row>
    <row r="76" spans="1:21" x14ac:dyDescent="0.25">
      <c r="A76" s="2">
        <v>71</v>
      </c>
      <c r="B76" s="2">
        <v>6</v>
      </c>
      <c r="C76" s="2" t="s">
        <v>36</v>
      </c>
      <c r="D76" s="2">
        <v>3</v>
      </c>
      <c r="E76" s="2" t="s">
        <v>312</v>
      </c>
      <c r="F76" s="2">
        <v>804.4</v>
      </c>
      <c r="G76" s="2">
        <v>20.949000000000002</v>
      </c>
      <c r="H76" s="2">
        <v>35.036999999999999</v>
      </c>
      <c r="I76" s="2">
        <f t="shared" si="39"/>
        <v>1.2189646109224999E-2</v>
      </c>
      <c r="J76" s="6">
        <f t="shared" ref="J76" si="46">I76-AVERAGE($I$72:$I$74)</f>
        <v>6.1120418395833528E-4</v>
      </c>
      <c r="K76" s="2">
        <f t="shared" si="40"/>
        <v>1.2042848053308006</v>
      </c>
      <c r="L76" s="2">
        <f t="shared" ref="L76:L77" si="47">K76-AVERAGE($K$72:$K$74)</f>
        <v>5.9693406487123069E-2</v>
      </c>
      <c r="M76" s="1">
        <v>3</v>
      </c>
      <c r="N76" s="1" t="s">
        <v>312</v>
      </c>
      <c r="O76" s="1">
        <v>645.6</v>
      </c>
      <c r="P76" s="1">
        <v>-32.084000000000003</v>
      </c>
      <c r="Q76" s="1">
        <v>11.468</v>
      </c>
      <c r="R76" s="4">
        <f t="shared" si="41"/>
        <v>398.30364299329563</v>
      </c>
      <c r="S76" s="4">
        <f t="shared" si="42"/>
        <v>237.76101266500743</v>
      </c>
      <c r="U76">
        <f t="shared" si="45"/>
        <v>0</v>
      </c>
    </row>
    <row r="77" spans="1:21" x14ac:dyDescent="0.25">
      <c r="A77" s="2">
        <v>72</v>
      </c>
      <c r="B77" s="2">
        <v>6</v>
      </c>
      <c r="C77" s="2" t="s">
        <v>36</v>
      </c>
      <c r="D77" s="2">
        <v>4</v>
      </c>
      <c r="E77" s="2" t="s">
        <v>313</v>
      </c>
      <c r="F77" s="2">
        <v>806.5</v>
      </c>
      <c r="G77" s="2">
        <v>0.34499999999999997</v>
      </c>
      <c r="H77" s="2">
        <v>49</v>
      </c>
      <c r="I77" s="2">
        <f t="shared" si="39"/>
        <v>1.1943644136125E-2</v>
      </c>
      <c r="J77" s="6">
        <f>I77-AVERAGE($I$72:$I$74)</f>
        <v>3.6520221085833623E-4</v>
      </c>
      <c r="K77" s="2">
        <f t="shared" si="40"/>
        <v>1.1802677160269175</v>
      </c>
      <c r="L77" s="2">
        <f t="shared" si="47"/>
        <v>3.5676317183239936E-2</v>
      </c>
      <c r="M77" s="1">
        <v>4</v>
      </c>
      <c r="N77" s="1" t="s">
        <v>313</v>
      </c>
      <c r="O77" s="1">
        <v>645</v>
      </c>
      <c r="P77" s="1">
        <v>-33.520000000000003</v>
      </c>
      <c r="Q77" s="1">
        <v>12.154</v>
      </c>
      <c r="R77" s="4">
        <f t="shared" si="41"/>
        <v>525.59581402509036</v>
      </c>
      <c r="S77" s="4">
        <f t="shared" si="42"/>
        <v>187.51322971342313</v>
      </c>
      <c r="U77">
        <f t="shared" si="45"/>
        <v>0</v>
      </c>
    </row>
    <row r="78" spans="1:21" x14ac:dyDescent="0.25">
      <c r="A78" s="2">
        <v>73</v>
      </c>
      <c r="B78" s="2">
        <v>7</v>
      </c>
      <c r="C78" s="2" t="s">
        <v>35</v>
      </c>
      <c r="D78" s="2">
        <v>4</v>
      </c>
      <c r="E78" s="2" t="s">
        <v>295</v>
      </c>
      <c r="F78" s="2">
        <v>792.9</v>
      </c>
      <c r="G78" s="2">
        <v>-26.402000000000001</v>
      </c>
      <c r="H78" s="2">
        <v>7.7889999999999997</v>
      </c>
      <c r="I78" s="2">
        <f t="shared" si="39"/>
        <v>1.1624297660949998E-2</v>
      </c>
      <c r="K78" s="2">
        <f t="shared" si="40"/>
        <v>1.1490726041107733</v>
      </c>
      <c r="M78" s="1">
        <v>4</v>
      </c>
      <c r="N78" s="1" t="s">
        <v>295</v>
      </c>
      <c r="O78" s="1">
        <v>643.5</v>
      </c>
      <c r="P78" s="1">
        <v>-34.006</v>
      </c>
      <c r="Q78" s="1">
        <v>11.577</v>
      </c>
      <c r="R78" s="4">
        <f t="shared" si="41"/>
        <v>87.712344634409035</v>
      </c>
      <c r="S78" s="4">
        <f t="shared" si="42"/>
        <v>0</v>
      </c>
      <c r="U78">
        <f t="shared" si="45"/>
        <v>0</v>
      </c>
    </row>
    <row r="79" spans="1:21" x14ac:dyDescent="0.25">
      <c r="A79" s="2">
        <v>74</v>
      </c>
      <c r="B79" s="2">
        <v>7</v>
      </c>
      <c r="C79" s="2" t="s">
        <v>35</v>
      </c>
      <c r="D79" s="2">
        <v>5</v>
      </c>
      <c r="E79" s="2" t="s">
        <v>261</v>
      </c>
      <c r="F79" s="2">
        <v>801.5</v>
      </c>
      <c r="G79" s="2">
        <v>-30.122</v>
      </c>
      <c r="H79" s="2">
        <v>41.890999999999998</v>
      </c>
      <c r="I79" s="2">
        <f t="shared" si="39"/>
        <v>1.1579882627950001E-2</v>
      </c>
      <c r="K79" s="2">
        <f t="shared" si="40"/>
        <v>1.1447323960088061</v>
      </c>
      <c r="M79" s="1">
        <v>5</v>
      </c>
      <c r="N79" s="1" t="s">
        <v>261</v>
      </c>
      <c r="O79" s="1">
        <v>642.70000000000005</v>
      </c>
      <c r="P79" s="1">
        <v>-32.777000000000001</v>
      </c>
      <c r="Q79" s="1">
        <v>16.506</v>
      </c>
      <c r="R79" s="4">
        <f t="shared" si="41"/>
        <v>330.86736797958531</v>
      </c>
      <c r="S79" s="4">
        <f t="shared" si="42"/>
        <v>0</v>
      </c>
      <c r="U79">
        <f t="shared" si="45"/>
        <v>0</v>
      </c>
    </row>
    <row r="80" spans="1:21" x14ac:dyDescent="0.25">
      <c r="A80" s="2">
        <v>75</v>
      </c>
      <c r="B80" s="2">
        <v>7</v>
      </c>
      <c r="C80" s="2" t="s">
        <v>35</v>
      </c>
      <c r="D80" s="2">
        <v>6</v>
      </c>
      <c r="E80" s="2" t="s">
        <v>262</v>
      </c>
      <c r="F80" s="2">
        <v>804.9</v>
      </c>
      <c r="G80" s="2">
        <v>-31.445</v>
      </c>
      <c r="H80" s="2">
        <v>57.216999999999999</v>
      </c>
      <c r="I80" s="2">
        <f t="shared" si="39"/>
        <v>1.1564086636375001E-2</v>
      </c>
      <c r="K80" s="2">
        <f t="shared" si="40"/>
        <v>1.1431887301206571</v>
      </c>
      <c r="M80" s="1">
        <v>6</v>
      </c>
      <c r="N80" s="1" t="s">
        <v>262</v>
      </c>
      <c r="O80" s="1">
        <v>643.1</v>
      </c>
      <c r="P80" s="1">
        <v>-33.970999999999997</v>
      </c>
      <c r="Q80" s="1">
        <v>14.949</v>
      </c>
      <c r="R80" s="4">
        <f t="shared" si="41"/>
        <v>498.98557504946524</v>
      </c>
      <c r="S80" s="4">
        <f t="shared" si="42"/>
        <v>0</v>
      </c>
      <c r="U80">
        <f t="shared" si="45"/>
        <v>0</v>
      </c>
    </row>
    <row r="81" spans="1:21" x14ac:dyDescent="0.25">
      <c r="A81" s="2">
        <v>76</v>
      </c>
      <c r="B81" s="2">
        <v>7</v>
      </c>
      <c r="C81" s="2" t="s">
        <v>36</v>
      </c>
      <c r="D81" s="2">
        <v>7</v>
      </c>
      <c r="E81" s="2" t="s">
        <v>263</v>
      </c>
      <c r="F81" s="2">
        <v>791.5</v>
      </c>
      <c r="G81" s="2">
        <v>124.797</v>
      </c>
      <c r="H81" s="2">
        <v>9.0150000000000006</v>
      </c>
      <c r="I81" s="2">
        <f t="shared" si="39"/>
        <v>1.3429541901425E-2</v>
      </c>
      <c r="J81" s="2">
        <f>I81-AVERAGE($I$78:$I$80)</f>
        <v>1.8401195929999992E-3</v>
      </c>
      <c r="K81" s="2">
        <f t="shared" si="40"/>
        <v>1.3251579262459743</v>
      </c>
      <c r="L81" s="2">
        <f>K81-AVERAGE($K$78:$K$80)</f>
        <v>0.17949334949922879</v>
      </c>
      <c r="M81" s="1">
        <v>7</v>
      </c>
      <c r="N81" s="1" t="s">
        <v>263</v>
      </c>
      <c r="O81" s="1">
        <v>642.29999999999995</v>
      </c>
      <c r="P81" s="1">
        <v>-33.896999999999998</v>
      </c>
      <c r="Q81" s="1">
        <v>11.17</v>
      </c>
      <c r="R81" s="4">
        <f t="shared" si="41"/>
        <v>105.21741012881341</v>
      </c>
      <c r="S81" s="4">
        <f t="shared" si="42"/>
        <v>188.85825369654802</v>
      </c>
      <c r="U81">
        <f t="shared" si="45"/>
        <v>0</v>
      </c>
    </row>
    <row r="82" spans="1:21" x14ac:dyDescent="0.25">
      <c r="A82" s="2">
        <v>77</v>
      </c>
      <c r="B82" s="2">
        <v>7</v>
      </c>
      <c r="C82" s="2" t="s">
        <v>36</v>
      </c>
      <c r="D82" s="2">
        <v>8</v>
      </c>
      <c r="E82" s="2" t="s">
        <v>264</v>
      </c>
      <c r="F82" s="2">
        <v>802.4</v>
      </c>
      <c r="G82" s="2">
        <v>2.7069999999999999</v>
      </c>
      <c r="H82" s="2">
        <v>39.238999999999997</v>
      </c>
      <c r="I82" s="2">
        <f t="shared" si="39"/>
        <v>1.1971845294174999E-2</v>
      </c>
      <c r="J82" s="2">
        <f t="shared" ref="J82:J83" si="48">I82-AVERAGE($I$78:$I$80)</f>
        <v>3.8242298574999757E-4</v>
      </c>
      <c r="K82" s="2">
        <f t="shared" si="40"/>
        <v>1.1830215781047588</v>
      </c>
      <c r="L82" s="2">
        <f t="shared" ref="L82:L83" si="49">K82-AVERAGE($K$78:$K$80)</f>
        <v>3.7357001358013342E-2</v>
      </c>
      <c r="M82" s="1">
        <v>8</v>
      </c>
      <c r="N82" s="1" t="s">
        <v>264</v>
      </c>
      <c r="O82" s="1">
        <v>643.5</v>
      </c>
      <c r="P82" s="1">
        <v>-33.826999999999998</v>
      </c>
      <c r="Q82" s="1">
        <v>11.664999999999999</v>
      </c>
      <c r="R82" s="4">
        <f t="shared" si="41"/>
        <v>438.53901571407908</v>
      </c>
      <c r="S82" s="4">
        <f t="shared" si="42"/>
        <v>163.82502605572688</v>
      </c>
      <c r="U82">
        <f t="shared" si="45"/>
        <v>0</v>
      </c>
    </row>
    <row r="83" spans="1:21" x14ac:dyDescent="0.25">
      <c r="A83" s="2">
        <v>78</v>
      </c>
      <c r="B83" s="2">
        <v>7</v>
      </c>
      <c r="C83" s="2" t="s">
        <v>36</v>
      </c>
      <c r="D83" s="2">
        <v>9</v>
      </c>
      <c r="E83" s="2" t="s">
        <v>265</v>
      </c>
      <c r="F83" s="2">
        <v>805.9</v>
      </c>
      <c r="G83" s="2">
        <v>-8.14</v>
      </c>
      <c r="H83" s="2">
        <v>57.332999999999998</v>
      </c>
      <c r="I83" s="2">
        <f t="shared" si="39"/>
        <v>1.1842337266499999E-2</v>
      </c>
      <c r="J83" s="2">
        <f t="shared" si="48"/>
        <v>2.5291495807499773E-4</v>
      </c>
      <c r="K83" s="2">
        <f t="shared" si="40"/>
        <v>1.1703737657876785</v>
      </c>
      <c r="L83" s="2">
        <f t="shared" si="49"/>
        <v>2.4709189040933E-2</v>
      </c>
      <c r="M83" s="1">
        <v>9</v>
      </c>
      <c r="N83" s="1" t="s">
        <v>265</v>
      </c>
      <c r="O83" s="1">
        <v>644.1</v>
      </c>
      <c r="P83" s="1">
        <v>-34.700000000000003</v>
      </c>
      <c r="Q83" s="1">
        <v>11.813000000000001</v>
      </c>
      <c r="R83" s="4">
        <f t="shared" si="41"/>
        <v>632.73158302951094</v>
      </c>
      <c r="S83" s="4">
        <f t="shared" si="42"/>
        <v>156.3428429724498</v>
      </c>
      <c r="U83">
        <f t="shared" si="45"/>
        <v>0</v>
      </c>
    </row>
    <row r="84" spans="1:21" x14ac:dyDescent="0.25">
      <c r="A84" s="2">
        <v>79</v>
      </c>
      <c r="B84" s="2">
        <v>7</v>
      </c>
      <c r="C84" s="2" t="s">
        <v>35</v>
      </c>
      <c r="D84" s="2">
        <v>10</v>
      </c>
      <c r="E84" s="2" t="s">
        <v>266</v>
      </c>
      <c r="F84" s="2">
        <v>792.3</v>
      </c>
      <c r="G84" s="2">
        <v>-26.815000000000001</v>
      </c>
      <c r="H84" s="2">
        <v>8.08</v>
      </c>
      <c r="I84" s="2">
        <f t="shared" si="39"/>
        <v>1.1619366637124999E-2</v>
      </c>
      <c r="K84" s="2">
        <f t="shared" si="40"/>
        <v>1.1485907664807438</v>
      </c>
      <c r="M84" s="1">
        <v>10</v>
      </c>
      <c r="N84" s="1" t="s">
        <v>266</v>
      </c>
      <c r="O84" s="1">
        <v>643.5</v>
      </c>
      <c r="P84" s="1">
        <v>-34.253</v>
      </c>
      <c r="Q84" s="1">
        <v>11.657</v>
      </c>
      <c r="R84" s="4">
        <f t="shared" si="41"/>
        <v>90.36486706101168</v>
      </c>
      <c r="S84" s="4">
        <f t="shared" si="42"/>
        <v>0</v>
      </c>
      <c r="U84">
        <f t="shared" si="45"/>
        <v>0</v>
      </c>
    </row>
    <row r="85" spans="1:21" x14ac:dyDescent="0.25">
      <c r="A85" s="2">
        <v>80</v>
      </c>
      <c r="B85" s="2">
        <v>7</v>
      </c>
      <c r="C85" s="2" t="s">
        <v>35</v>
      </c>
      <c r="D85" s="2">
        <v>11</v>
      </c>
      <c r="E85" s="2" t="s">
        <v>267</v>
      </c>
      <c r="F85" s="2">
        <v>802.1</v>
      </c>
      <c r="G85" s="2">
        <v>-32.695</v>
      </c>
      <c r="H85" s="2">
        <v>37.597999999999999</v>
      </c>
      <c r="I85" s="2">
        <f t="shared" si="39"/>
        <v>1.1549162230124999E-2</v>
      </c>
      <c r="K85" s="2">
        <f t="shared" si="40"/>
        <v>1.141730195758651</v>
      </c>
      <c r="M85" s="1">
        <v>11</v>
      </c>
      <c r="N85" s="1" t="s">
        <v>267</v>
      </c>
      <c r="O85" s="1">
        <v>644.1</v>
      </c>
      <c r="P85" s="1">
        <v>-35.811</v>
      </c>
      <c r="Q85" s="1">
        <v>11.795999999999999</v>
      </c>
      <c r="R85" s="4">
        <f t="shared" si="41"/>
        <v>415.53253110117635</v>
      </c>
      <c r="S85" s="4">
        <f t="shared" si="42"/>
        <v>0</v>
      </c>
      <c r="U85">
        <f t="shared" si="45"/>
        <v>0</v>
      </c>
    </row>
    <row r="86" spans="1:21" x14ac:dyDescent="0.25">
      <c r="A86" s="2">
        <v>81</v>
      </c>
      <c r="B86" s="2">
        <v>7</v>
      </c>
      <c r="C86" s="2" t="s">
        <v>35</v>
      </c>
      <c r="D86" s="2">
        <v>12</v>
      </c>
      <c r="E86" s="2" t="s">
        <v>268</v>
      </c>
      <c r="F86" s="2">
        <v>806.1</v>
      </c>
      <c r="G86" s="2">
        <v>-31.93</v>
      </c>
      <c r="H86" s="2">
        <v>60.149000000000001</v>
      </c>
      <c r="I86" s="2">
        <f t="shared" si="39"/>
        <v>1.1558295966749999E-2</v>
      </c>
      <c r="K86" s="2">
        <f t="shared" si="40"/>
        <v>1.1426228238980229</v>
      </c>
      <c r="M86" s="1">
        <v>12</v>
      </c>
      <c r="N86" s="1" t="s">
        <v>268</v>
      </c>
      <c r="O86" s="1">
        <v>644.1</v>
      </c>
      <c r="P86" s="1">
        <v>-37.613999999999997</v>
      </c>
      <c r="Q86" s="1">
        <v>11.577999999999999</v>
      </c>
      <c r="R86" s="4">
        <f t="shared" si="41"/>
        <v>677.28259622697908</v>
      </c>
      <c r="S86" s="4">
        <f t="shared" si="42"/>
        <v>0</v>
      </c>
      <c r="U86">
        <f t="shared" si="45"/>
        <v>0</v>
      </c>
    </row>
    <row r="87" spans="1:21" x14ac:dyDescent="0.25">
      <c r="A87" s="2">
        <v>82</v>
      </c>
      <c r="B87" s="2">
        <v>7</v>
      </c>
      <c r="C87" s="2" t="s">
        <v>36</v>
      </c>
      <c r="D87" s="2">
        <v>13</v>
      </c>
      <c r="E87" s="2" t="s">
        <v>269</v>
      </c>
      <c r="F87" s="2">
        <v>793.4</v>
      </c>
      <c r="G87" s="2">
        <v>111.542</v>
      </c>
      <c r="H87" s="2">
        <v>7.4429999999999996</v>
      </c>
      <c r="I87" s="2">
        <f t="shared" si="39"/>
        <v>1.327128349755E-2</v>
      </c>
      <c r="J87" s="2">
        <f>I87-AVERAGE($I$84:$I$86)</f>
        <v>1.6956752195500004E-3</v>
      </c>
      <c r="K87" s="2">
        <f t="shared" si="40"/>
        <v>1.3097463348355207</v>
      </c>
      <c r="L87" s="2">
        <f>K87-AVERAGE($K$84:$K$86)</f>
        <v>0.16543173945638157</v>
      </c>
      <c r="M87" s="1">
        <v>13</v>
      </c>
      <c r="N87" s="1" t="s">
        <v>269</v>
      </c>
      <c r="O87" s="1">
        <v>643.70000000000005</v>
      </c>
      <c r="P87" s="1">
        <v>-35.357999999999997</v>
      </c>
      <c r="Q87" s="1">
        <v>9.6370000000000005</v>
      </c>
      <c r="R87" s="4">
        <f t="shared" si="41"/>
        <v>100.68881036864387</v>
      </c>
      <c r="S87" s="4">
        <f t="shared" si="42"/>
        <v>166.57125043078503</v>
      </c>
      <c r="U87">
        <f t="shared" si="45"/>
        <v>0</v>
      </c>
    </row>
    <row r="88" spans="1:21" x14ac:dyDescent="0.25">
      <c r="A88" s="2">
        <v>83</v>
      </c>
      <c r="B88" s="2">
        <v>7</v>
      </c>
      <c r="C88" s="2" t="s">
        <v>36</v>
      </c>
      <c r="D88" s="2">
        <v>7</v>
      </c>
      <c r="E88" s="2" t="s">
        <v>296</v>
      </c>
      <c r="F88" s="2">
        <v>793.2</v>
      </c>
      <c r="G88" s="2">
        <v>-8.6649999999999991</v>
      </c>
      <c r="H88" s="2">
        <v>26.408000000000001</v>
      </c>
      <c r="I88" s="2">
        <f t="shared" ref="I88:I93" si="50">(((G88/1000)+1)*0.0112372)*(17/16)</f>
        <v>1.1836069015874999E-2</v>
      </c>
      <c r="J88" s="2">
        <f t="shared" ref="J88:J89" si="51">I88-AVERAGE($I$84:$I$86)</f>
        <v>2.604607378749995E-4</v>
      </c>
      <c r="K88" s="2">
        <f t="shared" ref="K88:K93" si="52">(I88/(1+I88))*100</f>
        <v>1.1697615234636689</v>
      </c>
      <c r="L88" s="2">
        <f t="shared" ref="L88:L89" si="53">K88-AVERAGE($K$84:$K$86)</f>
        <v>2.5446928084529752E-2</v>
      </c>
      <c r="M88" s="1">
        <v>7</v>
      </c>
      <c r="N88" s="1" t="s">
        <v>296</v>
      </c>
      <c r="O88" s="1">
        <v>638.29999999999995</v>
      </c>
      <c r="P88" s="1">
        <v>-32.798000000000002</v>
      </c>
      <c r="Q88" s="1">
        <v>7.8550000000000004</v>
      </c>
      <c r="R88" s="4">
        <f t="shared" ref="R88:R101" si="54">((H88/Q88)*$D$1)/256.4*(1/$D$2*1000)/3</f>
        <v>438.29283559630107</v>
      </c>
      <c r="S88" s="4">
        <f t="shared" ref="S88:S93" si="55">R88*(L88/100)*1000</f>
        <v>111.53206267383696</v>
      </c>
      <c r="U88">
        <f t="shared" si="45"/>
        <v>0</v>
      </c>
    </row>
    <row r="89" spans="1:21" x14ac:dyDescent="0.25">
      <c r="A89" s="2">
        <v>84</v>
      </c>
      <c r="B89" s="2">
        <v>7</v>
      </c>
      <c r="C89" s="2" t="s">
        <v>36</v>
      </c>
      <c r="D89" s="2">
        <v>8</v>
      </c>
      <c r="E89" s="2" t="s">
        <v>297</v>
      </c>
      <c r="F89" s="2">
        <v>795.9</v>
      </c>
      <c r="G89" s="2">
        <v>-15.321</v>
      </c>
      <c r="H89" s="2">
        <v>38.728999999999999</v>
      </c>
      <c r="I89" s="2">
        <f t="shared" si="50"/>
        <v>1.1756599537475E-2</v>
      </c>
      <c r="J89" s="2">
        <f t="shared" si="51"/>
        <v>1.8099125947500065E-4</v>
      </c>
      <c r="K89" s="2">
        <f t="shared" si="52"/>
        <v>1.1619987992022522</v>
      </c>
      <c r="L89" s="2">
        <f t="shared" si="53"/>
        <v>1.7684203823113087E-2</v>
      </c>
      <c r="M89" s="1">
        <v>8</v>
      </c>
      <c r="N89" s="1" t="s">
        <v>297</v>
      </c>
      <c r="O89" s="1">
        <v>638.9</v>
      </c>
      <c r="P89" s="1">
        <v>-35.024000000000001</v>
      </c>
      <c r="Q89" s="1">
        <v>8.2970000000000006</v>
      </c>
      <c r="R89" s="4">
        <f t="shared" si="54"/>
        <v>608.54155945194066</v>
      </c>
      <c r="S89" s="4">
        <f t="shared" si="55"/>
        <v>107.61572972183208</v>
      </c>
      <c r="U89">
        <f t="shared" si="45"/>
        <v>0</v>
      </c>
    </row>
    <row r="90" spans="1:21" x14ac:dyDescent="0.25">
      <c r="A90" s="2">
        <v>85</v>
      </c>
      <c r="B90" s="2">
        <v>8</v>
      </c>
      <c r="C90" s="2" t="s">
        <v>35</v>
      </c>
      <c r="D90" s="2">
        <v>9</v>
      </c>
      <c r="E90" s="2" t="s">
        <v>298</v>
      </c>
      <c r="F90" s="2">
        <v>785.4</v>
      </c>
      <c r="G90" s="2">
        <v>-27.829000000000001</v>
      </c>
      <c r="H90" s="2">
        <v>5.8449999999999998</v>
      </c>
      <c r="I90" s="2">
        <f t="shared" si="50"/>
        <v>1.1607259958774999E-2</v>
      </c>
      <c r="K90" s="2">
        <f t="shared" si="52"/>
        <v>1.1474077360069577</v>
      </c>
      <c r="M90" s="1">
        <v>9</v>
      </c>
      <c r="N90" s="1" t="s">
        <v>298</v>
      </c>
      <c r="O90" s="1">
        <v>637.9</v>
      </c>
      <c r="P90" s="1">
        <v>-33.988</v>
      </c>
      <c r="Q90" s="1">
        <v>7.226</v>
      </c>
      <c r="R90" s="4">
        <f t="shared" si="54"/>
        <v>105.4536479826201</v>
      </c>
      <c r="S90" s="4">
        <f t="shared" si="55"/>
        <v>0</v>
      </c>
      <c r="U90">
        <f t="shared" si="45"/>
        <v>0</v>
      </c>
    </row>
    <row r="91" spans="1:21" x14ac:dyDescent="0.25">
      <c r="A91" s="2">
        <v>86</v>
      </c>
      <c r="B91" s="2">
        <v>8</v>
      </c>
      <c r="C91" s="2" t="s">
        <v>35</v>
      </c>
      <c r="D91" s="2">
        <v>10</v>
      </c>
      <c r="E91" s="2" t="s">
        <v>299</v>
      </c>
      <c r="F91" s="2">
        <v>793.6</v>
      </c>
      <c r="G91" s="2">
        <v>-32.979999999999997</v>
      </c>
      <c r="H91" s="2">
        <v>26.521000000000001</v>
      </c>
      <c r="I91" s="2">
        <f t="shared" si="50"/>
        <v>1.1545759465500001E-2</v>
      </c>
      <c r="K91" s="2">
        <f t="shared" si="52"/>
        <v>1.1413976438990532</v>
      </c>
      <c r="M91" s="1">
        <v>10</v>
      </c>
      <c r="N91" s="1" t="s">
        <v>299</v>
      </c>
      <c r="O91" s="1">
        <v>638.5</v>
      </c>
      <c r="P91" s="1">
        <v>-33.387</v>
      </c>
      <c r="Q91" s="1">
        <v>7.49</v>
      </c>
      <c r="R91" s="4">
        <f t="shared" si="54"/>
        <v>461.61841720664825</v>
      </c>
      <c r="S91" s="4">
        <f t="shared" si="55"/>
        <v>0</v>
      </c>
      <c r="U91">
        <f t="shared" si="45"/>
        <v>0</v>
      </c>
    </row>
    <row r="92" spans="1:21" x14ac:dyDescent="0.25">
      <c r="A92" s="2">
        <v>87</v>
      </c>
      <c r="B92" s="2">
        <v>8</v>
      </c>
      <c r="C92" s="2" t="s">
        <v>35</v>
      </c>
      <c r="D92" s="2">
        <v>11</v>
      </c>
      <c r="E92" s="2" t="s">
        <v>300</v>
      </c>
      <c r="F92" s="2">
        <v>796.5</v>
      </c>
      <c r="G92" s="2">
        <v>-32.399000000000001</v>
      </c>
      <c r="H92" s="2">
        <v>43.265000000000001</v>
      </c>
      <c r="I92" s="2">
        <f t="shared" si="50"/>
        <v>1.1552696329524999E-2</v>
      </c>
      <c r="K92" s="2">
        <f t="shared" si="52"/>
        <v>1.1420755805846396</v>
      </c>
      <c r="M92" s="1">
        <v>11</v>
      </c>
      <c r="N92" s="1" t="s">
        <v>300</v>
      </c>
      <c r="O92" s="1">
        <v>638.9</v>
      </c>
      <c r="P92" s="1">
        <v>-34.595999999999997</v>
      </c>
      <c r="Q92" s="1">
        <v>7.8849999999999998</v>
      </c>
      <c r="R92" s="4">
        <f t="shared" si="54"/>
        <v>715.33596410438543</v>
      </c>
      <c r="S92" s="4">
        <f t="shared" si="55"/>
        <v>0</v>
      </c>
      <c r="U92">
        <f t="shared" si="45"/>
        <v>0</v>
      </c>
    </row>
    <row r="93" spans="1:21" x14ac:dyDescent="0.25">
      <c r="A93" s="2">
        <v>88</v>
      </c>
      <c r="B93" s="2">
        <v>8</v>
      </c>
      <c r="C93" s="2" t="s">
        <v>36</v>
      </c>
      <c r="D93" s="2">
        <v>12</v>
      </c>
      <c r="E93" s="2" t="s">
        <v>301</v>
      </c>
      <c r="F93" s="2">
        <v>785.2</v>
      </c>
      <c r="G93" s="2">
        <v>110.593</v>
      </c>
      <c r="H93" s="2">
        <v>5.141</v>
      </c>
      <c r="I93" s="2">
        <f t="shared" si="50"/>
        <v>1.3259952888324999E-2</v>
      </c>
      <c r="J93" s="2">
        <f>I93-AVERAGE($I$90:$I$92)</f>
        <v>1.6913809703916656E-3</v>
      </c>
      <c r="K93" s="2">
        <f t="shared" si="52"/>
        <v>1.3086427476509994</v>
      </c>
      <c r="L93" s="2">
        <f>K93-AVERAGE($K$90:$K$92)</f>
        <v>0.16501576082078273</v>
      </c>
      <c r="M93" s="1">
        <v>12</v>
      </c>
      <c r="N93" s="1" t="s">
        <v>301</v>
      </c>
      <c r="O93" s="1">
        <v>637.5</v>
      </c>
      <c r="P93" s="1">
        <v>-34.012999999999998</v>
      </c>
      <c r="Q93" s="1">
        <v>6.6429999999999998</v>
      </c>
      <c r="R93" s="4">
        <f t="shared" si="54"/>
        <v>100.89238794600709</v>
      </c>
      <c r="S93" s="4">
        <f t="shared" si="55"/>
        <v>166.48834157935929</v>
      </c>
      <c r="U93">
        <f t="shared" si="45"/>
        <v>0</v>
      </c>
    </row>
    <row r="94" spans="1:21" x14ac:dyDescent="0.25">
      <c r="A94" s="2">
        <v>89</v>
      </c>
      <c r="B94" s="2">
        <v>8</v>
      </c>
      <c r="C94" s="2" t="s">
        <v>36</v>
      </c>
      <c r="D94" s="2">
        <v>7</v>
      </c>
      <c r="E94" s="2" t="s">
        <v>322</v>
      </c>
      <c r="F94" s="2">
        <v>785.8</v>
      </c>
      <c r="G94" s="2">
        <v>6.702</v>
      </c>
      <c r="H94" s="2">
        <v>36.177999999999997</v>
      </c>
      <c r="I94" s="2">
        <f t="shared" ref="I94:I101" si="56">(((G94/1000)+1)*0.0112372)*(17/16)</f>
        <v>1.2019543696549999E-2</v>
      </c>
      <c r="J94" s="2">
        <f t="shared" ref="J94" si="57">I94-AVERAGE($I$90:$I$92)</f>
        <v>4.509717786166656E-4</v>
      </c>
      <c r="K94" s="2">
        <f t="shared" ref="K94:K101" si="58">(I94/(1+I94))*100</f>
        <v>1.187679009898055</v>
      </c>
      <c r="L94" s="2">
        <f t="shared" ref="L94" si="59">K94-AVERAGE($K$90:$K$92)</f>
        <v>4.4052023067838286E-2</v>
      </c>
      <c r="M94" s="1">
        <v>7</v>
      </c>
      <c r="N94" s="1" t="s">
        <v>322</v>
      </c>
      <c r="O94" s="1">
        <v>632</v>
      </c>
      <c r="P94" s="1">
        <v>-33.820999999999998</v>
      </c>
      <c r="Q94" s="1">
        <v>10.318</v>
      </c>
      <c r="R94" s="4">
        <f t="shared" si="54"/>
        <v>457.11353478368642</v>
      </c>
      <c r="S94" s="4">
        <f t="shared" ref="S94:S101" si="60">R94*(L94/100)*1000</f>
        <v>201.36775978912053</v>
      </c>
      <c r="U94">
        <f t="shared" si="45"/>
        <v>0</v>
      </c>
    </row>
    <row r="95" spans="1:21" x14ac:dyDescent="0.25">
      <c r="A95" s="2">
        <v>90</v>
      </c>
      <c r="B95" s="2">
        <v>8</v>
      </c>
      <c r="C95" s="2" t="s">
        <v>36</v>
      </c>
      <c r="D95" s="2">
        <v>8</v>
      </c>
      <c r="E95" s="2" t="s">
        <v>323</v>
      </c>
      <c r="F95" s="2">
        <v>788.8</v>
      </c>
      <c r="G95" s="2">
        <v>-7.258</v>
      </c>
      <c r="H95" s="2">
        <v>54.838999999999999</v>
      </c>
      <c r="I95" s="2">
        <f t="shared" si="56"/>
        <v>1.185286792755E-2</v>
      </c>
      <c r="J95" s="2">
        <f>I95-AVERAGE($I$90:$I$92)</f>
        <v>2.8429600961666669E-4</v>
      </c>
      <c r="K95" s="2">
        <f t="shared" si="58"/>
        <v>1.1714023158156113</v>
      </c>
      <c r="L95" s="2">
        <f>K95-AVERAGE($K$90:$K$92)</f>
        <v>2.7775328985394587E-2</v>
      </c>
      <c r="M95" s="1">
        <v>8</v>
      </c>
      <c r="N95" s="1" t="s">
        <v>323</v>
      </c>
      <c r="O95" s="1">
        <v>632</v>
      </c>
      <c r="P95" s="1">
        <v>-39.18</v>
      </c>
      <c r="Q95" s="1">
        <v>9.6280000000000001</v>
      </c>
      <c r="R95" s="4">
        <f t="shared" si="54"/>
        <v>742.55477448013596</v>
      </c>
      <c r="S95" s="4">
        <f t="shared" si="60"/>
        <v>206.24703150861259</v>
      </c>
      <c r="U95">
        <f t="shared" si="45"/>
        <v>0</v>
      </c>
    </row>
    <row r="96" spans="1:21" x14ac:dyDescent="0.25">
      <c r="A96" s="2">
        <v>91</v>
      </c>
      <c r="B96" s="2">
        <v>8</v>
      </c>
      <c r="C96" s="2" t="s">
        <v>35</v>
      </c>
      <c r="D96" s="2">
        <v>9</v>
      </c>
      <c r="E96" s="2" t="s">
        <v>324</v>
      </c>
      <c r="F96" s="2">
        <v>776</v>
      </c>
      <c r="G96" s="2">
        <v>-33.085999999999999</v>
      </c>
      <c r="H96" s="2">
        <v>6.5919999999999996</v>
      </c>
      <c r="I96" s="2">
        <f t="shared" si="56"/>
        <v>1.154449387585E-2</v>
      </c>
      <c r="K96" s="2">
        <f t="shared" si="58"/>
        <v>1.1412739573734354</v>
      </c>
      <c r="M96" s="1">
        <v>9</v>
      </c>
      <c r="N96" s="1" t="s">
        <v>324</v>
      </c>
      <c r="O96" s="1">
        <v>631.4</v>
      </c>
      <c r="P96" s="1">
        <v>-37.542999999999999</v>
      </c>
      <c r="Q96" s="1">
        <v>8.8420000000000005</v>
      </c>
      <c r="R96" s="4">
        <f t="shared" si="54"/>
        <v>97.194510716415991</v>
      </c>
      <c r="S96" s="4">
        <f t="shared" si="60"/>
        <v>0</v>
      </c>
      <c r="U96">
        <f t="shared" si="45"/>
        <v>0</v>
      </c>
    </row>
    <row r="97" spans="1:21" x14ac:dyDescent="0.25">
      <c r="A97" s="2">
        <v>92</v>
      </c>
      <c r="B97" s="2">
        <v>8</v>
      </c>
      <c r="C97" s="2" t="s">
        <v>35</v>
      </c>
      <c r="D97" s="2">
        <v>10</v>
      </c>
      <c r="E97" s="2" t="s">
        <v>325</v>
      </c>
      <c r="F97" s="2">
        <v>785</v>
      </c>
      <c r="G97" s="2">
        <v>-33.229999999999997</v>
      </c>
      <c r="H97" s="2">
        <v>35.773000000000003</v>
      </c>
      <c r="I97" s="2">
        <f t="shared" si="56"/>
        <v>1.154277458425E-2</v>
      </c>
      <c r="K97" s="2">
        <f t="shared" si="58"/>
        <v>1.1411059298994199</v>
      </c>
      <c r="M97" s="1">
        <v>10</v>
      </c>
      <c r="N97" s="1" t="s">
        <v>325</v>
      </c>
      <c r="O97" s="1">
        <v>632</v>
      </c>
      <c r="P97" s="1">
        <v>-35.543999999999997</v>
      </c>
      <c r="Q97" s="1">
        <v>9.8209999999999997</v>
      </c>
      <c r="R97" s="4">
        <f t="shared" si="54"/>
        <v>474.86996435360942</v>
      </c>
      <c r="S97" s="4">
        <f t="shared" si="60"/>
        <v>0</v>
      </c>
      <c r="U97">
        <f t="shared" si="45"/>
        <v>0</v>
      </c>
    </row>
    <row r="98" spans="1:21" x14ac:dyDescent="0.25">
      <c r="A98" s="2">
        <v>93</v>
      </c>
      <c r="B98" s="2">
        <v>8</v>
      </c>
      <c r="C98" s="2" t="s">
        <v>35</v>
      </c>
      <c r="D98" s="2">
        <v>11</v>
      </c>
      <c r="E98" s="2" t="s">
        <v>326</v>
      </c>
      <c r="F98" s="2">
        <v>788.8</v>
      </c>
      <c r="G98" s="2">
        <v>-32.835000000000001</v>
      </c>
      <c r="H98" s="2">
        <v>56.421999999999997</v>
      </c>
      <c r="I98" s="2">
        <f t="shared" si="56"/>
        <v>1.1547490696625001E-2</v>
      </c>
      <c r="K98" s="2">
        <f t="shared" si="58"/>
        <v>1.1415668372300107</v>
      </c>
      <c r="M98" s="1">
        <v>11</v>
      </c>
      <c r="N98" s="1" t="s">
        <v>326</v>
      </c>
      <c r="O98" s="1">
        <v>632.20000000000005</v>
      </c>
      <c r="P98" s="1">
        <v>-39.777000000000001</v>
      </c>
      <c r="Q98" s="1">
        <v>10.904999999999999</v>
      </c>
      <c r="R98" s="4">
        <f t="shared" si="54"/>
        <v>674.52469836528462</v>
      </c>
      <c r="S98" s="4">
        <f t="shared" si="60"/>
        <v>0</v>
      </c>
      <c r="U98">
        <f t="shared" si="45"/>
        <v>0</v>
      </c>
    </row>
    <row r="99" spans="1:21" x14ac:dyDescent="0.25">
      <c r="A99" s="2">
        <v>94</v>
      </c>
      <c r="B99" s="2">
        <v>8</v>
      </c>
      <c r="C99" s="2" t="s">
        <v>36</v>
      </c>
      <c r="D99" s="2">
        <v>12</v>
      </c>
      <c r="E99" s="2" t="s">
        <v>327</v>
      </c>
      <c r="F99" s="2">
        <v>777.1</v>
      </c>
      <c r="G99" s="2">
        <v>146.006</v>
      </c>
      <c r="H99" s="2">
        <v>9.6969999999999992</v>
      </c>
      <c r="I99" s="2">
        <f t="shared" si="56"/>
        <v>1.368276728715E-2</v>
      </c>
      <c r="J99" s="2">
        <f>I99-AVERAGE($I$96:$I$98)</f>
        <v>2.1378475682416655E-3</v>
      </c>
      <c r="K99" s="2">
        <f t="shared" si="58"/>
        <v>1.3498076250983586</v>
      </c>
      <c r="L99" s="2">
        <f>K99-AVERAGE($K$96:$K$98)</f>
        <v>0.20849205026406992</v>
      </c>
      <c r="M99" s="1">
        <v>12</v>
      </c>
      <c r="N99" s="1" t="s">
        <v>327</v>
      </c>
      <c r="O99" s="1">
        <v>631.6</v>
      </c>
      <c r="P99" s="1">
        <v>-37.631999999999998</v>
      </c>
      <c r="Q99" s="1">
        <v>9.92</v>
      </c>
      <c r="R99" s="4">
        <f t="shared" si="54"/>
        <v>127.43853584788553</v>
      </c>
      <c r="S99" s="4">
        <f t="shared" si="60"/>
        <v>265.69921621576827</v>
      </c>
      <c r="U99">
        <f t="shared" si="45"/>
        <v>0</v>
      </c>
    </row>
    <row r="100" spans="1:21" x14ac:dyDescent="0.25">
      <c r="A100" s="2">
        <v>95</v>
      </c>
      <c r="B100" s="2">
        <v>8</v>
      </c>
      <c r="C100" s="2" t="s">
        <v>36</v>
      </c>
      <c r="D100" s="2">
        <v>13</v>
      </c>
      <c r="E100" s="2" t="s">
        <v>328</v>
      </c>
      <c r="F100" s="2">
        <v>785.2</v>
      </c>
      <c r="G100" s="2">
        <v>16.984999999999999</v>
      </c>
      <c r="H100" s="2">
        <v>38.68</v>
      </c>
      <c r="I100" s="2">
        <f t="shared" si="56"/>
        <v>1.2142317832125001E-2</v>
      </c>
      <c r="J100" s="2">
        <f t="shared" ref="J100:J101" si="61">I100-AVERAGE($I$96:$I$98)</f>
        <v>5.9739811321666593E-4</v>
      </c>
      <c r="K100" s="2">
        <f t="shared" si="58"/>
        <v>1.1996650686567716</v>
      </c>
      <c r="L100" s="2">
        <f t="shared" ref="L100:L101" si="62">K100-AVERAGE($K$96:$K$98)</f>
        <v>5.834949382248289E-2</v>
      </c>
      <c r="M100" s="1">
        <v>13</v>
      </c>
      <c r="N100" s="1" t="s">
        <v>328</v>
      </c>
      <c r="O100" s="1">
        <v>632.20000000000005</v>
      </c>
      <c r="P100" s="1">
        <v>-39.594999999999999</v>
      </c>
      <c r="Q100" s="1">
        <v>10.051</v>
      </c>
      <c r="R100" s="4">
        <f t="shared" si="54"/>
        <v>501.70940476062987</v>
      </c>
      <c r="S100" s="4">
        <f t="shared" si="60"/>
        <v>292.74489813761937</v>
      </c>
      <c r="U100">
        <f t="shared" si="45"/>
        <v>0</v>
      </c>
    </row>
    <row r="101" spans="1:21" x14ac:dyDescent="0.25">
      <c r="A101" s="2">
        <v>96</v>
      </c>
      <c r="B101" s="2">
        <v>8</v>
      </c>
      <c r="C101" s="2" t="s">
        <v>36</v>
      </c>
      <c r="D101" s="2">
        <v>14</v>
      </c>
      <c r="E101" s="2" t="s">
        <v>329</v>
      </c>
      <c r="F101" s="2">
        <v>787.5</v>
      </c>
      <c r="G101" s="2">
        <v>-4.1879999999999997</v>
      </c>
      <c r="H101" s="2">
        <v>52.637</v>
      </c>
      <c r="I101" s="2">
        <f t="shared" si="56"/>
        <v>1.18895222693E-2</v>
      </c>
      <c r="J101" s="2">
        <f t="shared" si="61"/>
        <v>3.4460255039166568E-4</v>
      </c>
      <c r="K101" s="2">
        <f t="shared" si="58"/>
        <v>1.1749822493107871</v>
      </c>
      <c r="L101" s="2">
        <f t="shared" si="62"/>
        <v>3.3666674476498404E-2</v>
      </c>
      <c r="M101" s="1">
        <v>14</v>
      </c>
      <c r="N101" s="1" t="s">
        <v>329</v>
      </c>
      <c r="O101" s="1">
        <v>632</v>
      </c>
      <c r="P101" s="1">
        <v>-39.917000000000002</v>
      </c>
      <c r="Q101" s="1">
        <v>10.254</v>
      </c>
      <c r="R101" s="4">
        <f t="shared" si="54"/>
        <v>669.22609301485386</v>
      </c>
      <c r="S101" s="4">
        <f t="shared" si="60"/>
        <v>225.30617024709929</v>
      </c>
      <c r="U101">
        <f t="shared" si="45"/>
        <v>0</v>
      </c>
    </row>
  </sheetData>
  <mergeCells count="2">
    <mergeCell ref="D4:L4"/>
    <mergeCell ref="M4:Q4"/>
  </mergeCells>
  <phoneticPr fontId="1" type="noConversion"/>
  <conditionalFormatting sqref="H1:H1048576">
    <cfRule type="cellIs" dxfId="1" priority="1" operator="less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U101"/>
  <sheetViews>
    <sheetView topLeftCell="E61" workbookViewId="0">
      <selection activeCell="S81" sqref="S81"/>
    </sheetView>
  </sheetViews>
  <sheetFormatPr defaultRowHeight="15" x14ac:dyDescent="0.25"/>
  <cols>
    <col min="1" max="2" width="9.140625" style="2"/>
    <col min="3" max="3" width="29.42578125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26" style="4" customWidth="1"/>
    <col min="19" max="19" width="27.42578125" style="4" customWidth="1"/>
  </cols>
  <sheetData>
    <row r="1" spans="1:21" x14ac:dyDescent="0.25">
      <c r="C1" s="3" t="s">
        <v>11</v>
      </c>
      <c r="D1" s="3">
        <v>23.945</v>
      </c>
    </row>
    <row r="2" spans="1:21" x14ac:dyDescent="0.25">
      <c r="C2" s="3" t="s">
        <v>12</v>
      </c>
      <c r="D2" s="3">
        <v>0.25</v>
      </c>
    </row>
    <row r="4" spans="1:21" x14ac:dyDescent="0.25">
      <c r="D4" s="10" t="s">
        <v>8</v>
      </c>
      <c r="E4" s="10"/>
      <c r="F4" s="10"/>
      <c r="G4" s="10"/>
      <c r="H4" s="10"/>
      <c r="I4" s="10"/>
      <c r="J4" s="10"/>
      <c r="K4" s="10"/>
      <c r="L4" s="10"/>
      <c r="M4" s="11" t="s">
        <v>23</v>
      </c>
      <c r="N4" s="11"/>
      <c r="O4" s="11"/>
      <c r="P4" s="11"/>
      <c r="Q4" s="11"/>
    </row>
    <row r="5" spans="1:21" x14ac:dyDescent="0.25">
      <c r="A5" s="2" t="s">
        <v>34</v>
      </c>
      <c r="B5" s="2" t="s">
        <v>10</v>
      </c>
      <c r="C5" s="2" t="s">
        <v>27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211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31</v>
      </c>
      <c r="S5" s="4" t="s">
        <v>107</v>
      </c>
      <c r="U5" t="s">
        <v>338</v>
      </c>
    </row>
    <row r="6" spans="1:21" x14ac:dyDescent="0.25">
      <c r="A6" s="2">
        <v>1</v>
      </c>
      <c r="B6" s="2">
        <v>1</v>
      </c>
      <c r="C6" s="2" t="s">
        <v>35</v>
      </c>
      <c r="D6" s="2">
        <v>18</v>
      </c>
      <c r="E6" s="2" t="s">
        <v>13</v>
      </c>
      <c r="F6" s="2">
        <v>799.4</v>
      </c>
      <c r="G6" s="2">
        <v>-33.088000000000001</v>
      </c>
      <c r="H6" s="2">
        <v>2.431</v>
      </c>
      <c r="I6" s="2">
        <f>(((G6/1000)+1)*0.0112372)*(17/16)</f>
        <v>1.1544469996799998E-2</v>
      </c>
      <c r="K6" s="2">
        <f>(I6/(1+I6))*100</f>
        <v>1.1412716236624298</v>
      </c>
      <c r="M6" s="1">
        <v>18</v>
      </c>
      <c r="N6" s="1" t="s">
        <v>13</v>
      </c>
      <c r="O6" s="1">
        <v>1029.5</v>
      </c>
      <c r="P6" s="1">
        <v>-32.158999999999999</v>
      </c>
      <c r="Q6" s="1">
        <v>27.991</v>
      </c>
      <c r="R6" s="4">
        <f>((H6/Q6)*$D$1)/256.4*(1/$D$2*1000)</f>
        <v>32.44317554489183</v>
      </c>
      <c r="S6" s="4">
        <f>R6*(L6/100)*1000</f>
        <v>0</v>
      </c>
      <c r="U6">
        <f>M6-D6</f>
        <v>0</v>
      </c>
    </row>
    <row r="7" spans="1:21" x14ac:dyDescent="0.25">
      <c r="A7" s="2">
        <v>2</v>
      </c>
      <c r="B7" s="2">
        <v>1</v>
      </c>
      <c r="C7" s="2" t="s">
        <v>35</v>
      </c>
      <c r="D7" s="2">
        <v>19</v>
      </c>
      <c r="E7" s="2" t="s">
        <v>14</v>
      </c>
      <c r="F7" s="2">
        <v>799.2</v>
      </c>
      <c r="G7" s="2">
        <v>-30.417000000000002</v>
      </c>
      <c r="H7" s="2">
        <v>3.472</v>
      </c>
      <c r="I7" s="2">
        <f t="shared" ref="I7:I15" si="0">(((G7/1000)+1)*0.0112372)*(17/16)</f>
        <v>1.1576360468075E-2</v>
      </c>
      <c r="K7" s="2">
        <f t="shared" ref="K7:K41" si="1">(I7/(1+I7))*100</f>
        <v>1.1443881965290692</v>
      </c>
      <c r="M7" s="1">
        <v>19</v>
      </c>
      <c r="N7" s="1" t="s">
        <v>14</v>
      </c>
      <c r="O7" s="1">
        <v>1028.3</v>
      </c>
      <c r="P7" s="1">
        <v>-32.131999999999998</v>
      </c>
      <c r="Q7" s="1">
        <v>23.530999999999999</v>
      </c>
      <c r="R7" s="4">
        <f t="shared" ref="R7:R8" si="2">((H7/Q7)*$D$1)/256.4*(1/$D$2*1000)</f>
        <v>55.118341914416874</v>
      </c>
      <c r="S7" s="4">
        <f t="shared" ref="S7:S8" si="3">R7*(L7/100)*1000</f>
        <v>0</v>
      </c>
      <c r="U7">
        <f t="shared" ref="U7:U70" si="4">M7-D7</f>
        <v>0</v>
      </c>
    </row>
    <row r="8" spans="1:21" x14ac:dyDescent="0.25">
      <c r="A8" s="2">
        <v>3</v>
      </c>
      <c r="B8" s="2">
        <v>1</v>
      </c>
      <c r="C8" s="2" t="s">
        <v>35</v>
      </c>
      <c r="D8" s="2">
        <v>20</v>
      </c>
      <c r="E8" s="2" t="s">
        <v>15</v>
      </c>
      <c r="F8" s="2">
        <v>799.4</v>
      </c>
      <c r="G8" s="2">
        <v>-29.52</v>
      </c>
      <c r="H8" s="2">
        <v>5.077</v>
      </c>
      <c r="I8" s="2">
        <f t="shared" si="0"/>
        <v>1.1587070221999998E-2</v>
      </c>
      <c r="K8" s="2">
        <f t="shared" si="1"/>
        <v>1.1454347888666798</v>
      </c>
      <c r="M8" s="1">
        <v>20</v>
      </c>
      <c r="N8" s="1" t="s">
        <v>15</v>
      </c>
      <c r="O8" s="1">
        <v>1028.7</v>
      </c>
      <c r="P8" s="1">
        <v>-31.306999999999999</v>
      </c>
      <c r="Q8" s="1">
        <v>24.344000000000001</v>
      </c>
      <c r="R8" s="4">
        <f t="shared" si="2"/>
        <v>77.906202593815223</v>
      </c>
      <c r="S8" s="4">
        <f t="shared" si="3"/>
        <v>0</v>
      </c>
      <c r="U8">
        <f t="shared" si="4"/>
        <v>0</v>
      </c>
    </row>
    <row r="9" spans="1:21" x14ac:dyDescent="0.25">
      <c r="A9" s="2">
        <v>4</v>
      </c>
      <c r="B9" s="2">
        <v>1</v>
      </c>
      <c r="C9" s="2" t="s">
        <v>36</v>
      </c>
      <c r="D9" s="2">
        <v>21</v>
      </c>
      <c r="E9" s="2" t="s">
        <v>16</v>
      </c>
      <c r="F9" s="2">
        <v>798.4</v>
      </c>
      <c r="G9" s="2">
        <v>-2.8210000000000002</v>
      </c>
      <c r="H9" s="2">
        <v>3.218</v>
      </c>
      <c r="I9" s="2">
        <f t="shared" si="0"/>
        <v>1.1905843599975E-2</v>
      </c>
      <c r="J9" s="2">
        <f>I9-AVERAGE($I$6:$I$8)</f>
        <v>3.3654337101666869E-4</v>
      </c>
      <c r="K9" s="2">
        <f t="shared" si="1"/>
        <v>1.1765762274500313</v>
      </c>
      <c r="L9" s="2">
        <f>K9-AVERAGE($K$6:$K$8)</f>
        <v>3.2878024430638364E-2</v>
      </c>
      <c r="M9" s="1">
        <v>21</v>
      </c>
      <c r="N9" s="1" t="s">
        <v>16</v>
      </c>
      <c r="O9" s="1">
        <v>1026.5999999999999</v>
      </c>
      <c r="P9" s="1">
        <v>-31.524000000000001</v>
      </c>
      <c r="Q9" s="1">
        <v>20.856000000000002</v>
      </c>
      <c r="R9" s="4">
        <f t="shared" ref="R9:R32" si="5">((H9/Q9)*$D$1)/256.4*(1/$D$2*1000)</f>
        <v>57.638388964787595</v>
      </c>
      <c r="S9" s="4">
        <f t="shared" ref="S9:S32" si="6">R9*(L9/100)*1000</f>
        <v>18.950363605269231</v>
      </c>
      <c r="U9">
        <f t="shared" si="4"/>
        <v>0</v>
      </c>
    </row>
    <row r="10" spans="1:21" x14ac:dyDescent="0.25">
      <c r="A10" s="2">
        <v>5</v>
      </c>
      <c r="B10" s="2">
        <v>1</v>
      </c>
      <c r="C10" s="2" t="s">
        <v>36</v>
      </c>
      <c r="D10" s="2">
        <v>22</v>
      </c>
      <c r="E10" s="2" t="s">
        <v>17</v>
      </c>
      <c r="F10" s="2">
        <v>798.6</v>
      </c>
      <c r="G10" s="2">
        <v>-21.321999999999999</v>
      </c>
      <c r="H10" s="2">
        <v>4.1879999999999997</v>
      </c>
      <c r="I10" s="2">
        <f>(((G10/1000)+1)*0.0112372)*(17/16)</f>
        <v>1.168495044795E-2</v>
      </c>
      <c r="J10" s="2">
        <f t="shared" ref="J10:J11" si="7">I10-AVERAGE($I$6:$I$8)</f>
        <v>1.1565021899166868E-4</v>
      </c>
      <c r="K10" s="2">
        <f t="shared" si="1"/>
        <v>1.1549989394204374</v>
      </c>
      <c r="L10" s="2">
        <f t="shared" ref="L10" si="8">K10-AVERAGE($K$6:$K$8)</f>
        <v>1.1300736401044453E-2</v>
      </c>
      <c r="M10" s="1">
        <v>22</v>
      </c>
      <c r="N10" s="1" t="s">
        <v>17</v>
      </c>
      <c r="O10" s="1">
        <v>1028.5</v>
      </c>
      <c r="P10" s="1">
        <v>-32.261000000000003</v>
      </c>
      <c r="Q10" s="1">
        <v>25.63</v>
      </c>
      <c r="R10" s="4">
        <f t="shared" si="5"/>
        <v>61.040049717478361</v>
      </c>
      <c r="S10" s="4">
        <f t="shared" si="6"/>
        <v>6.8979751176387092</v>
      </c>
      <c r="U10">
        <f t="shared" si="4"/>
        <v>0</v>
      </c>
    </row>
    <row r="11" spans="1:21" x14ac:dyDescent="0.25">
      <c r="A11" s="2">
        <v>6</v>
      </c>
      <c r="B11" s="2">
        <v>1</v>
      </c>
      <c r="C11" s="2" t="s">
        <v>36</v>
      </c>
      <c r="D11" s="2">
        <v>23</v>
      </c>
      <c r="E11" s="2" t="s">
        <v>18</v>
      </c>
      <c r="F11" s="2">
        <v>798.6</v>
      </c>
      <c r="G11" s="2">
        <v>-22.625</v>
      </c>
      <c r="H11" s="2">
        <v>4.7750000000000004</v>
      </c>
      <c r="I11" s="2">
        <f t="shared" si="0"/>
        <v>1.1669393246874998E-2</v>
      </c>
      <c r="J11" s="2">
        <f t="shared" si="7"/>
        <v>1.0009301791666717E-4</v>
      </c>
      <c r="K11" s="2">
        <f t="shared" si="1"/>
        <v>1.1534789255038129</v>
      </c>
      <c r="L11" s="2">
        <f>K11-AVERAGE($K$6:$K$8)</f>
        <v>9.7807224844199681E-3</v>
      </c>
      <c r="M11" s="1">
        <v>23</v>
      </c>
      <c r="N11" s="1" t="s">
        <v>18</v>
      </c>
      <c r="O11" s="1">
        <v>1028.0999999999999</v>
      </c>
      <c r="P11" s="1">
        <v>-32.186</v>
      </c>
      <c r="Q11" s="1">
        <v>24.039000000000001</v>
      </c>
      <c r="R11" s="4">
        <f t="shared" si="5"/>
        <v>74.201688896209305</v>
      </c>
      <c r="S11" s="4">
        <f t="shared" si="6"/>
        <v>7.2574612696908982</v>
      </c>
      <c r="U11">
        <f t="shared" si="4"/>
        <v>0</v>
      </c>
    </row>
    <row r="12" spans="1:21" x14ac:dyDescent="0.25">
      <c r="A12" s="2">
        <v>7</v>
      </c>
      <c r="B12" s="2">
        <v>1</v>
      </c>
      <c r="C12" s="2" t="s">
        <v>35</v>
      </c>
      <c r="D12" s="2">
        <v>24</v>
      </c>
      <c r="E12" s="2" t="s">
        <v>19</v>
      </c>
      <c r="F12" s="2">
        <v>797.8</v>
      </c>
      <c r="G12" s="2">
        <v>-29.175000000000001</v>
      </c>
      <c r="H12" s="2">
        <v>3.1160000000000001</v>
      </c>
      <c r="I12" s="2">
        <f t="shared" si="0"/>
        <v>1.1591189358125E-2</v>
      </c>
      <c r="K12" s="2">
        <f t="shared" si="1"/>
        <v>1.1458373184803876</v>
      </c>
      <c r="M12" s="1">
        <v>24</v>
      </c>
      <c r="N12" s="1" t="s">
        <v>19</v>
      </c>
      <c r="O12" s="1">
        <v>1027</v>
      </c>
      <c r="P12" s="1">
        <v>-32.356000000000002</v>
      </c>
      <c r="Q12" s="1">
        <v>22.559000000000001</v>
      </c>
      <c r="R12" s="4">
        <f t="shared" si="5"/>
        <v>51.598183968140681</v>
      </c>
      <c r="S12" s="4">
        <f t="shared" si="6"/>
        <v>0</v>
      </c>
      <c r="U12">
        <f t="shared" si="4"/>
        <v>0</v>
      </c>
    </row>
    <row r="13" spans="1:21" x14ac:dyDescent="0.25">
      <c r="A13" s="2">
        <v>8</v>
      </c>
      <c r="B13" s="2">
        <v>1</v>
      </c>
      <c r="C13" s="2" t="s">
        <v>35</v>
      </c>
      <c r="D13" s="2">
        <v>25</v>
      </c>
      <c r="E13" s="2" t="s">
        <v>20</v>
      </c>
      <c r="F13" s="2">
        <v>799.6</v>
      </c>
      <c r="G13" s="2">
        <v>-29.777999999999999</v>
      </c>
      <c r="H13" s="2">
        <v>5.8129999999999997</v>
      </c>
      <c r="I13" s="2">
        <f>(((G13/1000)+1)*0.0112372)*(17/16)</f>
        <v>1.1583989824549999E-2</v>
      </c>
      <c r="K13" s="2">
        <f t="shared" si="1"/>
        <v>1.1451337645783755</v>
      </c>
      <c r="M13" s="1">
        <v>25</v>
      </c>
      <c r="N13" s="1" t="s">
        <v>20</v>
      </c>
      <c r="O13" s="1">
        <v>1031.2</v>
      </c>
      <c r="P13" s="1">
        <v>-32.075000000000003</v>
      </c>
      <c r="Q13" s="1">
        <v>34.323999999999998</v>
      </c>
      <c r="R13" s="4">
        <f t="shared" si="5"/>
        <v>63.26437785398609</v>
      </c>
      <c r="S13" s="4">
        <f t="shared" si="6"/>
        <v>0</v>
      </c>
      <c r="U13">
        <f t="shared" si="4"/>
        <v>0</v>
      </c>
    </row>
    <row r="14" spans="1:21" x14ac:dyDescent="0.25">
      <c r="A14" s="2">
        <v>9</v>
      </c>
      <c r="B14" s="2">
        <v>1</v>
      </c>
      <c r="C14" s="2" t="s">
        <v>35</v>
      </c>
      <c r="D14" s="2">
        <v>27</v>
      </c>
      <c r="E14" s="2" t="s">
        <v>21</v>
      </c>
      <c r="F14" s="2">
        <v>801.3</v>
      </c>
      <c r="G14" s="2">
        <v>-29.88</v>
      </c>
      <c r="H14" s="2">
        <v>6.5709999999999997</v>
      </c>
      <c r="I14" s="2">
        <f t="shared" si="0"/>
        <v>1.1582771992999999E-2</v>
      </c>
      <c r="K14" s="2">
        <f t="shared" si="1"/>
        <v>1.1450147544703491</v>
      </c>
      <c r="M14" s="1">
        <v>27</v>
      </c>
      <c r="N14" s="1" t="s">
        <v>21</v>
      </c>
      <c r="O14" s="1">
        <v>1030</v>
      </c>
      <c r="P14" s="1">
        <v>-30.731000000000002</v>
      </c>
      <c r="Q14" s="1">
        <v>27.571999999999999</v>
      </c>
      <c r="R14" s="4">
        <f t="shared" si="5"/>
        <v>89.026645426762954</v>
      </c>
      <c r="S14" s="4">
        <f t="shared" si="6"/>
        <v>0</v>
      </c>
      <c r="U14">
        <f t="shared" si="4"/>
        <v>0</v>
      </c>
    </row>
    <row r="15" spans="1:21" x14ac:dyDescent="0.25">
      <c r="A15" s="2">
        <v>10</v>
      </c>
      <c r="B15" s="2">
        <v>1</v>
      </c>
      <c r="C15" s="2" t="s">
        <v>36</v>
      </c>
      <c r="D15" s="2">
        <v>28</v>
      </c>
      <c r="E15" s="2" t="s">
        <v>22</v>
      </c>
      <c r="F15" s="2">
        <v>800.1</v>
      </c>
      <c r="G15" s="2">
        <v>-13.25</v>
      </c>
      <c r="H15" s="2">
        <v>3.9820000000000002</v>
      </c>
      <c r="I15" s="2">
        <f t="shared" si="0"/>
        <v>1.178132629375E-2</v>
      </c>
      <c r="J15" s="2">
        <f>I15-AVERAGE($I$12:$I$14)</f>
        <v>1.9534256852500077E-4</v>
      </c>
      <c r="K15" s="2">
        <f t="shared" si="1"/>
        <v>1.1644142847453121</v>
      </c>
      <c r="L15" s="2">
        <f>K15-AVERAGE($K$12:$K$14)</f>
        <v>1.9085672235607865E-2</v>
      </c>
      <c r="M15" s="1">
        <v>28</v>
      </c>
      <c r="N15" s="1" t="s">
        <v>22</v>
      </c>
      <c r="O15" s="1">
        <v>1031.4000000000001</v>
      </c>
      <c r="P15" s="1">
        <v>-30.835000000000001</v>
      </c>
      <c r="Q15" s="1">
        <v>30.117000000000001</v>
      </c>
      <c r="R15" s="4">
        <f t="shared" si="5"/>
        <v>49.390833886169482</v>
      </c>
      <c r="S15" s="4">
        <f t="shared" si="6"/>
        <v>9.4265726699478503</v>
      </c>
      <c r="U15">
        <f t="shared" si="4"/>
        <v>0</v>
      </c>
    </row>
    <row r="16" spans="1:21" x14ac:dyDescent="0.25">
      <c r="A16" s="2">
        <v>11</v>
      </c>
      <c r="B16" s="2">
        <v>1</v>
      </c>
      <c r="C16" s="2" t="s">
        <v>36</v>
      </c>
      <c r="D16" s="2">
        <v>29</v>
      </c>
      <c r="E16" s="2" t="s">
        <v>24</v>
      </c>
      <c r="F16" s="2">
        <v>801.1</v>
      </c>
      <c r="G16" s="2">
        <v>-23.358000000000001</v>
      </c>
      <c r="H16" s="2">
        <v>6.6040000000000001</v>
      </c>
      <c r="I16" s="2">
        <f t="shared" ref="I16:I18" si="9">(((G16/1000)+1)*0.0112372)*(17/16)</f>
        <v>1.166064157505E-2</v>
      </c>
      <c r="J16" s="2">
        <f t="shared" ref="J16:J17" si="10">I16-AVERAGE($I$12:$I$14)</f>
        <v>7.4657849825000844E-5</v>
      </c>
      <c r="K16" s="2">
        <f t="shared" si="1"/>
        <v>1.1526238242199083</v>
      </c>
      <c r="L16" s="2">
        <f>K16-AVERAGE($K$12:$K$14)</f>
        <v>7.2952117102040859E-3</v>
      </c>
      <c r="M16" s="1">
        <v>29</v>
      </c>
      <c r="N16" s="1" t="s">
        <v>24</v>
      </c>
      <c r="O16" s="1">
        <v>1031.4000000000001</v>
      </c>
      <c r="P16" s="1">
        <v>-31.614000000000001</v>
      </c>
      <c r="Q16" s="1">
        <v>28.98</v>
      </c>
      <c r="R16" s="4">
        <f t="shared" si="5"/>
        <v>85.126640676393109</v>
      </c>
      <c r="S16" s="4">
        <f t="shared" si="6"/>
        <v>6.2101686591275849</v>
      </c>
      <c r="U16">
        <f t="shared" si="4"/>
        <v>0</v>
      </c>
    </row>
    <row r="17" spans="1:21" x14ac:dyDescent="0.25">
      <c r="A17" s="2">
        <v>12</v>
      </c>
      <c r="B17" s="2">
        <v>1</v>
      </c>
      <c r="C17" s="2" t="s">
        <v>36</v>
      </c>
      <c r="D17" s="2">
        <v>30</v>
      </c>
      <c r="E17" s="2" t="s">
        <v>25</v>
      </c>
      <c r="F17" s="2">
        <v>802.1</v>
      </c>
      <c r="G17" s="2">
        <v>-25.209</v>
      </c>
      <c r="H17" s="2">
        <v>8.0739999999999998</v>
      </c>
      <c r="I17" s="2">
        <f t="shared" si="9"/>
        <v>1.1638541514274998E-2</v>
      </c>
      <c r="J17" s="2">
        <f t="shared" si="10"/>
        <v>5.2557789049998901E-5</v>
      </c>
      <c r="K17" s="2">
        <f t="shared" si="1"/>
        <v>1.150464423474199</v>
      </c>
      <c r="L17" s="2">
        <f t="shared" ref="L17" si="11">K17-AVERAGE($K$12:$K$14)</f>
        <v>5.1358109644947803E-3</v>
      </c>
      <c r="M17" s="1">
        <v>30</v>
      </c>
      <c r="N17" s="1" t="s">
        <v>25</v>
      </c>
      <c r="O17" s="1">
        <v>1033.3</v>
      </c>
      <c r="P17" s="1">
        <v>-31.626999999999999</v>
      </c>
      <c r="Q17" s="1">
        <v>33.340000000000003</v>
      </c>
      <c r="R17" s="4">
        <f t="shared" si="5"/>
        <v>90.464869584585429</v>
      </c>
      <c r="S17" s="4">
        <f t="shared" si="6"/>
        <v>4.6461046911410415</v>
      </c>
      <c r="U17">
        <f t="shared" si="4"/>
        <v>0</v>
      </c>
    </row>
    <row r="18" spans="1:21" x14ac:dyDescent="0.25">
      <c r="A18" s="2">
        <v>13</v>
      </c>
      <c r="B18" s="2">
        <v>2</v>
      </c>
      <c r="C18" s="2" t="s">
        <v>35</v>
      </c>
      <c r="D18" s="2">
        <v>31</v>
      </c>
      <c r="E18" s="2" t="s">
        <v>26</v>
      </c>
      <c r="F18" s="2">
        <v>799.8</v>
      </c>
      <c r="G18" s="2">
        <v>-28.975000000000001</v>
      </c>
      <c r="H18" s="2">
        <v>3.5880000000000001</v>
      </c>
      <c r="I18" s="2">
        <f t="shared" si="9"/>
        <v>1.1593577263125E-2</v>
      </c>
      <c r="K18" s="2">
        <f t="shared" si="1"/>
        <v>1.1460706674800685</v>
      </c>
      <c r="M18" s="1">
        <v>31</v>
      </c>
      <c r="N18" s="1" t="s">
        <v>26</v>
      </c>
      <c r="O18" s="1">
        <v>1032.7</v>
      </c>
      <c r="P18" s="1">
        <v>-31.488</v>
      </c>
      <c r="Q18" s="1">
        <v>31.100999999999999</v>
      </c>
      <c r="R18" s="4">
        <f t="shared" si="5"/>
        <v>43.095794633367284</v>
      </c>
      <c r="S18" s="4">
        <f t="shared" si="6"/>
        <v>0</v>
      </c>
      <c r="U18">
        <f t="shared" si="4"/>
        <v>0</v>
      </c>
    </row>
    <row r="19" spans="1:21" x14ac:dyDescent="0.25">
      <c r="A19" s="2">
        <v>14</v>
      </c>
      <c r="B19" s="2">
        <v>2</v>
      </c>
      <c r="C19" s="2" t="s">
        <v>35</v>
      </c>
      <c r="D19" s="2">
        <v>9</v>
      </c>
      <c r="E19" s="2" t="s">
        <v>158</v>
      </c>
      <c r="F19" s="2">
        <v>798</v>
      </c>
      <c r="G19" s="2">
        <v>-32.664999999999999</v>
      </c>
      <c r="H19" s="2">
        <v>3.387</v>
      </c>
      <c r="I19" s="2">
        <f t="shared" ref="I19:I25" si="12">(((G19/1000)+1)*0.0112372)*(17/16)</f>
        <v>1.1549520415875E-2</v>
      </c>
      <c r="K19" s="2">
        <f t="shared" si="1"/>
        <v>1.1417652010874053</v>
      </c>
      <c r="M19" s="1">
        <v>9</v>
      </c>
      <c r="N19" s="1" t="s">
        <v>158</v>
      </c>
      <c r="O19" s="1">
        <v>1025.4000000000001</v>
      </c>
      <c r="P19" s="1">
        <v>-33.433999999999997</v>
      </c>
      <c r="Q19" s="1">
        <v>18.210999999999999</v>
      </c>
      <c r="R19" s="4">
        <f t="shared" si="5"/>
        <v>69.476545137254405</v>
      </c>
      <c r="S19" s="4">
        <f t="shared" si="6"/>
        <v>0</v>
      </c>
      <c r="U19">
        <f t="shared" si="4"/>
        <v>0</v>
      </c>
    </row>
    <row r="20" spans="1:21" x14ac:dyDescent="0.25">
      <c r="A20" s="2">
        <v>15</v>
      </c>
      <c r="B20" s="2">
        <v>2</v>
      </c>
      <c r="C20" s="2" t="s">
        <v>35</v>
      </c>
      <c r="D20" s="2">
        <v>10</v>
      </c>
      <c r="E20" s="2" t="s">
        <v>159</v>
      </c>
      <c r="F20" s="2">
        <v>798.2</v>
      </c>
      <c r="G20" s="2">
        <v>-32.636000000000003</v>
      </c>
      <c r="H20" s="2">
        <v>3.427</v>
      </c>
      <c r="I20" s="2">
        <f t="shared" si="12"/>
        <v>1.1549866662099999E-2</v>
      </c>
      <c r="K20" s="2">
        <f t="shared" si="1"/>
        <v>1.1417990395483033</v>
      </c>
      <c r="M20" s="1">
        <v>10</v>
      </c>
      <c r="N20" s="1" t="s">
        <v>159</v>
      </c>
      <c r="O20" s="1">
        <v>1026</v>
      </c>
      <c r="P20" s="1">
        <v>-34.765000000000001</v>
      </c>
      <c r="Q20" s="1">
        <v>22.844999999999999</v>
      </c>
      <c r="R20" s="4">
        <f t="shared" si="5"/>
        <v>56.037629292433685</v>
      </c>
      <c r="S20" s="4">
        <f t="shared" si="6"/>
        <v>0</v>
      </c>
      <c r="U20">
        <f t="shared" si="4"/>
        <v>0</v>
      </c>
    </row>
    <row r="21" spans="1:21" x14ac:dyDescent="0.25">
      <c r="A21" s="2">
        <v>16</v>
      </c>
      <c r="B21" s="2">
        <v>2</v>
      </c>
      <c r="C21" s="2" t="s">
        <v>36</v>
      </c>
      <c r="D21" s="2">
        <v>11</v>
      </c>
      <c r="E21" s="2" t="s">
        <v>160</v>
      </c>
      <c r="F21" s="2">
        <v>796.9</v>
      </c>
      <c r="G21" s="2">
        <v>-10.025</v>
      </c>
      <c r="H21" s="2">
        <v>2.5859999999999999</v>
      </c>
      <c r="I21" s="2">
        <f t="shared" si="12"/>
        <v>1.1819831261874999E-2</v>
      </c>
      <c r="J21" s="2">
        <f>I21-AVERAGE($I$18:$I$20)</f>
        <v>2.5550981484166388E-4</v>
      </c>
      <c r="K21" s="2">
        <f t="shared" si="1"/>
        <v>1.1681754890229898</v>
      </c>
      <c r="L21" s="2">
        <f t="shared" ref="L21:L23" si="13">K21-AVERAGE($K$18:$K$20)</f>
        <v>2.4963852984397406E-2</v>
      </c>
      <c r="M21" s="1">
        <v>11</v>
      </c>
      <c r="N21" s="1" t="s">
        <v>160</v>
      </c>
      <c r="O21" s="1">
        <v>1025.5999999999999</v>
      </c>
      <c r="P21" s="1">
        <v>-33.177</v>
      </c>
      <c r="Q21" s="1">
        <v>23.044</v>
      </c>
      <c r="R21" s="4">
        <f t="shared" si="5"/>
        <v>41.920597670981998</v>
      </c>
      <c r="S21" s="4">
        <f t="shared" si="6"/>
        <v>10.464996372764666</v>
      </c>
      <c r="U21">
        <f t="shared" si="4"/>
        <v>0</v>
      </c>
    </row>
    <row r="22" spans="1:21" x14ac:dyDescent="0.25">
      <c r="A22" s="2">
        <v>17</v>
      </c>
      <c r="B22" s="2">
        <v>2</v>
      </c>
      <c r="C22" s="2" t="s">
        <v>36</v>
      </c>
      <c r="D22" s="2">
        <v>12</v>
      </c>
      <c r="E22" s="2" t="s">
        <v>161</v>
      </c>
      <c r="F22" s="2">
        <v>797.3</v>
      </c>
      <c r="G22" s="2">
        <v>-20.367999999999999</v>
      </c>
      <c r="H22" s="2">
        <v>3.645</v>
      </c>
      <c r="I22" s="2">
        <f t="shared" si="12"/>
        <v>1.16963407548E-2</v>
      </c>
      <c r="J22" s="2">
        <f t="shared" ref="J22:J23" si="14">I22-AVERAGE($I$18:$I$20)</f>
        <v>1.3201930776666516E-4</v>
      </c>
      <c r="K22" s="2">
        <f t="shared" si="1"/>
        <v>1.1561117979406417</v>
      </c>
      <c r="L22" s="2">
        <f t="shared" si="13"/>
        <v>1.2900161902049234E-2</v>
      </c>
      <c r="M22" s="1">
        <v>12</v>
      </c>
      <c r="N22" s="1" t="s">
        <v>161</v>
      </c>
      <c r="O22" s="1">
        <v>1025.5999999999999</v>
      </c>
      <c r="P22" s="1">
        <v>-31.986999999999998</v>
      </c>
      <c r="Q22" s="1">
        <v>21.997</v>
      </c>
      <c r="R22" s="4">
        <f t="shared" si="5"/>
        <v>61.900034304777208</v>
      </c>
      <c r="S22" s="4">
        <f t="shared" si="6"/>
        <v>7.9852046427402747</v>
      </c>
      <c r="U22">
        <f t="shared" si="4"/>
        <v>0</v>
      </c>
    </row>
    <row r="23" spans="1:21" x14ac:dyDescent="0.25">
      <c r="A23" s="2">
        <v>18</v>
      </c>
      <c r="B23" s="2">
        <v>2</v>
      </c>
      <c r="C23" s="2" t="s">
        <v>36</v>
      </c>
      <c r="D23" s="2">
        <v>13</v>
      </c>
      <c r="E23" s="2" t="s">
        <v>162</v>
      </c>
      <c r="F23" s="2">
        <v>797.3</v>
      </c>
      <c r="G23" s="2">
        <v>-22.527000000000001</v>
      </c>
      <c r="H23" s="2">
        <v>3.831</v>
      </c>
      <c r="I23" s="2">
        <f t="shared" si="12"/>
        <v>1.1670563320324999E-2</v>
      </c>
      <c r="J23" s="2">
        <f t="shared" si="14"/>
        <v>1.0624187329166465E-4</v>
      </c>
      <c r="K23" s="2">
        <f t="shared" si="1"/>
        <v>1.1535932489744443</v>
      </c>
      <c r="L23" s="2">
        <f t="shared" si="13"/>
        <v>1.0381612935851825E-2</v>
      </c>
      <c r="M23" s="1">
        <v>13</v>
      </c>
      <c r="N23" s="1" t="s">
        <v>162</v>
      </c>
      <c r="O23" s="1">
        <v>1024.3</v>
      </c>
      <c r="P23" s="1">
        <v>-32.072000000000003</v>
      </c>
      <c r="Q23" s="1">
        <v>20.888000000000002</v>
      </c>
      <c r="R23" s="4">
        <f t="shared" si="5"/>
        <v>68.512861253630547</v>
      </c>
      <c r="S23" s="4">
        <f t="shared" si="6"/>
        <v>7.1127400666291214</v>
      </c>
      <c r="U23">
        <f t="shared" si="4"/>
        <v>0</v>
      </c>
    </row>
    <row r="24" spans="1:21" x14ac:dyDescent="0.25">
      <c r="A24" s="2">
        <v>19</v>
      </c>
      <c r="B24" s="2">
        <v>2</v>
      </c>
      <c r="C24" s="2" t="s">
        <v>35</v>
      </c>
      <c r="D24" s="2">
        <v>14</v>
      </c>
      <c r="E24" s="2" t="s">
        <v>163</v>
      </c>
      <c r="F24" s="2">
        <v>796.5</v>
      </c>
      <c r="G24" s="2">
        <v>-28.945</v>
      </c>
      <c r="H24" s="2">
        <v>2.641</v>
      </c>
      <c r="I24" s="2">
        <f t="shared" si="12"/>
        <v>1.1593935448874999E-2</v>
      </c>
      <c r="K24" s="2">
        <f t="shared" si="1"/>
        <v>1.1461056697350027</v>
      </c>
      <c r="M24" s="1">
        <v>14</v>
      </c>
      <c r="N24" s="1" t="s">
        <v>163</v>
      </c>
      <c r="O24" s="1">
        <v>1025.0999999999999</v>
      </c>
      <c r="P24" s="1">
        <v>-32.515999999999998</v>
      </c>
      <c r="Q24" s="1">
        <v>21.434000000000001</v>
      </c>
      <c r="R24" s="4">
        <f t="shared" si="5"/>
        <v>46.027987522412161</v>
      </c>
      <c r="S24" s="4">
        <f t="shared" si="6"/>
        <v>0</v>
      </c>
      <c r="U24">
        <f t="shared" si="4"/>
        <v>0</v>
      </c>
    </row>
    <row r="25" spans="1:21" x14ac:dyDescent="0.25">
      <c r="A25" s="2">
        <v>20</v>
      </c>
      <c r="B25" s="2">
        <v>2</v>
      </c>
      <c r="C25" s="2" t="s">
        <v>35</v>
      </c>
      <c r="D25" s="2">
        <v>15</v>
      </c>
      <c r="E25" s="2" t="s">
        <v>164</v>
      </c>
      <c r="F25" s="2">
        <v>797.1</v>
      </c>
      <c r="G25" s="2">
        <v>-30.032</v>
      </c>
      <c r="H25" s="2">
        <v>4.0880000000000001</v>
      </c>
      <c r="I25" s="2">
        <f t="shared" si="12"/>
        <v>1.1580957185199999E-2</v>
      </c>
      <c r="K25" s="2">
        <f t="shared" si="1"/>
        <v>1.144837405542398</v>
      </c>
      <c r="M25" s="1">
        <v>15</v>
      </c>
      <c r="N25" s="1" t="s">
        <v>164</v>
      </c>
      <c r="O25" s="1">
        <v>1025.0999999999999</v>
      </c>
      <c r="P25" s="1">
        <v>-33.103999999999999</v>
      </c>
      <c r="Q25" s="1">
        <v>20.888000000000002</v>
      </c>
      <c r="R25" s="4">
        <f t="shared" si="5"/>
        <v>73.108999427001223</v>
      </c>
      <c r="S25" s="4">
        <f t="shared" si="6"/>
        <v>0</v>
      </c>
      <c r="U25">
        <f t="shared" si="4"/>
        <v>0</v>
      </c>
    </row>
    <row r="26" spans="1:21" x14ac:dyDescent="0.25">
      <c r="A26" s="2">
        <v>21</v>
      </c>
      <c r="B26" s="2">
        <v>2</v>
      </c>
      <c r="C26" s="2" t="s">
        <v>35</v>
      </c>
      <c r="D26" s="2">
        <v>5</v>
      </c>
      <c r="E26" s="2" t="s">
        <v>176</v>
      </c>
      <c r="F26" s="2">
        <v>794.8</v>
      </c>
      <c r="G26" s="2">
        <v>-29.471</v>
      </c>
      <c r="H26" s="2">
        <v>4.3879999999999999</v>
      </c>
      <c r="I26" s="2">
        <f t="shared" ref="I26:I62" si="15">(((G26/1000)+1)*0.0112372)*(17/16)</f>
        <v>1.1587655258725E-2</v>
      </c>
      <c r="K26" s="2">
        <f t="shared" si="1"/>
        <v>1.1454919599390847</v>
      </c>
      <c r="M26" s="1">
        <v>5</v>
      </c>
      <c r="N26" s="1" t="s">
        <v>176</v>
      </c>
      <c r="O26" s="1">
        <v>1021</v>
      </c>
      <c r="P26" s="1">
        <v>-32.055</v>
      </c>
      <c r="Q26" s="1">
        <v>19.969000000000001</v>
      </c>
      <c r="R26" s="4">
        <f t="shared" si="5"/>
        <v>82.085625855801922</v>
      </c>
      <c r="S26" s="4">
        <f t="shared" si="6"/>
        <v>0</v>
      </c>
      <c r="U26">
        <f t="shared" si="4"/>
        <v>0</v>
      </c>
    </row>
    <row r="27" spans="1:21" x14ac:dyDescent="0.25">
      <c r="A27" s="2">
        <v>22</v>
      </c>
      <c r="B27" s="2">
        <v>2</v>
      </c>
      <c r="C27" s="2" t="s">
        <v>36</v>
      </c>
      <c r="D27" s="2">
        <v>6</v>
      </c>
      <c r="E27" s="2" t="s">
        <v>177</v>
      </c>
      <c r="F27" s="2">
        <v>794.8</v>
      </c>
      <c r="G27" s="2">
        <v>-17.177</v>
      </c>
      <c r="H27" s="2">
        <v>2.702</v>
      </c>
      <c r="I27" s="2">
        <f t="shared" si="15"/>
        <v>1.1734439779075E-2</v>
      </c>
      <c r="J27" s="2">
        <f>I27-AVERAGE($I$24:$I$26)</f>
        <v>1.4692381480833384E-4</v>
      </c>
      <c r="K27" s="2">
        <f t="shared" si="1"/>
        <v>1.1598339759628389</v>
      </c>
      <c r="L27" s="2">
        <f>K27-AVERAGE($K$24:$K$26)</f>
        <v>1.4355630890677151E-2</v>
      </c>
      <c r="M27" s="1">
        <v>6</v>
      </c>
      <c r="N27" s="1" t="s">
        <v>177</v>
      </c>
      <c r="O27" s="1">
        <v>1022.4</v>
      </c>
      <c r="P27" s="1">
        <v>-32.854999999999997</v>
      </c>
      <c r="Q27" s="1">
        <v>21.231999999999999</v>
      </c>
      <c r="R27" s="4">
        <f t="shared" si="5"/>
        <v>47.539132349016647</v>
      </c>
      <c r="S27" s="4">
        <f t="shared" si="6"/>
        <v>6.8245423686553277</v>
      </c>
      <c r="U27">
        <f t="shared" si="4"/>
        <v>0</v>
      </c>
    </row>
    <row r="28" spans="1:21" x14ac:dyDescent="0.25">
      <c r="A28" s="2">
        <v>23</v>
      </c>
      <c r="B28" s="2">
        <v>2</v>
      </c>
      <c r="C28" s="2" t="s">
        <v>36</v>
      </c>
      <c r="D28" s="2">
        <v>7</v>
      </c>
      <c r="E28" s="2" t="s">
        <v>178</v>
      </c>
      <c r="F28" s="2">
        <v>794.6</v>
      </c>
      <c r="G28" s="2">
        <v>-25.382999999999999</v>
      </c>
      <c r="H28" s="2">
        <v>3.355</v>
      </c>
      <c r="I28" s="2">
        <f t="shared" si="15"/>
        <v>1.1636464036924999E-2</v>
      </c>
      <c r="J28" s="2">
        <f t="shared" ref="J28:J29" si="16">I28-AVERAGE($I$24:$I$26)</f>
        <v>4.8948072658332523E-5</v>
      </c>
      <c r="K28" s="2">
        <f t="shared" si="1"/>
        <v>1.1502614279530621</v>
      </c>
      <c r="L28" s="2">
        <f>K28-AVERAGE($K$24:$K$26)</f>
        <v>4.7830828809003467E-3</v>
      </c>
      <c r="M28" s="1">
        <v>7</v>
      </c>
      <c r="N28" s="1" t="s">
        <v>178</v>
      </c>
      <c r="O28" s="1">
        <v>1021</v>
      </c>
      <c r="P28" s="1">
        <v>-33.069000000000003</v>
      </c>
      <c r="Q28" s="1">
        <v>17.686</v>
      </c>
      <c r="R28" s="4">
        <f t="shared" si="5"/>
        <v>70.863029590730179</v>
      </c>
      <c r="S28" s="4">
        <f t="shared" si="6"/>
        <v>3.3894374372415621</v>
      </c>
      <c r="U28">
        <f t="shared" si="4"/>
        <v>0</v>
      </c>
    </row>
    <row r="29" spans="1:21" x14ac:dyDescent="0.25">
      <c r="A29" s="2">
        <v>24</v>
      </c>
      <c r="B29" s="2">
        <v>2</v>
      </c>
      <c r="C29" s="2" t="s">
        <v>36</v>
      </c>
      <c r="D29" s="2">
        <v>8</v>
      </c>
      <c r="E29" s="2" t="s">
        <v>179</v>
      </c>
      <c r="F29" s="2">
        <v>794.8</v>
      </c>
      <c r="G29" s="2">
        <v>-25.88</v>
      </c>
      <c r="H29" s="2">
        <v>3.6</v>
      </c>
      <c r="I29" s="2">
        <f t="shared" si="15"/>
        <v>1.1630530092999998E-2</v>
      </c>
      <c r="J29" s="2">
        <f t="shared" si="16"/>
        <v>4.3014128733332227E-5</v>
      </c>
      <c r="K29" s="2">
        <f t="shared" si="1"/>
        <v>1.1496816028210215</v>
      </c>
      <c r="L29" s="2">
        <f t="shared" ref="L29" si="17">K29-AVERAGE($K$24:$K$26)</f>
        <v>4.2032577488597678E-3</v>
      </c>
      <c r="M29" s="1">
        <v>8</v>
      </c>
      <c r="N29" s="1" t="s">
        <v>179</v>
      </c>
      <c r="O29" s="1">
        <v>1021.6</v>
      </c>
      <c r="P29" s="1">
        <v>-33.284999999999997</v>
      </c>
      <c r="Q29" s="1">
        <v>19.254999999999999</v>
      </c>
      <c r="R29" s="4">
        <f t="shared" si="5"/>
        <v>69.841858852229976</v>
      </c>
      <c r="S29" s="4">
        <f t="shared" si="6"/>
        <v>2.9356333441540583</v>
      </c>
      <c r="U29">
        <f t="shared" si="4"/>
        <v>0</v>
      </c>
    </row>
    <row r="30" spans="1:21" x14ac:dyDescent="0.25">
      <c r="A30" s="2">
        <v>26</v>
      </c>
      <c r="B30" s="2">
        <v>3</v>
      </c>
      <c r="C30" s="2" t="s">
        <v>35</v>
      </c>
      <c r="D30" s="2">
        <v>18</v>
      </c>
      <c r="E30" s="2" t="s">
        <v>223</v>
      </c>
      <c r="F30" s="2">
        <v>785.4</v>
      </c>
      <c r="G30" s="2">
        <v>-29.613</v>
      </c>
      <c r="H30" s="2">
        <v>3.1379999999999999</v>
      </c>
      <c r="I30" s="2">
        <f t="shared" si="15"/>
        <v>1.1585959846175E-2</v>
      </c>
      <c r="K30" s="2">
        <f t="shared" si="1"/>
        <v>1.1453262803229098</v>
      </c>
      <c r="M30" s="1">
        <v>18</v>
      </c>
      <c r="N30" s="1" t="s">
        <v>223</v>
      </c>
      <c r="O30" s="1">
        <v>1010.5</v>
      </c>
      <c r="P30" s="1">
        <v>-34.881999999999998</v>
      </c>
      <c r="Q30" s="1">
        <v>21.524999999999999</v>
      </c>
      <c r="R30" s="4">
        <f t="shared" si="5"/>
        <v>54.458614860273862</v>
      </c>
      <c r="S30" s="4">
        <f t="shared" si="6"/>
        <v>0</v>
      </c>
      <c r="U30">
        <f t="shared" si="4"/>
        <v>0</v>
      </c>
    </row>
    <row r="31" spans="1:21" x14ac:dyDescent="0.25">
      <c r="A31" s="2">
        <v>27</v>
      </c>
      <c r="B31" s="2">
        <v>3</v>
      </c>
      <c r="C31" s="2" t="s">
        <v>35</v>
      </c>
      <c r="D31" s="2">
        <v>19</v>
      </c>
      <c r="E31" s="2" t="s">
        <v>224</v>
      </c>
      <c r="F31" s="2">
        <v>786.3</v>
      </c>
      <c r="G31" s="2">
        <v>-30.457999999999998</v>
      </c>
      <c r="H31" s="2">
        <v>4.9160000000000004</v>
      </c>
      <c r="I31" s="2">
        <f t="shared" si="15"/>
        <v>1.1575870947549999E-2</v>
      </c>
      <c r="K31" s="2">
        <f t="shared" si="1"/>
        <v>1.1443403584455609</v>
      </c>
      <c r="M31" s="1">
        <v>19</v>
      </c>
      <c r="N31" s="1" t="s">
        <v>224</v>
      </c>
      <c r="O31" s="1">
        <v>1010.5</v>
      </c>
      <c r="P31" s="1">
        <v>-34.323999999999998</v>
      </c>
      <c r="Q31" s="1">
        <v>21.966000000000001</v>
      </c>
      <c r="R31" s="4">
        <f t="shared" si="5"/>
        <v>83.602200138265033</v>
      </c>
      <c r="S31" s="4">
        <f t="shared" si="6"/>
        <v>0</v>
      </c>
      <c r="U31">
        <f t="shared" si="4"/>
        <v>0</v>
      </c>
    </row>
    <row r="32" spans="1:21" x14ac:dyDescent="0.25">
      <c r="A32" s="2">
        <v>28</v>
      </c>
      <c r="B32" s="2">
        <v>3</v>
      </c>
      <c r="C32" s="2" t="s">
        <v>35</v>
      </c>
      <c r="D32" s="2">
        <v>20</v>
      </c>
      <c r="E32" s="2" t="s">
        <v>225</v>
      </c>
      <c r="F32" s="2">
        <v>786.3</v>
      </c>
      <c r="G32" s="2">
        <v>-29.957000000000001</v>
      </c>
      <c r="H32" s="2">
        <v>4.4020000000000001</v>
      </c>
      <c r="I32" s="2">
        <f t="shared" si="15"/>
        <v>1.1581852649575E-2</v>
      </c>
      <c r="K32" s="2">
        <f t="shared" si="1"/>
        <v>1.1449249133166393</v>
      </c>
      <c r="M32" s="1">
        <v>20</v>
      </c>
      <c r="N32" s="1" t="s">
        <v>225</v>
      </c>
      <c r="O32" s="1">
        <v>1010.9</v>
      </c>
      <c r="P32" s="1">
        <v>-34.073</v>
      </c>
      <c r="Q32" s="1">
        <v>23.27</v>
      </c>
      <c r="R32" s="4">
        <f t="shared" si="5"/>
        <v>70.665993120171748</v>
      </c>
      <c r="S32" s="4">
        <f t="shared" si="6"/>
        <v>0</v>
      </c>
      <c r="U32">
        <f t="shared" si="4"/>
        <v>0</v>
      </c>
    </row>
    <row r="33" spans="1:21" s="9" customFormat="1" x14ac:dyDescent="0.25">
      <c r="A33" s="6">
        <v>29</v>
      </c>
      <c r="B33" s="6">
        <v>3</v>
      </c>
      <c r="C33" s="6" t="s">
        <v>36</v>
      </c>
      <c r="D33" s="6">
        <v>11</v>
      </c>
      <c r="E33" s="6" t="s">
        <v>226</v>
      </c>
      <c r="F33" s="6">
        <v>772.3</v>
      </c>
      <c r="G33" s="6">
        <v>7.2</v>
      </c>
      <c r="H33" s="6">
        <v>3.5179999999999998</v>
      </c>
      <c r="I33" s="6">
        <f t="shared" si="15"/>
        <v>1.2025489580000001E-2</v>
      </c>
      <c r="J33" s="6">
        <f>I33-AVERAGE($I$30:$I$32)</f>
        <v>4.442617655666687E-4</v>
      </c>
      <c r="K33" s="6">
        <f t="shared" si="1"/>
        <v>1.1882595551017883</v>
      </c>
      <c r="L33" s="6">
        <f>K33-AVERAGE($K$30:$K$32)</f>
        <v>4.3395704406751667E-2</v>
      </c>
      <c r="M33" s="7">
        <v>11</v>
      </c>
      <c r="N33" s="7" t="s">
        <v>226</v>
      </c>
      <c r="O33" s="7">
        <v>994.4</v>
      </c>
      <c r="P33" s="7">
        <v>-33.570999999999998</v>
      </c>
      <c r="Q33" s="7">
        <v>32.414000000000001</v>
      </c>
      <c r="R33" s="8">
        <f>((H33/Q33)*$D$1)/256.4*(1/$D$2*1000)</f>
        <v>40.543386281635009</v>
      </c>
      <c r="S33" s="8">
        <f>R33*(L33/100)*1000</f>
        <v>17.594088067265837</v>
      </c>
      <c r="U33">
        <f t="shared" si="4"/>
        <v>0</v>
      </c>
    </row>
    <row r="34" spans="1:21" x14ac:dyDescent="0.25">
      <c r="A34" s="2">
        <v>30</v>
      </c>
      <c r="B34" s="2">
        <v>3</v>
      </c>
      <c r="C34" s="2" t="s">
        <v>36</v>
      </c>
      <c r="D34" s="2">
        <v>22</v>
      </c>
      <c r="E34" s="2" t="s">
        <v>227</v>
      </c>
      <c r="F34" s="2">
        <v>786.7</v>
      </c>
      <c r="G34" s="2">
        <v>-7.0810000000000004</v>
      </c>
      <c r="H34" s="2">
        <v>3.7429999999999999</v>
      </c>
      <c r="I34" s="2">
        <f t="shared" si="15"/>
        <v>1.1854981223474999E-2</v>
      </c>
      <c r="J34" s="2">
        <f t="shared" ref="J34:J35" si="18">I34-AVERAGE($I$30:$I$32)</f>
        <v>2.737534090416667E-4</v>
      </c>
      <c r="K34" s="2">
        <f t="shared" si="1"/>
        <v>1.1716087229358363</v>
      </c>
      <c r="L34" s="2">
        <f t="shared" ref="L34:L35" si="19">K34-AVERAGE($K$30:$K$32)</f>
        <v>2.6744872240799689E-2</v>
      </c>
      <c r="M34" s="1">
        <v>22</v>
      </c>
      <c r="N34" s="1" t="s">
        <v>227</v>
      </c>
      <c r="O34" s="1">
        <v>1012</v>
      </c>
      <c r="P34" s="1">
        <v>-33.389000000000003</v>
      </c>
      <c r="Q34" s="1">
        <v>26.111999999999998</v>
      </c>
      <c r="R34" s="4">
        <f t="shared" ref="R34:R35" si="20">((H34/Q34)*$D$1)/256.4*(1/$D$2*1000)</f>
        <v>53.547167392210397</v>
      </c>
      <c r="S34" s="4">
        <f t="shared" ref="S34:S35" si="21">R34*(L34/100)*1000</f>
        <v>14.321121507613821</v>
      </c>
      <c r="U34">
        <f t="shared" si="4"/>
        <v>0</v>
      </c>
    </row>
    <row r="35" spans="1:21" x14ac:dyDescent="0.25">
      <c r="A35" s="2">
        <v>31</v>
      </c>
      <c r="B35" s="2">
        <v>3</v>
      </c>
      <c r="C35" s="2" t="s">
        <v>36</v>
      </c>
      <c r="D35" s="2">
        <v>23</v>
      </c>
      <c r="E35" s="2" t="s">
        <v>228</v>
      </c>
      <c r="F35" s="2">
        <v>787.3</v>
      </c>
      <c r="G35" s="2">
        <v>-10.808999999999999</v>
      </c>
      <c r="H35" s="2">
        <v>4.6100000000000003</v>
      </c>
      <c r="I35" s="2">
        <f t="shared" si="15"/>
        <v>1.1810470674275E-2</v>
      </c>
      <c r="J35" s="2">
        <f t="shared" si="18"/>
        <v>2.2924285984166765E-4</v>
      </c>
      <c r="K35" s="2">
        <f t="shared" si="1"/>
        <v>1.1672611636845833</v>
      </c>
      <c r="L35" s="2">
        <f t="shared" si="19"/>
        <v>2.2397312989546725E-2</v>
      </c>
      <c r="M35" s="1">
        <v>23</v>
      </c>
      <c r="N35" s="1" t="s">
        <v>228</v>
      </c>
      <c r="O35" s="1">
        <v>1012.4</v>
      </c>
      <c r="P35" s="1">
        <v>-32.86</v>
      </c>
      <c r="Q35" s="1">
        <v>26.465</v>
      </c>
      <c r="R35" s="4">
        <f t="shared" si="20"/>
        <v>65.070753973178014</v>
      </c>
      <c r="S35" s="4">
        <f t="shared" si="21"/>
        <v>14.574100432030592</v>
      </c>
      <c r="U35">
        <f t="shared" si="4"/>
        <v>0</v>
      </c>
    </row>
    <row r="36" spans="1:21" x14ac:dyDescent="0.25">
      <c r="A36" s="2">
        <v>32</v>
      </c>
      <c r="B36" s="2">
        <v>3</v>
      </c>
      <c r="C36" s="2" t="s">
        <v>35</v>
      </c>
      <c r="D36" s="2">
        <v>24</v>
      </c>
      <c r="E36" s="2" t="s">
        <v>229</v>
      </c>
      <c r="F36" s="2">
        <v>786.7</v>
      </c>
      <c r="G36" s="2">
        <v>-28.416</v>
      </c>
      <c r="H36" s="2">
        <v>3.2850000000000001</v>
      </c>
      <c r="I36" s="2">
        <f t="shared" si="15"/>
        <v>1.1600251457599998E-2</v>
      </c>
      <c r="K36" s="2">
        <f t="shared" si="1"/>
        <v>1.1467228720915565</v>
      </c>
      <c r="M36" s="1">
        <v>24</v>
      </c>
      <c r="N36" s="1" t="s">
        <v>229</v>
      </c>
      <c r="O36" s="1">
        <v>1013.2</v>
      </c>
      <c r="P36" s="1">
        <v>-33.030999999999999</v>
      </c>
      <c r="Q36" s="1">
        <v>28.638000000000002</v>
      </c>
      <c r="R36" s="4">
        <f>((H36/Q36)*$D$1)/256.4*(1/$D$2*1000)</f>
        <v>42.849869243041255</v>
      </c>
      <c r="S36" s="4">
        <f>R36*(L36/100)*1000</f>
        <v>0</v>
      </c>
      <c r="U36">
        <f t="shared" si="4"/>
        <v>0</v>
      </c>
    </row>
    <row r="37" spans="1:21" x14ac:dyDescent="0.25">
      <c r="A37" s="2">
        <v>33</v>
      </c>
      <c r="B37" s="2">
        <v>3</v>
      </c>
      <c r="C37" s="2" t="s">
        <v>35</v>
      </c>
      <c r="D37" s="2">
        <v>25</v>
      </c>
      <c r="E37" s="2" t="s">
        <v>230</v>
      </c>
      <c r="F37" s="2">
        <v>787.1</v>
      </c>
      <c r="G37" s="2">
        <v>-30.367000000000001</v>
      </c>
      <c r="H37" s="2">
        <v>3.7749999999999999</v>
      </c>
      <c r="I37" s="2">
        <f t="shared" si="15"/>
        <v>1.1576957444324999E-2</v>
      </c>
      <c r="K37" s="2">
        <f t="shared" si="1"/>
        <v>1.1444465355926388</v>
      </c>
      <c r="M37" s="1">
        <v>25</v>
      </c>
      <c r="N37" s="1" t="s">
        <v>230</v>
      </c>
      <c r="O37" s="1">
        <v>1010.3</v>
      </c>
      <c r="P37" s="1">
        <v>-33.438000000000002</v>
      </c>
      <c r="Q37" s="1">
        <v>19.936</v>
      </c>
      <c r="R37" s="4">
        <f t="shared" ref="R37:R62" si="22">((H37/Q37)*$D$1)/256.4*(1/$D$2*1000)</f>
        <v>70.735225576759831</v>
      </c>
      <c r="S37" s="4">
        <f t="shared" ref="S37:S62" si="23">R37*(L37/100)*1000</f>
        <v>0</v>
      </c>
      <c r="U37">
        <f t="shared" si="4"/>
        <v>0</v>
      </c>
    </row>
    <row r="38" spans="1:21" x14ac:dyDescent="0.25">
      <c r="A38" s="2">
        <v>34</v>
      </c>
      <c r="B38" s="2">
        <v>3</v>
      </c>
      <c r="C38" s="2" t="s">
        <v>35</v>
      </c>
      <c r="D38" s="2">
        <v>26</v>
      </c>
      <c r="E38" s="2" t="s">
        <v>231</v>
      </c>
      <c r="F38" s="2">
        <v>786.5</v>
      </c>
      <c r="G38" s="2">
        <v>-28.26</v>
      </c>
      <c r="H38" s="2">
        <v>4.0940000000000003</v>
      </c>
      <c r="I38" s="2">
        <f>(((G38/1000)+1)*0.0112372)*(17/16)</f>
        <v>1.1602114023500001E-2</v>
      </c>
      <c r="K38" s="2">
        <f t="shared" si="1"/>
        <v>1.1469048811448488</v>
      </c>
      <c r="M38" s="1">
        <v>26</v>
      </c>
      <c r="N38" s="1" t="s">
        <v>231</v>
      </c>
      <c r="O38" s="1">
        <v>1006.8</v>
      </c>
      <c r="P38" s="1">
        <v>-34.914000000000001</v>
      </c>
      <c r="Q38" s="1">
        <v>14.063000000000001</v>
      </c>
      <c r="R38" s="4">
        <f t="shared" si="22"/>
        <v>108.74935089844752</v>
      </c>
      <c r="S38" s="4">
        <f t="shared" si="23"/>
        <v>0</v>
      </c>
      <c r="U38">
        <f t="shared" si="4"/>
        <v>0</v>
      </c>
    </row>
    <row r="39" spans="1:21" s="9" customFormat="1" x14ac:dyDescent="0.25">
      <c r="A39" s="6">
        <v>35</v>
      </c>
      <c r="B39" s="6">
        <v>3</v>
      </c>
      <c r="C39" s="6" t="s">
        <v>36</v>
      </c>
      <c r="D39" s="6">
        <v>12</v>
      </c>
      <c r="E39" s="6" t="s">
        <v>232</v>
      </c>
      <c r="F39" s="6">
        <v>781</v>
      </c>
      <c r="G39" s="6">
        <v>13.16</v>
      </c>
      <c r="H39" s="6">
        <v>22.815999999999999</v>
      </c>
      <c r="I39" s="6">
        <f t="shared" si="15"/>
        <v>1.2096649148999999E-2</v>
      </c>
      <c r="J39" s="6">
        <f>I39-AVERAGE($I$36:$I$38)</f>
        <v>5.0354150719166511E-4</v>
      </c>
      <c r="K39" s="6">
        <f t="shared" si="1"/>
        <v>1.1952069161745777</v>
      </c>
      <c r="L39" s="6">
        <f>K39-AVERAGE($K$36:$K$38)</f>
        <v>4.9182153231563053E-2</v>
      </c>
      <c r="M39" s="7">
        <v>12</v>
      </c>
      <c r="N39" s="7" t="s">
        <v>232</v>
      </c>
      <c r="O39" s="7">
        <v>1032.7</v>
      </c>
      <c r="P39" s="7">
        <v>-31.734999999999999</v>
      </c>
      <c r="Q39" s="7">
        <v>197.083</v>
      </c>
      <c r="R39" s="8">
        <f t="shared" si="22"/>
        <v>43.246120644641096</v>
      </c>
      <c r="S39" s="8">
        <f t="shared" si="23"/>
        <v>21.269373322154006</v>
      </c>
      <c r="U39">
        <f t="shared" si="4"/>
        <v>0</v>
      </c>
    </row>
    <row r="40" spans="1:21" x14ac:dyDescent="0.25">
      <c r="A40" s="2">
        <v>36</v>
      </c>
      <c r="B40" s="2">
        <v>3</v>
      </c>
      <c r="C40" s="2" t="s">
        <v>36</v>
      </c>
      <c r="D40" s="2">
        <v>28</v>
      </c>
      <c r="E40" s="2" t="s">
        <v>233</v>
      </c>
      <c r="F40" s="2">
        <v>785.8</v>
      </c>
      <c r="G40" s="2">
        <v>-10.798</v>
      </c>
      <c r="H40" s="2">
        <v>2.8679999999999999</v>
      </c>
      <c r="I40" s="2">
        <f t="shared" si="15"/>
        <v>1.1810602009049999E-2</v>
      </c>
      <c r="J40" s="2">
        <f t="shared" ref="J40:J41" si="24">I40-AVERAGE($I$36:$I$38)</f>
        <v>2.1749436724166453E-4</v>
      </c>
      <c r="K40" s="2">
        <f t="shared" si="1"/>
        <v>1.1672739923458877</v>
      </c>
      <c r="L40" s="2">
        <f t="shared" ref="L40:L41" si="25">K40-AVERAGE($K$36:$K$38)</f>
        <v>2.1249229402872993E-2</v>
      </c>
      <c r="M40" s="1">
        <v>28</v>
      </c>
      <c r="N40" s="1" t="s">
        <v>233</v>
      </c>
      <c r="O40" s="1">
        <v>1005.1</v>
      </c>
      <c r="P40" s="1">
        <v>-35.563000000000002</v>
      </c>
      <c r="Q40" s="1">
        <v>10.667</v>
      </c>
      <c r="R40" s="4">
        <f t="shared" si="22"/>
        <v>100.43698419915798</v>
      </c>
      <c r="S40" s="4">
        <f t="shared" si="23"/>
        <v>21.342085177806382</v>
      </c>
      <c r="U40">
        <f t="shared" si="4"/>
        <v>0</v>
      </c>
    </row>
    <row r="41" spans="1:21" x14ac:dyDescent="0.25">
      <c r="A41" s="2">
        <v>25</v>
      </c>
      <c r="B41" s="2">
        <v>3</v>
      </c>
      <c r="C41" s="2" t="s">
        <v>36</v>
      </c>
      <c r="D41" s="2">
        <v>29</v>
      </c>
      <c r="E41" s="2" t="s">
        <v>234</v>
      </c>
      <c r="F41" s="2">
        <v>786</v>
      </c>
      <c r="G41" s="2">
        <v>-6.7430000000000003</v>
      </c>
      <c r="H41" s="2">
        <v>3.7989999999999999</v>
      </c>
      <c r="I41" s="2">
        <f t="shared" si="15"/>
        <v>1.1859016782924999E-2</v>
      </c>
      <c r="J41" s="2">
        <f t="shared" si="24"/>
        <v>2.6590914111666517E-4</v>
      </c>
      <c r="K41" s="2">
        <f t="shared" si="1"/>
        <v>1.1720028765103276</v>
      </c>
      <c r="L41" s="2">
        <f t="shared" si="25"/>
        <v>2.5978113567312944E-2</v>
      </c>
      <c r="M41" s="1">
        <v>29</v>
      </c>
      <c r="N41" s="1" t="s">
        <v>234</v>
      </c>
      <c r="O41" s="1">
        <v>1010.7</v>
      </c>
      <c r="P41" s="1">
        <v>-33.993000000000002</v>
      </c>
      <c r="Q41" s="1">
        <v>22.670999999999999</v>
      </c>
      <c r="R41" s="4">
        <f t="shared" si="22"/>
        <v>62.597275096508696</v>
      </c>
      <c r="S41" s="4">
        <f t="shared" si="23"/>
        <v>16.261591214614331</v>
      </c>
      <c r="U41">
        <f t="shared" si="4"/>
        <v>0</v>
      </c>
    </row>
    <row r="42" spans="1:21" x14ac:dyDescent="0.25">
      <c r="A42" s="2">
        <v>37</v>
      </c>
      <c r="B42" s="2">
        <v>4</v>
      </c>
      <c r="C42" s="2" t="s">
        <v>35</v>
      </c>
      <c r="D42" s="2">
        <v>18</v>
      </c>
      <c r="E42" s="2" t="s">
        <v>248</v>
      </c>
      <c r="F42" s="2">
        <v>785.2</v>
      </c>
      <c r="G42" s="2">
        <v>-29.728999999999999</v>
      </c>
      <c r="H42" s="2">
        <v>2.6789999999999998</v>
      </c>
      <c r="I42" s="2">
        <f t="shared" ref="I42:I53" si="26">(((G42/1000)+1)*0.0112372)*(17/16)</f>
        <v>1.1584574861274999E-2</v>
      </c>
      <c r="K42" s="2">
        <f t="shared" ref="K42:K53" si="27">(I42/(1+I42))*100</f>
        <v>1.1451909359989663</v>
      </c>
      <c r="M42" s="1">
        <v>18</v>
      </c>
      <c r="N42" s="1" t="s">
        <v>248</v>
      </c>
      <c r="O42" s="1">
        <v>1009.5</v>
      </c>
      <c r="P42" s="1">
        <v>-34.741</v>
      </c>
      <c r="Q42" s="1">
        <v>21.914000000000001</v>
      </c>
      <c r="R42" s="4">
        <f t="shared" si="22"/>
        <v>45.667566321161573</v>
      </c>
      <c r="S42" s="4">
        <f t="shared" si="23"/>
        <v>0</v>
      </c>
      <c r="U42">
        <f t="shared" si="4"/>
        <v>0</v>
      </c>
    </row>
    <row r="43" spans="1:21" x14ac:dyDescent="0.25">
      <c r="A43" s="2">
        <v>38</v>
      </c>
      <c r="B43" s="2">
        <v>4</v>
      </c>
      <c r="C43" s="2" t="s">
        <v>35</v>
      </c>
      <c r="D43" s="2">
        <v>19</v>
      </c>
      <c r="E43" s="2" t="s">
        <v>249</v>
      </c>
      <c r="F43" s="2">
        <v>787.5</v>
      </c>
      <c r="G43" s="2">
        <v>-36.171999999999997</v>
      </c>
      <c r="H43" s="2">
        <v>2.5750000000000002</v>
      </c>
      <c r="I43" s="2">
        <f t="shared" si="26"/>
        <v>1.15076485017E-2</v>
      </c>
      <c r="K43" s="2">
        <f t="shared" si="27"/>
        <v>1.1376729102094041</v>
      </c>
      <c r="M43" s="1">
        <v>19</v>
      </c>
      <c r="N43" s="1" t="s">
        <v>249</v>
      </c>
      <c r="O43" s="1">
        <v>1010.3</v>
      </c>
      <c r="P43" s="1">
        <v>-33.868000000000002</v>
      </c>
      <c r="Q43" s="1">
        <v>26.08</v>
      </c>
      <c r="R43" s="4">
        <f t="shared" si="22"/>
        <v>36.883018648966825</v>
      </c>
      <c r="S43" s="4">
        <f t="shared" si="23"/>
        <v>0</v>
      </c>
      <c r="U43">
        <f t="shared" si="4"/>
        <v>0</v>
      </c>
    </row>
    <row r="44" spans="1:21" x14ac:dyDescent="0.25">
      <c r="A44" s="2">
        <v>39</v>
      </c>
      <c r="B44" s="2">
        <v>4</v>
      </c>
      <c r="C44" s="2" t="s">
        <v>35</v>
      </c>
      <c r="D44" s="2">
        <v>20</v>
      </c>
      <c r="E44" s="2" t="s">
        <v>250</v>
      </c>
      <c r="F44" s="2">
        <v>787.9</v>
      </c>
      <c r="G44" s="2">
        <v>-34.159999999999997</v>
      </c>
      <c r="H44" s="2">
        <v>2.7509999999999999</v>
      </c>
      <c r="I44" s="2">
        <f t="shared" si="26"/>
        <v>1.1531670826E-2</v>
      </c>
      <c r="K44" s="2">
        <f t="shared" si="27"/>
        <v>1.1400207387064241</v>
      </c>
      <c r="M44" s="1">
        <v>20</v>
      </c>
      <c r="N44" s="1" t="s">
        <v>250</v>
      </c>
      <c r="O44" s="1">
        <v>1009.7</v>
      </c>
      <c r="P44" s="1">
        <v>-33.898000000000003</v>
      </c>
      <c r="Q44" s="1">
        <v>24.088000000000001</v>
      </c>
      <c r="R44" s="4">
        <f t="shared" si="22"/>
        <v>42.66253521280008</v>
      </c>
      <c r="S44" s="4">
        <f t="shared" si="23"/>
        <v>0</v>
      </c>
      <c r="U44">
        <f t="shared" si="4"/>
        <v>0</v>
      </c>
    </row>
    <row r="45" spans="1:21" x14ac:dyDescent="0.25">
      <c r="A45" s="2">
        <v>40</v>
      </c>
      <c r="B45" s="2">
        <v>4</v>
      </c>
      <c r="C45" s="2" t="s">
        <v>36</v>
      </c>
      <c r="D45" s="6">
        <v>21</v>
      </c>
      <c r="E45" s="6" t="s">
        <v>251</v>
      </c>
      <c r="F45" s="6">
        <v>786.5</v>
      </c>
      <c r="G45" s="6">
        <v>-8.1440000000000001</v>
      </c>
      <c r="H45" s="6">
        <v>3.1139999999999999</v>
      </c>
      <c r="I45" s="6">
        <f t="shared" si="26"/>
        <v>1.18422895084E-2</v>
      </c>
      <c r="J45" s="6">
        <f>I45-AVERAGE($I$42:$I$44)</f>
        <v>3.0099144540833393E-4</v>
      </c>
      <c r="K45" s="6">
        <f t="shared" si="27"/>
        <v>1.1703691011129347</v>
      </c>
      <c r="L45" s="6">
        <f>K45-AVERAGE($K$42:$K$44)</f>
        <v>2.9407572808003213E-2</v>
      </c>
      <c r="M45" s="1">
        <v>21</v>
      </c>
      <c r="N45" s="1" t="s">
        <v>251</v>
      </c>
      <c r="O45" s="1">
        <v>1019.7</v>
      </c>
      <c r="P45" s="1">
        <v>-37.094000000000001</v>
      </c>
      <c r="Q45" s="1">
        <v>23.178000000000001</v>
      </c>
      <c r="R45" s="4">
        <f t="shared" si="22"/>
        <v>50.187950567466139</v>
      </c>
      <c r="S45" s="4">
        <f t="shared" si="23"/>
        <v>14.759058103972265</v>
      </c>
      <c r="U45">
        <f t="shared" si="4"/>
        <v>0</v>
      </c>
    </row>
    <row r="46" spans="1:21" x14ac:dyDescent="0.25">
      <c r="A46" s="2">
        <v>41</v>
      </c>
      <c r="B46" s="2">
        <v>4</v>
      </c>
      <c r="C46" s="2" t="s">
        <v>36</v>
      </c>
      <c r="D46" s="6">
        <v>22</v>
      </c>
      <c r="E46" s="6" t="s">
        <v>252</v>
      </c>
      <c r="F46" s="6">
        <v>788.1</v>
      </c>
      <c r="G46" s="6">
        <v>-24.175999999999998</v>
      </c>
      <c r="H46" s="6">
        <v>2.9249999999999998</v>
      </c>
      <c r="I46" s="6">
        <f t="shared" si="26"/>
        <v>1.1650875043599998E-2</v>
      </c>
      <c r="J46" s="6">
        <f t="shared" ref="J46:J47" si="28">I46-AVERAGE($I$42:$I$44)</f>
        <v>1.095769806083325E-4</v>
      </c>
      <c r="K46" s="6">
        <f t="shared" si="27"/>
        <v>1.1516695463835653</v>
      </c>
      <c r="L46" s="6">
        <f t="shared" ref="L46:L47" si="29">K46-AVERAGE($K$42:$K$44)</f>
        <v>1.0708018078633863E-2</v>
      </c>
      <c r="M46" s="1">
        <v>22</v>
      </c>
      <c r="N46" s="1" t="s">
        <v>252</v>
      </c>
      <c r="O46" s="1">
        <v>1011.1</v>
      </c>
      <c r="P46" s="1">
        <v>-33.564</v>
      </c>
      <c r="Q46" s="1">
        <v>26.106000000000002</v>
      </c>
      <c r="R46" s="4">
        <f t="shared" si="22"/>
        <v>41.854518354487332</v>
      </c>
      <c r="S46" s="4">
        <f t="shared" si="23"/>
        <v>4.4817893921236323</v>
      </c>
      <c r="U46">
        <f t="shared" si="4"/>
        <v>0</v>
      </c>
    </row>
    <row r="47" spans="1:21" x14ac:dyDescent="0.25">
      <c r="A47" s="2">
        <v>42</v>
      </c>
      <c r="B47" s="2">
        <v>4</v>
      </c>
      <c r="C47" s="2" t="s">
        <v>36</v>
      </c>
      <c r="D47" s="2">
        <v>23</v>
      </c>
      <c r="E47" s="2" t="s">
        <v>253</v>
      </c>
      <c r="F47" s="2">
        <v>787.9</v>
      </c>
      <c r="G47" s="2">
        <v>-26.385000000000002</v>
      </c>
      <c r="H47" s="2">
        <v>2.911</v>
      </c>
      <c r="I47" s="2">
        <f t="shared" si="26"/>
        <v>1.1624500632874998E-2</v>
      </c>
      <c r="J47" s="2">
        <f t="shared" si="28"/>
        <v>8.3202569883332467E-5</v>
      </c>
      <c r="K47" s="2">
        <f t="shared" si="27"/>
        <v>1.1490924375203131</v>
      </c>
      <c r="L47" s="2">
        <f t="shared" si="29"/>
        <v>8.1309092153816209E-3</v>
      </c>
      <c r="M47" s="1">
        <v>23</v>
      </c>
      <c r="N47" s="1" t="s">
        <v>253</v>
      </c>
      <c r="O47" s="1">
        <v>1010.7</v>
      </c>
      <c r="P47" s="1">
        <v>-33.468000000000004</v>
      </c>
      <c r="Q47" s="1">
        <v>25.204000000000001</v>
      </c>
      <c r="R47" s="4">
        <f t="shared" si="22"/>
        <v>43.144907910266582</v>
      </c>
      <c r="S47" s="4">
        <f t="shared" si="23"/>
        <v>3.5080732932437795</v>
      </c>
      <c r="U47">
        <f t="shared" si="4"/>
        <v>0</v>
      </c>
    </row>
    <row r="48" spans="1:21" x14ac:dyDescent="0.25">
      <c r="A48" s="2">
        <v>43</v>
      </c>
      <c r="B48" s="2">
        <v>4</v>
      </c>
      <c r="C48" s="2" t="s">
        <v>35</v>
      </c>
      <c r="D48" s="2">
        <v>24</v>
      </c>
      <c r="E48" s="2" t="s">
        <v>254</v>
      </c>
      <c r="F48" s="2">
        <v>786.9</v>
      </c>
      <c r="G48" s="2">
        <v>-30.282</v>
      </c>
      <c r="H48" s="2">
        <v>2.5179999999999998</v>
      </c>
      <c r="I48" s="2">
        <f t="shared" si="26"/>
        <v>1.1577972303949999E-2</v>
      </c>
      <c r="K48" s="2">
        <f t="shared" si="27"/>
        <v>1.1445457118426807</v>
      </c>
      <c r="M48" s="1">
        <v>24</v>
      </c>
      <c r="N48" s="1" t="s">
        <v>254</v>
      </c>
      <c r="O48" s="1">
        <v>1010.7</v>
      </c>
      <c r="P48" s="1">
        <v>-33.637999999999998</v>
      </c>
      <c r="Q48" s="1">
        <v>25.257999999999999</v>
      </c>
      <c r="R48" s="4">
        <f t="shared" si="22"/>
        <v>37.240334969325609</v>
      </c>
      <c r="S48" s="4">
        <f t="shared" si="23"/>
        <v>0</v>
      </c>
      <c r="U48">
        <f t="shared" si="4"/>
        <v>0</v>
      </c>
    </row>
    <row r="49" spans="1:21" x14ac:dyDescent="0.25">
      <c r="A49" s="2">
        <v>44</v>
      </c>
      <c r="B49" s="2">
        <v>4</v>
      </c>
      <c r="C49" s="2" t="s">
        <v>35</v>
      </c>
      <c r="D49" s="2">
        <v>25</v>
      </c>
      <c r="E49" s="2" t="s">
        <v>255</v>
      </c>
      <c r="F49" s="2">
        <v>788.1</v>
      </c>
      <c r="G49" s="2">
        <v>-38.207999999999998</v>
      </c>
      <c r="H49" s="2">
        <v>3.8860000000000001</v>
      </c>
      <c r="I49" s="2">
        <f t="shared" si="26"/>
        <v>1.14833396288E-2</v>
      </c>
      <c r="K49" s="2">
        <f t="shared" si="27"/>
        <v>1.1352969622825642</v>
      </c>
      <c r="M49" s="1">
        <v>25</v>
      </c>
      <c r="N49" s="1" t="s">
        <v>255</v>
      </c>
      <c r="O49" s="1">
        <v>1011.4</v>
      </c>
      <c r="P49" s="1">
        <v>-32.999000000000002</v>
      </c>
      <c r="Q49" s="1">
        <v>27.559000000000001</v>
      </c>
      <c r="R49" s="4">
        <f t="shared" si="22"/>
        <v>52.673982281327618</v>
      </c>
      <c r="S49" s="4">
        <f t="shared" si="23"/>
        <v>0</v>
      </c>
      <c r="U49">
        <f t="shared" si="4"/>
        <v>0</v>
      </c>
    </row>
    <row r="50" spans="1:21" x14ac:dyDescent="0.25">
      <c r="A50" s="2">
        <v>45</v>
      </c>
      <c r="B50" s="2">
        <v>4</v>
      </c>
      <c r="C50" s="2" t="s">
        <v>35</v>
      </c>
      <c r="D50" s="2">
        <v>26</v>
      </c>
      <c r="E50" s="2" t="s">
        <v>256</v>
      </c>
      <c r="F50" s="2">
        <v>788.6</v>
      </c>
      <c r="G50" s="2">
        <v>-37.613</v>
      </c>
      <c r="H50" s="2">
        <v>4.9169999999999998</v>
      </c>
      <c r="I50" s="2">
        <f t="shared" si="26"/>
        <v>1.1490443646174998E-2</v>
      </c>
      <c r="K50" s="2">
        <f t="shared" si="27"/>
        <v>1.1359913203682646</v>
      </c>
      <c r="M50" s="1">
        <v>26</v>
      </c>
      <c r="N50" s="1" t="s">
        <v>256</v>
      </c>
      <c r="O50" s="1">
        <v>1012.8</v>
      </c>
      <c r="P50" s="1">
        <v>-32.457000000000001</v>
      </c>
      <c r="Q50" s="1">
        <v>30.465</v>
      </c>
      <c r="R50" s="4">
        <f t="shared" si="22"/>
        <v>60.291465129801651</v>
      </c>
      <c r="S50" s="4">
        <f t="shared" si="23"/>
        <v>0</v>
      </c>
      <c r="U50">
        <f t="shared" si="4"/>
        <v>0</v>
      </c>
    </row>
    <row r="51" spans="1:21" x14ac:dyDescent="0.25">
      <c r="A51" s="2">
        <v>46</v>
      </c>
      <c r="B51" s="2">
        <v>4</v>
      </c>
      <c r="C51" s="2" t="s">
        <v>36</v>
      </c>
      <c r="D51" s="2">
        <v>27</v>
      </c>
      <c r="E51" s="2" t="s">
        <v>257</v>
      </c>
      <c r="F51" s="2">
        <v>787.7</v>
      </c>
      <c r="G51" s="2">
        <v>-13.465</v>
      </c>
      <c r="H51" s="2">
        <v>2.2930000000000001</v>
      </c>
      <c r="I51" s="2">
        <f t="shared" si="26"/>
        <v>1.1778759295875E-2</v>
      </c>
      <c r="J51" s="2">
        <f>I51-AVERAGE($I$48:$I$50)</f>
        <v>2.6150743623333528E-4</v>
      </c>
      <c r="K51" s="2">
        <f t="shared" si="27"/>
        <v>1.16416352761469</v>
      </c>
      <c r="L51" s="2">
        <f>K51-AVERAGE($K$48:$K$50)</f>
        <v>2.5552196116853443E-2</v>
      </c>
      <c r="M51" s="1">
        <v>27</v>
      </c>
      <c r="N51" s="1" t="s">
        <v>257</v>
      </c>
      <c r="O51" s="1">
        <v>1013.2</v>
      </c>
      <c r="P51" s="1">
        <v>-32.46</v>
      </c>
      <c r="Q51" s="1">
        <v>31.542999999999999</v>
      </c>
      <c r="R51" s="4">
        <f t="shared" si="22"/>
        <v>27.155504189289097</v>
      </c>
      <c r="S51" s="4">
        <f t="shared" si="23"/>
        <v>6.9388276869675032</v>
      </c>
      <c r="U51">
        <f t="shared" si="4"/>
        <v>0</v>
      </c>
    </row>
    <row r="52" spans="1:21" x14ac:dyDescent="0.25">
      <c r="A52" s="2">
        <v>47</v>
      </c>
      <c r="B52" s="2">
        <v>4</v>
      </c>
      <c r="C52" s="2" t="s">
        <v>36</v>
      </c>
      <c r="D52" s="2">
        <v>28</v>
      </c>
      <c r="E52" s="2" t="s">
        <v>258</v>
      </c>
      <c r="F52" s="2">
        <v>787.9</v>
      </c>
      <c r="G52" s="2">
        <v>-27.766999999999999</v>
      </c>
      <c r="H52" s="2">
        <v>3.3119999999999998</v>
      </c>
      <c r="I52" s="2">
        <f t="shared" si="26"/>
        <v>1.1608000209325E-2</v>
      </c>
      <c r="J52" s="2">
        <f t="shared" ref="J52" si="30">I52-AVERAGE($I$48:$I$50)</f>
        <v>9.0748349683335977E-5</v>
      </c>
      <c r="K52" s="2">
        <f t="shared" si="27"/>
        <v>1.1474800720163381</v>
      </c>
      <c r="L52" s="2">
        <f t="shared" ref="L52:L53" si="31">K52-AVERAGE($K$48:$K$50)</f>
        <v>8.8687405185015056E-3</v>
      </c>
      <c r="M52" s="1">
        <v>28</v>
      </c>
      <c r="N52" s="1" t="s">
        <v>258</v>
      </c>
      <c r="O52" s="1">
        <v>1012.2</v>
      </c>
      <c r="P52" s="1">
        <v>-32.671999999999997</v>
      </c>
      <c r="Q52" s="1">
        <v>28.402000000000001</v>
      </c>
      <c r="R52" s="4">
        <f t="shared" si="22"/>
        <v>43.561037702405216</v>
      </c>
      <c r="S52" s="4">
        <f t="shared" si="23"/>
        <v>3.8633154009929287</v>
      </c>
      <c r="U52">
        <f t="shared" si="4"/>
        <v>0</v>
      </c>
    </row>
    <row r="53" spans="1:21" x14ac:dyDescent="0.25">
      <c r="A53" s="2">
        <v>48</v>
      </c>
      <c r="B53" s="2">
        <v>4</v>
      </c>
      <c r="C53" s="2" t="s">
        <v>36</v>
      </c>
      <c r="D53" s="2">
        <v>29</v>
      </c>
      <c r="E53" s="2" t="s">
        <v>259</v>
      </c>
      <c r="F53" s="2">
        <v>788.1</v>
      </c>
      <c r="G53" s="2">
        <v>-29.327000000000002</v>
      </c>
      <c r="H53" s="2">
        <v>2.9740000000000002</v>
      </c>
      <c r="I53" s="2">
        <f t="shared" si="26"/>
        <v>1.1589374550325E-2</v>
      </c>
      <c r="J53" s="2">
        <f>I53-AVERAGE($I$48:$I$50)</f>
        <v>7.212269068333603E-5</v>
      </c>
      <c r="K53" s="2">
        <f t="shared" si="27"/>
        <v>1.1456599725038379</v>
      </c>
      <c r="L53" s="2">
        <f t="shared" si="31"/>
        <v>7.0486410060013327E-3</v>
      </c>
      <c r="M53" s="1">
        <v>29</v>
      </c>
      <c r="N53" s="1" t="s">
        <v>259</v>
      </c>
      <c r="O53" s="1">
        <v>1011.6</v>
      </c>
      <c r="P53" s="1">
        <v>-32.896000000000001</v>
      </c>
      <c r="Q53" s="1">
        <v>27.032</v>
      </c>
      <c r="R53" s="4">
        <f t="shared" si="22"/>
        <v>41.097896801341136</v>
      </c>
      <c r="S53" s="4">
        <f t="shared" si="23"/>
        <v>2.8968432065434415</v>
      </c>
      <c r="U53">
        <f t="shared" si="4"/>
        <v>0</v>
      </c>
    </row>
    <row r="54" spans="1:21" x14ac:dyDescent="0.25">
      <c r="A54" s="2">
        <v>49</v>
      </c>
      <c r="B54" s="2">
        <v>5</v>
      </c>
      <c r="C54" s="2" t="s">
        <v>35</v>
      </c>
      <c r="D54" s="2">
        <v>9</v>
      </c>
      <c r="E54" s="2" t="s">
        <v>180</v>
      </c>
      <c r="F54" s="2">
        <v>794.8</v>
      </c>
      <c r="G54" s="2">
        <v>-26.658000000000001</v>
      </c>
      <c r="H54" s="2">
        <v>3.97</v>
      </c>
      <c r="I54" s="2">
        <f t="shared" si="15"/>
        <v>1.162124114255E-2</v>
      </c>
      <c r="K54" s="2">
        <f t="shared" ref="K54:K62" si="32">(I54/(1+I54))*100</f>
        <v>1.148773935334205</v>
      </c>
      <c r="M54" s="1">
        <v>9</v>
      </c>
      <c r="N54" s="1" t="s">
        <v>180</v>
      </c>
      <c r="O54" s="1">
        <v>1026</v>
      </c>
      <c r="P54" s="1">
        <v>-32.652000000000001</v>
      </c>
      <c r="Q54" s="1">
        <v>33.411999999999999</v>
      </c>
      <c r="R54" s="4">
        <f t="shared" si="22"/>
        <v>44.385881145769012</v>
      </c>
      <c r="S54" s="4">
        <f t="shared" si="23"/>
        <v>0</v>
      </c>
      <c r="U54">
        <f t="shared" si="4"/>
        <v>0</v>
      </c>
    </row>
    <row r="55" spans="1:21" x14ac:dyDescent="0.25">
      <c r="A55" s="2">
        <v>50</v>
      </c>
      <c r="B55" s="2">
        <v>5</v>
      </c>
      <c r="C55" s="2" t="s">
        <v>35</v>
      </c>
      <c r="D55" s="2">
        <v>10</v>
      </c>
      <c r="E55" s="2" t="s">
        <v>181</v>
      </c>
      <c r="F55" s="2">
        <v>794.8</v>
      </c>
      <c r="G55" s="2">
        <v>-28.696999999999999</v>
      </c>
      <c r="H55" s="2">
        <v>3.887</v>
      </c>
      <c r="I55" s="2">
        <f t="shared" si="15"/>
        <v>1.1596896451074999E-2</v>
      </c>
      <c r="K55" s="2">
        <f t="shared" si="32"/>
        <v>1.1463950207597213</v>
      </c>
      <c r="M55" s="1">
        <v>10</v>
      </c>
      <c r="N55" s="1" t="s">
        <v>181</v>
      </c>
      <c r="O55" s="1">
        <v>1024.9000000000001</v>
      </c>
      <c r="P55" s="1">
        <v>-32.783999999999999</v>
      </c>
      <c r="Q55" s="1">
        <v>32.936</v>
      </c>
      <c r="R55" s="4">
        <f t="shared" si="22"/>
        <v>44.085979919643719</v>
      </c>
      <c r="S55" s="4">
        <f t="shared" si="23"/>
        <v>0</v>
      </c>
      <c r="U55">
        <f t="shared" si="4"/>
        <v>0</v>
      </c>
    </row>
    <row r="56" spans="1:21" x14ac:dyDescent="0.25">
      <c r="A56" s="2">
        <v>51</v>
      </c>
      <c r="B56" s="2">
        <v>5</v>
      </c>
      <c r="C56" s="2" t="s">
        <v>35</v>
      </c>
      <c r="D56" s="2">
        <v>11</v>
      </c>
      <c r="E56" s="2" t="s">
        <v>182</v>
      </c>
      <c r="F56" s="2">
        <v>793.6</v>
      </c>
      <c r="G56" s="2">
        <v>-29.58</v>
      </c>
      <c r="H56" s="2">
        <v>2.931</v>
      </c>
      <c r="I56" s="2">
        <f t="shared" si="15"/>
        <v>1.1586353850499999E-2</v>
      </c>
      <c r="K56" s="2">
        <f t="shared" si="32"/>
        <v>1.1453647833818366</v>
      </c>
      <c r="M56" s="1">
        <v>11</v>
      </c>
      <c r="N56" s="1" t="s">
        <v>182</v>
      </c>
      <c r="O56" s="1">
        <v>1018.9</v>
      </c>
      <c r="P56" s="1">
        <v>-34.796999999999997</v>
      </c>
      <c r="Q56" s="1">
        <v>16.818000000000001</v>
      </c>
      <c r="R56" s="4">
        <f t="shared" si="22"/>
        <v>65.102592330592984</v>
      </c>
      <c r="S56" s="4">
        <f t="shared" si="23"/>
        <v>0</v>
      </c>
      <c r="U56">
        <f t="shared" si="4"/>
        <v>0</v>
      </c>
    </row>
    <row r="57" spans="1:21" x14ac:dyDescent="0.25">
      <c r="A57" s="2">
        <v>52</v>
      </c>
      <c r="B57" s="2">
        <v>5</v>
      </c>
      <c r="C57" s="2" t="s">
        <v>36</v>
      </c>
      <c r="D57" s="2">
        <v>4</v>
      </c>
      <c r="E57" s="2" t="s">
        <v>199</v>
      </c>
      <c r="F57" s="2">
        <v>794</v>
      </c>
      <c r="G57" s="2">
        <v>-3.0859999999999999</v>
      </c>
      <c r="H57" s="2">
        <v>4.0830000000000002</v>
      </c>
      <c r="I57" s="2">
        <f t="shared" si="15"/>
        <v>1.1902679625849998E-2</v>
      </c>
      <c r="J57" s="2">
        <f>I57-AVERAGE($I$54:$I$56)</f>
        <v>3.0118247780833163E-4</v>
      </c>
      <c r="K57" s="2">
        <f t="shared" si="32"/>
        <v>1.1762672305849613</v>
      </c>
      <c r="L57" s="2">
        <f>K57-AVERAGE($K$54:$K$56)</f>
        <v>2.942265075970707E-2</v>
      </c>
      <c r="M57" s="1">
        <v>4</v>
      </c>
      <c r="N57" s="1" t="s">
        <v>199</v>
      </c>
      <c r="O57" s="1">
        <v>1025.5999999999999</v>
      </c>
      <c r="P57" s="1">
        <v>-32.305999999999997</v>
      </c>
      <c r="Q57" s="1">
        <v>36.549999999999997</v>
      </c>
      <c r="R57" s="4">
        <f t="shared" si="22"/>
        <v>41.730040911622794</v>
      </c>
      <c r="S57" s="4">
        <f t="shared" si="23"/>
        <v>12.278084199309653</v>
      </c>
      <c r="U57">
        <f t="shared" si="4"/>
        <v>0</v>
      </c>
    </row>
    <row r="58" spans="1:21" x14ac:dyDescent="0.25">
      <c r="A58" s="2">
        <v>53</v>
      </c>
      <c r="B58" s="2">
        <v>5</v>
      </c>
      <c r="C58" s="2" t="s">
        <v>36</v>
      </c>
      <c r="D58" s="2">
        <v>13</v>
      </c>
      <c r="E58" s="2" t="s">
        <v>183</v>
      </c>
      <c r="F58" s="2">
        <v>792.9</v>
      </c>
      <c r="G58" s="2">
        <v>-19.047000000000001</v>
      </c>
      <c r="H58" s="2">
        <v>2.633</v>
      </c>
      <c r="I58" s="2">
        <f t="shared" si="15"/>
        <v>1.1712112867324998E-2</v>
      </c>
      <c r="J58" s="2">
        <f t="shared" ref="J58:J59" si="33">I58-AVERAGE($I$54:$I$56)</f>
        <v>1.1061571928333222E-4</v>
      </c>
      <c r="K58" s="2">
        <f t="shared" si="32"/>
        <v>1.1576527273288577</v>
      </c>
      <c r="L58" s="2">
        <f t="shared" ref="L58:L59" si="34">K58-AVERAGE($K$54:$K$56)</f>
        <v>1.0808147503603482E-2</v>
      </c>
      <c r="M58" s="1">
        <v>13</v>
      </c>
      <c r="N58" s="1" t="s">
        <v>183</v>
      </c>
      <c r="O58" s="1">
        <v>1016.8</v>
      </c>
      <c r="P58" s="1">
        <v>-34.951000000000001</v>
      </c>
      <c r="Q58" s="1">
        <v>11.842000000000001</v>
      </c>
      <c r="R58" s="4">
        <f t="shared" si="22"/>
        <v>83.058218967839963</v>
      </c>
      <c r="S58" s="4">
        <f t="shared" si="23"/>
        <v>8.9770548199101086</v>
      </c>
      <c r="U58">
        <f t="shared" si="4"/>
        <v>0</v>
      </c>
    </row>
    <row r="59" spans="1:21" x14ac:dyDescent="0.25">
      <c r="A59" s="2">
        <v>54</v>
      </c>
      <c r="B59" s="2">
        <v>5</v>
      </c>
      <c r="C59" s="2" t="s">
        <v>36</v>
      </c>
      <c r="D59" s="2">
        <v>14</v>
      </c>
      <c r="E59" s="2" t="s">
        <v>184</v>
      </c>
      <c r="F59" s="2">
        <v>792.5</v>
      </c>
      <c r="G59" s="2">
        <v>-20.346</v>
      </c>
      <c r="H59" s="2">
        <v>2.198</v>
      </c>
      <c r="I59" s="2">
        <f t="shared" si="15"/>
        <v>1.1696603424349999E-2</v>
      </c>
      <c r="J59" s="2">
        <f t="shared" si="33"/>
        <v>9.5106276308333168E-5</v>
      </c>
      <c r="K59" s="2">
        <f t="shared" si="32"/>
        <v>1.156137461049074</v>
      </c>
      <c r="L59" s="2">
        <f t="shared" si="34"/>
        <v>9.2928812238197711E-3</v>
      </c>
      <c r="M59" s="1">
        <v>14</v>
      </c>
      <c r="N59" s="1" t="s">
        <v>184</v>
      </c>
      <c r="O59" s="1">
        <v>1016.2</v>
      </c>
      <c r="P59" s="1">
        <v>-34.590000000000003</v>
      </c>
      <c r="Q59" s="1">
        <v>10.311</v>
      </c>
      <c r="R59" s="4">
        <f t="shared" si="22"/>
        <v>79.631283010994579</v>
      </c>
      <c r="S59" s="4">
        <f t="shared" si="23"/>
        <v>7.4000405472154984</v>
      </c>
      <c r="U59">
        <f t="shared" si="4"/>
        <v>0</v>
      </c>
    </row>
    <row r="60" spans="1:21" x14ac:dyDescent="0.25">
      <c r="A60" s="2">
        <v>55</v>
      </c>
      <c r="B60" s="2">
        <v>5</v>
      </c>
      <c r="C60" s="2" t="s">
        <v>35</v>
      </c>
      <c r="D60" s="2">
        <v>14</v>
      </c>
      <c r="E60" s="2" t="s">
        <v>200</v>
      </c>
      <c r="F60" s="2">
        <v>792.7</v>
      </c>
      <c r="G60" s="2">
        <v>-29.163</v>
      </c>
      <c r="H60" s="2">
        <v>2.9289999999999998</v>
      </c>
      <c r="I60" s="2">
        <f t="shared" si="15"/>
        <v>1.1591332632424999E-2</v>
      </c>
      <c r="K60" s="2">
        <f t="shared" si="32"/>
        <v>1.145851319451435</v>
      </c>
      <c r="M60" s="1">
        <v>14</v>
      </c>
      <c r="N60" s="1" t="s">
        <v>200</v>
      </c>
      <c r="O60" s="1">
        <v>1021.8</v>
      </c>
      <c r="P60" s="1">
        <v>-34.067999999999998</v>
      </c>
      <c r="Q60" s="1">
        <v>25.594000000000001</v>
      </c>
      <c r="R60" s="4">
        <f t="shared" si="22"/>
        <v>42.750186916127106</v>
      </c>
      <c r="S60" s="4">
        <f t="shared" si="23"/>
        <v>0</v>
      </c>
      <c r="U60">
        <f t="shared" si="4"/>
        <v>0</v>
      </c>
    </row>
    <row r="61" spans="1:21" x14ac:dyDescent="0.25">
      <c r="A61" s="2">
        <v>56</v>
      </c>
      <c r="B61" s="2">
        <v>5</v>
      </c>
      <c r="C61" s="2" t="s">
        <v>35</v>
      </c>
      <c r="D61" s="2">
        <v>15</v>
      </c>
      <c r="E61" s="2" t="s">
        <v>201</v>
      </c>
      <c r="F61" s="2">
        <v>795</v>
      </c>
      <c r="G61" s="2">
        <v>-31.713999999999999</v>
      </c>
      <c r="H61" s="2">
        <v>3.74</v>
      </c>
      <c r="I61" s="2">
        <f t="shared" si="15"/>
        <v>1.1560874904149998E-2</v>
      </c>
      <c r="K61" s="2">
        <f t="shared" si="32"/>
        <v>1.1428748571602716</v>
      </c>
      <c r="M61" s="1">
        <v>15</v>
      </c>
      <c r="N61" s="1" t="s">
        <v>201</v>
      </c>
      <c r="O61" s="1">
        <v>1022.8</v>
      </c>
      <c r="P61" s="1">
        <v>-33.912999999999997</v>
      </c>
      <c r="Q61" s="1">
        <v>29.236999999999998</v>
      </c>
      <c r="R61" s="4">
        <f t="shared" si="22"/>
        <v>47.785441875656367</v>
      </c>
      <c r="S61" s="4">
        <f t="shared" si="23"/>
        <v>0</v>
      </c>
      <c r="U61">
        <f t="shared" si="4"/>
        <v>0</v>
      </c>
    </row>
    <row r="62" spans="1:21" x14ac:dyDescent="0.25">
      <c r="A62" s="2">
        <v>57</v>
      </c>
      <c r="B62" s="2">
        <v>5</v>
      </c>
      <c r="C62" s="2" t="s">
        <v>35</v>
      </c>
      <c r="D62" s="2">
        <v>16</v>
      </c>
      <c r="E62" s="2" t="s">
        <v>202</v>
      </c>
      <c r="F62" s="2">
        <v>793.2</v>
      </c>
      <c r="G62" s="2">
        <v>-29.216000000000001</v>
      </c>
      <c r="H62" s="2">
        <v>2.9849999999999999</v>
      </c>
      <c r="I62" s="2">
        <f t="shared" si="15"/>
        <v>1.1590699837599999E-2</v>
      </c>
      <c r="K62" s="2">
        <f t="shared" si="32"/>
        <v>1.1457894817993839</v>
      </c>
      <c r="M62" s="1">
        <v>16</v>
      </c>
      <c r="N62" s="1" t="s">
        <v>202</v>
      </c>
      <c r="O62" s="1">
        <v>1017.8</v>
      </c>
      <c r="P62" s="1">
        <v>-32.872999999999998</v>
      </c>
      <c r="Q62" s="1">
        <v>13.154999999999999</v>
      </c>
      <c r="R62" s="4">
        <f t="shared" si="22"/>
        <v>84.763775955827299</v>
      </c>
      <c r="S62" s="4">
        <f t="shared" si="23"/>
        <v>0</v>
      </c>
      <c r="U62">
        <f t="shared" si="4"/>
        <v>0</v>
      </c>
    </row>
    <row r="63" spans="1:21" x14ac:dyDescent="0.25">
      <c r="A63" s="2">
        <v>58</v>
      </c>
      <c r="B63" s="2">
        <v>5</v>
      </c>
      <c r="C63" s="2" t="s">
        <v>36</v>
      </c>
      <c r="D63" s="2">
        <v>3</v>
      </c>
      <c r="E63" s="2" t="s">
        <v>203</v>
      </c>
      <c r="F63" s="2">
        <v>793.2</v>
      </c>
      <c r="G63" s="2">
        <v>-19.376000000000001</v>
      </c>
      <c r="H63" s="2">
        <v>2.2549999999999999</v>
      </c>
      <c r="I63" s="2">
        <f t="shared" ref="I63:I65" si="35">(((G63/1000)+1)*0.0112372)*(17/16)</f>
        <v>1.1708184763599999E-2</v>
      </c>
      <c r="J63" s="2">
        <f>I63-AVERAGE($I$60:$I$62)</f>
        <v>1.2721563887499975E-4</v>
      </c>
      <c r="K63" s="2">
        <f t="shared" ref="K63:K65" si="36">(I63/(1+I63))*100</f>
        <v>1.1572689575834343</v>
      </c>
      <c r="L63" s="2">
        <f>K63-AVERAGE($K$60:$K$62)</f>
        <v>1.2430404779737447E-2</v>
      </c>
      <c r="M63" s="1">
        <v>3</v>
      </c>
      <c r="N63" s="1" t="s">
        <v>203</v>
      </c>
      <c r="O63" s="1">
        <v>1022.4</v>
      </c>
      <c r="P63" s="1">
        <v>-33.101999999999997</v>
      </c>
      <c r="Q63" s="1">
        <v>28.306999999999999</v>
      </c>
      <c r="R63" s="4">
        <f>((H63/Q63)*$D$1)/256.4*(1/$D$2*1000)</f>
        <v>29.758395620736692</v>
      </c>
      <c r="S63" s="4">
        <f>R63*(L63/100)*1000</f>
        <v>3.6990890316132332</v>
      </c>
      <c r="U63">
        <f t="shared" si="4"/>
        <v>0</v>
      </c>
    </row>
    <row r="64" spans="1:21" x14ac:dyDescent="0.25">
      <c r="A64" s="2">
        <v>59</v>
      </c>
      <c r="B64" s="2">
        <v>5</v>
      </c>
      <c r="C64" s="2" t="s">
        <v>36</v>
      </c>
      <c r="D64" s="2">
        <v>4</v>
      </c>
      <c r="E64" s="2" t="s">
        <v>204</v>
      </c>
      <c r="F64" s="2">
        <v>794.6</v>
      </c>
      <c r="G64" s="2">
        <v>-24.971</v>
      </c>
      <c r="H64" s="2">
        <v>3.0390000000000001</v>
      </c>
      <c r="I64" s="2">
        <f t="shared" si="35"/>
        <v>1.1641383121224999E-2</v>
      </c>
      <c r="J64" s="2">
        <f t="shared" ref="J64" si="37">I64-AVERAGE($I$60:$I$62)</f>
        <v>6.0413996499999317E-5</v>
      </c>
      <c r="K64" s="2">
        <f t="shared" si="36"/>
        <v>1.1507420826644863</v>
      </c>
      <c r="L64" s="2">
        <f t="shared" ref="L64" si="38">K64-AVERAGE($K$60:$K$62)</f>
        <v>5.9035298607894582E-3</v>
      </c>
      <c r="M64" s="1">
        <v>4</v>
      </c>
      <c r="N64" s="1" t="s">
        <v>204</v>
      </c>
      <c r="O64" s="1">
        <v>1022.8</v>
      </c>
      <c r="P64" s="1">
        <v>-34.518000000000001</v>
      </c>
      <c r="Q64" s="1">
        <v>24.760999999999999</v>
      </c>
      <c r="R64" s="4">
        <f t="shared" ref="R64:R65" si="39">((H64/Q64)*$D$1)/256.4*(1/$D$2*1000)</f>
        <v>45.847887709781652</v>
      </c>
      <c r="S64" s="4">
        <f t="shared" ref="S64:S65" si="40">R64*(L64/100)*1000</f>
        <v>2.7066437414881799</v>
      </c>
      <c r="U64">
        <f t="shared" si="4"/>
        <v>0</v>
      </c>
    </row>
    <row r="65" spans="1:21" x14ac:dyDescent="0.25">
      <c r="A65" s="2">
        <v>60</v>
      </c>
      <c r="B65" s="2">
        <v>5</v>
      </c>
      <c r="C65" s="2" t="s">
        <v>36</v>
      </c>
      <c r="D65" s="2">
        <v>5</v>
      </c>
      <c r="E65" s="2" t="s">
        <v>205</v>
      </c>
      <c r="F65" s="2">
        <v>794.8</v>
      </c>
      <c r="G65" s="2">
        <v>-23.867000000000001</v>
      </c>
      <c r="H65" s="2">
        <v>3.3679999999999999</v>
      </c>
      <c r="I65" s="2">
        <f t="shared" si="35"/>
        <v>1.1654564356824999E-2</v>
      </c>
      <c r="J65" s="2">
        <f>I65-AVERAGE($I$60:$I$62)</f>
        <v>7.3595232099999894E-5</v>
      </c>
      <c r="K65" s="2">
        <f t="shared" si="36"/>
        <v>1.1520300275850155</v>
      </c>
      <c r="L65" s="2">
        <f>K65-AVERAGE($K$60:$K$62)</f>
        <v>7.1914747813186519E-3</v>
      </c>
      <c r="M65" s="1">
        <v>5</v>
      </c>
      <c r="N65" s="1" t="s">
        <v>205</v>
      </c>
      <c r="O65" s="1">
        <v>1025.0999999999999</v>
      </c>
      <c r="P65" s="1">
        <v>-34.311</v>
      </c>
      <c r="Q65" s="1">
        <v>31.367999999999999</v>
      </c>
      <c r="R65" s="4">
        <f t="shared" si="39"/>
        <v>40.109021346316744</v>
      </c>
      <c r="S65" s="4">
        <f t="shared" si="40"/>
        <v>2.8844301551540834</v>
      </c>
      <c r="U65">
        <f t="shared" si="4"/>
        <v>0</v>
      </c>
    </row>
    <row r="66" spans="1:21" x14ac:dyDescent="0.25">
      <c r="A66" s="2">
        <v>61</v>
      </c>
      <c r="B66" s="2">
        <v>6</v>
      </c>
      <c r="C66" s="2" t="s">
        <v>35</v>
      </c>
      <c r="D66" s="2">
        <v>16</v>
      </c>
      <c r="E66" s="2" t="s">
        <v>285</v>
      </c>
      <c r="F66" s="2">
        <v>790.6</v>
      </c>
      <c r="G66" s="2">
        <v>-28.86</v>
      </c>
      <c r="H66" s="2">
        <v>2.2810000000000001</v>
      </c>
      <c r="I66" s="2">
        <f t="shared" ref="I66:I83" si="41">(((G66/1000)+1)*0.0112372)*(17/16)</f>
        <v>1.15949503085E-2</v>
      </c>
      <c r="K66" s="2">
        <f t="shared" ref="K66:K83" si="42">(I66/(1+I66))*100</f>
        <v>1.1462048426560412</v>
      </c>
      <c r="M66" s="1">
        <v>16</v>
      </c>
      <c r="N66" s="1" t="s">
        <v>285</v>
      </c>
      <c r="O66" s="1">
        <v>1019.9</v>
      </c>
      <c r="P66" s="1">
        <v>-34.58</v>
      </c>
      <c r="Q66" s="1">
        <v>24.687000000000001</v>
      </c>
      <c r="R66" s="4">
        <f t="shared" ref="R66:R83" si="43">((H66/Q66)*$D$1)/256.4*(1/$D$2*1000)</f>
        <v>34.515469086377998</v>
      </c>
      <c r="S66" s="4">
        <f t="shared" ref="S66:S83" si="44">R66*(L66/100)*1000</f>
        <v>0</v>
      </c>
      <c r="U66">
        <f t="shared" si="4"/>
        <v>0</v>
      </c>
    </row>
    <row r="67" spans="1:21" x14ac:dyDescent="0.25">
      <c r="A67" s="2">
        <v>62</v>
      </c>
      <c r="B67" s="2">
        <v>6</v>
      </c>
      <c r="C67" s="2" t="s">
        <v>35</v>
      </c>
      <c r="D67" s="2">
        <v>17</v>
      </c>
      <c r="E67" s="2" t="s">
        <v>286</v>
      </c>
      <c r="F67" s="2">
        <v>790.6</v>
      </c>
      <c r="G67" s="2">
        <v>-29.850999999999999</v>
      </c>
      <c r="H67" s="2">
        <v>2.4649999999999999</v>
      </c>
      <c r="I67" s="2">
        <f t="shared" si="41"/>
        <v>1.1583118239224999E-2</v>
      </c>
      <c r="K67" s="2">
        <f t="shared" si="42"/>
        <v>1.1450485907066865</v>
      </c>
      <c r="M67" s="1">
        <v>17</v>
      </c>
      <c r="N67" s="1" t="s">
        <v>286</v>
      </c>
      <c r="O67" s="1">
        <v>1018.7</v>
      </c>
      <c r="P67" s="1">
        <v>-34.628</v>
      </c>
      <c r="Q67" s="1">
        <v>24.427</v>
      </c>
      <c r="R67" s="4">
        <f t="shared" si="43"/>
        <v>37.696723409117318</v>
      </c>
      <c r="S67" s="4">
        <f t="shared" si="44"/>
        <v>0</v>
      </c>
      <c r="U67">
        <f t="shared" si="4"/>
        <v>0</v>
      </c>
    </row>
    <row r="68" spans="1:21" x14ac:dyDescent="0.25">
      <c r="A68" s="2">
        <v>63</v>
      </c>
      <c r="B68" s="2">
        <v>6</v>
      </c>
      <c r="C68" s="2" t="s">
        <v>35</v>
      </c>
      <c r="D68" s="2">
        <v>18</v>
      </c>
      <c r="E68" s="2" t="s">
        <v>287</v>
      </c>
      <c r="F68" s="2">
        <v>790.6</v>
      </c>
      <c r="G68" s="2">
        <v>-31.54</v>
      </c>
      <c r="H68" s="2">
        <v>2.68</v>
      </c>
      <c r="I68" s="2">
        <f t="shared" si="41"/>
        <v>1.15629523815E-2</v>
      </c>
      <c r="K68" s="2">
        <f t="shared" si="42"/>
        <v>1.1430778830202906</v>
      </c>
      <c r="M68" s="1">
        <v>18</v>
      </c>
      <c r="N68" s="1" t="s">
        <v>287</v>
      </c>
      <c r="O68" s="1">
        <v>1018.2</v>
      </c>
      <c r="P68" s="1">
        <v>-34.706000000000003</v>
      </c>
      <c r="Q68" s="1">
        <v>23.844999999999999</v>
      </c>
      <c r="R68" s="4">
        <f t="shared" si="43"/>
        <v>41.985011755261581</v>
      </c>
      <c r="S68" s="4">
        <f t="shared" si="44"/>
        <v>0</v>
      </c>
      <c r="U68">
        <f t="shared" si="4"/>
        <v>0</v>
      </c>
    </row>
    <row r="69" spans="1:21" s="9" customFormat="1" x14ac:dyDescent="0.25">
      <c r="A69" s="6">
        <v>64</v>
      </c>
      <c r="B69" s="6">
        <v>6</v>
      </c>
      <c r="C69" s="6" t="s">
        <v>36</v>
      </c>
      <c r="D69" s="6">
        <v>8</v>
      </c>
      <c r="E69" s="6" t="s">
        <v>291</v>
      </c>
      <c r="F69" s="6">
        <v>771.8</v>
      </c>
      <c r="G69" s="6">
        <v>0.25800000000000001</v>
      </c>
      <c r="H69" s="6">
        <v>4.9589999999999996</v>
      </c>
      <c r="I69" s="6">
        <v>1.19359909006E-2</v>
      </c>
      <c r="J69" s="6">
        <f>I69-AVERAGE($I$66:$I$68)</f>
        <v>3.556505908583335E-4</v>
      </c>
      <c r="K69" s="6">
        <f t="shared" si="42"/>
        <v>1.1795203459437429</v>
      </c>
      <c r="L69" s="6">
        <f>K69-AVERAGE($K$66:$K$68)</f>
        <v>3.4743240482736804E-2</v>
      </c>
      <c r="M69" s="7">
        <v>8</v>
      </c>
      <c r="N69" s="7" t="s">
        <v>291</v>
      </c>
      <c r="O69" s="7">
        <v>997.6</v>
      </c>
      <c r="P69" s="7">
        <v>-32.139000000000003</v>
      </c>
      <c r="Q69" s="7">
        <v>55.811</v>
      </c>
      <c r="R69" s="8">
        <f t="shared" si="43"/>
        <v>33.191823775869814</v>
      </c>
      <c r="S69" s="8">
        <f t="shared" si="44"/>
        <v>11.531915155056661</v>
      </c>
      <c r="T69" s="9" t="s">
        <v>316</v>
      </c>
      <c r="U69">
        <f t="shared" si="4"/>
        <v>0</v>
      </c>
    </row>
    <row r="70" spans="1:21" s="9" customFormat="1" x14ac:dyDescent="0.25">
      <c r="A70" s="6">
        <v>65</v>
      </c>
      <c r="B70" s="6">
        <v>6</v>
      </c>
      <c r="C70" s="6" t="s">
        <v>36</v>
      </c>
      <c r="D70" s="6">
        <v>23</v>
      </c>
      <c r="E70" s="6" t="s">
        <v>292</v>
      </c>
      <c r="F70" s="6">
        <v>793.2</v>
      </c>
      <c r="G70" s="6">
        <v>-18.329999999999998</v>
      </c>
      <c r="H70" s="6">
        <v>3.5539999999999998</v>
      </c>
      <c r="I70" s="6">
        <v>1.172067350675E-2</v>
      </c>
      <c r="J70" s="6">
        <f t="shared" ref="J70:J71" si="45">I70-AVERAGE($I$66:$I$68)</f>
        <v>1.4033319700833442E-4</v>
      </c>
      <c r="K70" s="6">
        <f t="shared" si="42"/>
        <v>1.1584890784256374</v>
      </c>
      <c r="L70" s="6">
        <f t="shared" ref="L70" si="46">K70-AVERAGE($K$66:$K$68)</f>
        <v>1.3711972964631336E-2</v>
      </c>
      <c r="M70" s="7">
        <v>23</v>
      </c>
      <c r="N70" s="7" t="s">
        <v>292</v>
      </c>
      <c r="O70" s="7">
        <v>1019.9</v>
      </c>
      <c r="P70" s="7">
        <v>-33.779000000000003</v>
      </c>
      <c r="Q70" s="7">
        <v>27.431999999999999</v>
      </c>
      <c r="R70" s="8">
        <f t="shared" si="43"/>
        <v>48.396812950383286</v>
      </c>
      <c r="S70" s="8">
        <f t="shared" si="44"/>
        <v>6.6361579074997534</v>
      </c>
      <c r="T70" s="9" t="s">
        <v>317</v>
      </c>
      <c r="U70">
        <f t="shared" si="4"/>
        <v>0</v>
      </c>
    </row>
    <row r="71" spans="1:21" s="9" customFormat="1" x14ac:dyDescent="0.25">
      <c r="A71" s="6">
        <v>66</v>
      </c>
      <c r="B71" s="6">
        <v>6</v>
      </c>
      <c r="C71" s="6" t="s">
        <v>36</v>
      </c>
      <c r="D71" s="6">
        <v>24</v>
      </c>
      <c r="E71" s="6" t="s">
        <v>293</v>
      </c>
      <c r="F71" s="6">
        <v>793.4</v>
      </c>
      <c r="G71" s="6">
        <v>-18.826000000000001</v>
      </c>
      <c r="H71" s="6">
        <v>3.4390000000000001</v>
      </c>
      <c r="I71" s="6">
        <v>1.1714751502349999E-2</v>
      </c>
      <c r="J71" s="6">
        <f t="shared" si="45"/>
        <v>1.3441119260833301E-4</v>
      </c>
      <c r="K71" s="6">
        <f t="shared" si="42"/>
        <v>1.1579105162748822</v>
      </c>
      <c r="L71" s="6">
        <f>K71-AVERAGE($K$66:$K$68)</f>
        <v>1.313341081387609E-2</v>
      </c>
      <c r="M71" s="7">
        <v>24</v>
      </c>
      <c r="N71" s="7" t="s">
        <v>293</v>
      </c>
      <c r="O71" s="7">
        <v>1019.7</v>
      </c>
      <c r="P71" s="7">
        <v>-33.951000000000001</v>
      </c>
      <c r="Q71" s="7">
        <v>27.146000000000001</v>
      </c>
      <c r="R71" s="8">
        <f t="shared" si="43"/>
        <v>47.324184944116254</v>
      </c>
      <c r="S71" s="8">
        <f t="shared" si="44"/>
        <v>6.2152796230292839</v>
      </c>
      <c r="T71" s="9" t="s">
        <v>318</v>
      </c>
      <c r="U71">
        <f t="shared" ref="U71:U101" si="47">M71-D71</f>
        <v>0</v>
      </c>
    </row>
    <row r="72" spans="1:21" s="9" customFormat="1" x14ac:dyDescent="0.25">
      <c r="A72" s="6">
        <v>67</v>
      </c>
      <c r="B72" s="6">
        <v>6</v>
      </c>
      <c r="C72" s="6" t="s">
        <v>35</v>
      </c>
      <c r="D72" s="6">
        <v>19</v>
      </c>
      <c r="E72" s="6" t="s">
        <v>288</v>
      </c>
      <c r="F72" s="6">
        <v>790.6</v>
      </c>
      <c r="G72" s="6">
        <v>-30.196999999999999</v>
      </c>
      <c r="H72" s="6">
        <v>2.399</v>
      </c>
      <c r="I72" s="6">
        <v>1.1578987163574998E-2</v>
      </c>
      <c r="J72" s="6"/>
      <c r="K72" s="6">
        <f t="shared" si="42"/>
        <v>1.1446448878937265</v>
      </c>
      <c r="L72" s="6"/>
      <c r="M72" s="7">
        <v>19</v>
      </c>
      <c r="N72" s="7" t="s">
        <v>288</v>
      </c>
      <c r="O72" s="7">
        <v>1018.7</v>
      </c>
      <c r="P72" s="7">
        <v>-34.348999999999997</v>
      </c>
      <c r="Q72" s="7">
        <v>24.696999999999999</v>
      </c>
      <c r="R72" s="8">
        <f t="shared" si="43"/>
        <v>36.286314310409409</v>
      </c>
      <c r="S72" s="8">
        <f t="shared" si="44"/>
        <v>0</v>
      </c>
      <c r="T72" s="9" t="s">
        <v>319</v>
      </c>
      <c r="U72">
        <f t="shared" si="47"/>
        <v>0</v>
      </c>
    </row>
    <row r="73" spans="1:21" s="9" customFormat="1" x14ac:dyDescent="0.25">
      <c r="A73" s="6">
        <v>68</v>
      </c>
      <c r="B73" s="6">
        <v>6</v>
      </c>
      <c r="C73" s="6" t="s">
        <v>35</v>
      </c>
      <c r="D73" s="6">
        <v>20</v>
      </c>
      <c r="E73" s="6" t="s">
        <v>289</v>
      </c>
      <c r="F73" s="6">
        <v>790.9</v>
      </c>
      <c r="G73" s="6">
        <v>-31.577999999999999</v>
      </c>
      <c r="H73" s="6">
        <v>2.843</v>
      </c>
      <c r="I73" s="6">
        <v>1.1562498679549999E-2</v>
      </c>
      <c r="J73" s="6"/>
      <c r="K73" s="6">
        <f t="shared" si="42"/>
        <v>1.1430335441105404</v>
      </c>
      <c r="L73" s="6"/>
      <c r="M73" s="7">
        <v>20</v>
      </c>
      <c r="N73" s="7" t="s">
        <v>289</v>
      </c>
      <c r="O73" s="7">
        <v>1018.7</v>
      </c>
      <c r="P73" s="7">
        <v>-34.497</v>
      </c>
      <c r="Q73" s="7">
        <v>24.545999999999999</v>
      </c>
      <c r="R73" s="8">
        <f t="shared" si="43"/>
        <v>43.266617244988026</v>
      </c>
      <c r="S73" s="8">
        <f t="shared" si="44"/>
        <v>0</v>
      </c>
      <c r="T73" s="9" t="s">
        <v>320</v>
      </c>
      <c r="U73">
        <f t="shared" si="47"/>
        <v>0</v>
      </c>
    </row>
    <row r="74" spans="1:21" s="9" customFormat="1" x14ac:dyDescent="0.25">
      <c r="A74" s="6">
        <v>69</v>
      </c>
      <c r="B74" s="6">
        <v>6</v>
      </c>
      <c r="C74" s="6" t="s">
        <v>35</v>
      </c>
      <c r="D74" s="6">
        <v>21</v>
      </c>
      <c r="E74" s="6" t="s">
        <v>290</v>
      </c>
      <c r="F74" s="6">
        <v>792.7</v>
      </c>
      <c r="G74" s="6">
        <v>-32.424999999999997</v>
      </c>
      <c r="H74" s="6">
        <v>3.544</v>
      </c>
      <c r="I74" s="6">
        <v>1.1552385901875E-2</v>
      </c>
      <c r="J74" s="6"/>
      <c r="K74" s="6">
        <f t="shared" si="42"/>
        <v>1.1420452428249854</v>
      </c>
      <c r="L74" s="6"/>
      <c r="M74" s="7">
        <v>21</v>
      </c>
      <c r="N74" s="7" t="s">
        <v>290</v>
      </c>
      <c r="O74" s="7">
        <v>1018.9</v>
      </c>
      <c r="P74" s="7">
        <v>-34.377000000000002</v>
      </c>
      <c r="Q74" s="7">
        <v>24.870999999999999</v>
      </c>
      <c r="R74" s="8">
        <f t="shared" si="43"/>
        <v>53.230099450449828</v>
      </c>
      <c r="S74" s="8">
        <f t="shared" si="44"/>
        <v>0</v>
      </c>
      <c r="T74" s="9" t="s">
        <v>321</v>
      </c>
      <c r="U74">
        <f t="shared" si="47"/>
        <v>0</v>
      </c>
    </row>
    <row r="75" spans="1:21" s="9" customFormat="1" x14ac:dyDescent="0.25">
      <c r="A75" s="6">
        <v>70</v>
      </c>
      <c r="B75" s="6">
        <v>6</v>
      </c>
      <c r="C75" s="6" t="s">
        <v>36</v>
      </c>
      <c r="D75" s="6">
        <v>12</v>
      </c>
      <c r="E75" s="6" t="s">
        <v>294</v>
      </c>
      <c r="F75" s="6">
        <v>769.5</v>
      </c>
      <c r="G75" s="6">
        <v>-6.2469999999999999</v>
      </c>
      <c r="H75" s="6">
        <v>2.3519999999999999</v>
      </c>
      <c r="I75" s="6">
        <f t="shared" si="41"/>
        <v>1.1864938787324999E-2</v>
      </c>
      <c r="J75" s="6">
        <f>I75-AVERAGE($I$72:$I$74)</f>
        <v>3.0031487232500161E-4</v>
      </c>
      <c r="K75" s="6">
        <f t="shared" si="42"/>
        <v>1.1725812736969221</v>
      </c>
      <c r="L75" s="6">
        <f>K75-AVERAGE($K$72:$K$74)</f>
        <v>2.9340048753837999E-2</v>
      </c>
      <c r="M75" s="7">
        <v>12</v>
      </c>
      <c r="N75" s="7" t="s">
        <v>294</v>
      </c>
      <c r="O75" s="7">
        <v>989</v>
      </c>
      <c r="P75" s="7">
        <v>-32.325000000000003</v>
      </c>
      <c r="Q75" s="7">
        <v>31.361000000000001</v>
      </c>
      <c r="R75" s="8">
        <f t="shared" si="43"/>
        <v>28.015877307392291</v>
      </c>
      <c r="S75" s="8">
        <f t="shared" si="44"/>
        <v>8.2198720608043327</v>
      </c>
      <c r="U75">
        <f t="shared" si="47"/>
        <v>0</v>
      </c>
    </row>
    <row r="76" spans="1:21" x14ac:dyDescent="0.25">
      <c r="A76" s="2">
        <v>71</v>
      </c>
      <c r="B76" s="2">
        <v>6</v>
      </c>
      <c r="C76" s="2" t="s">
        <v>36</v>
      </c>
      <c r="D76" s="2">
        <v>5</v>
      </c>
      <c r="E76" s="2" t="s">
        <v>314</v>
      </c>
      <c r="F76" s="2">
        <v>791.7</v>
      </c>
      <c r="G76" s="2">
        <v>-14.553000000000001</v>
      </c>
      <c r="H76" s="2">
        <v>4.3239999999999998</v>
      </c>
      <c r="I76" s="2">
        <f t="shared" si="41"/>
        <v>1.1765769092674998E-2</v>
      </c>
      <c r="J76" s="2">
        <f>I76-AVERAGE($I$72:$I$74)</f>
        <v>2.0114517767500124E-4</v>
      </c>
      <c r="K76" s="2">
        <f t="shared" si="42"/>
        <v>1.1628945603908138</v>
      </c>
      <c r="L76" s="2">
        <f>K76-AVERAGE($K$72:$K$74)</f>
        <v>1.9653335447729736E-2</v>
      </c>
      <c r="M76" s="1">
        <v>5</v>
      </c>
      <c r="N76" s="1" t="s">
        <v>314</v>
      </c>
      <c r="O76" s="1">
        <v>1019.5</v>
      </c>
      <c r="P76" s="1">
        <v>-33.107999999999997</v>
      </c>
      <c r="Q76" s="1">
        <v>23.183</v>
      </c>
      <c r="R76" s="4">
        <f t="shared" si="43"/>
        <v>69.674339749330827</v>
      </c>
      <c r="S76" s="4">
        <f t="shared" si="44"/>
        <v>13.693331711926884</v>
      </c>
      <c r="U76">
        <f t="shared" si="47"/>
        <v>0</v>
      </c>
    </row>
    <row r="77" spans="1:21" x14ac:dyDescent="0.25">
      <c r="A77" s="2">
        <v>72</v>
      </c>
      <c r="B77" s="2">
        <v>6</v>
      </c>
      <c r="C77" s="2" t="s">
        <v>36</v>
      </c>
      <c r="D77" s="2">
        <v>6</v>
      </c>
      <c r="E77" s="2" t="s">
        <v>315</v>
      </c>
      <c r="F77" s="2">
        <v>791.5</v>
      </c>
      <c r="G77" s="2">
        <v>-15.523</v>
      </c>
      <c r="H77" s="2">
        <v>4.3380000000000001</v>
      </c>
      <c r="I77" s="2">
        <f t="shared" si="41"/>
        <v>1.1754187753425E-2</v>
      </c>
      <c r="J77" s="2">
        <f>I77-AVERAGE($I$72:$I$74)</f>
        <v>1.8956383842500327E-4</v>
      </c>
      <c r="K77" s="2">
        <f t="shared" si="42"/>
        <v>1.161763192651061</v>
      </c>
      <c r="L77" s="2">
        <f>K77-AVERAGE($K$72:$K$74)</f>
        <v>1.8521967707976872E-2</v>
      </c>
      <c r="M77" s="1">
        <v>6</v>
      </c>
      <c r="N77" s="1" t="s">
        <v>315</v>
      </c>
      <c r="O77" s="1">
        <v>1020.1</v>
      </c>
      <c r="P77" s="1">
        <v>-35.014000000000003</v>
      </c>
      <c r="Q77" s="1">
        <v>26.382000000000001</v>
      </c>
      <c r="R77" s="4">
        <f t="shared" si="43"/>
        <v>61.424077613548029</v>
      </c>
      <c r="S77" s="4">
        <f t="shared" si="44"/>
        <v>11.376947820504018</v>
      </c>
      <c r="U77">
        <f t="shared" si="47"/>
        <v>0</v>
      </c>
    </row>
    <row r="78" spans="1:21" x14ac:dyDescent="0.25">
      <c r="A78" s="2">
        <v>73</v>
      </c>
      <c r="B78" s="2">
        <v>7</v>
      </c>
      <c r="C78" s="2" t="s">
        <v>35</v>
      </c>
      <c r="D78" s="2">
        <v>15</v>
      </c>
      <c r="E78" s="2" t="s">
        <v>270</v>
      </c>
      <c r="F78" s="2">
        <v>788.3</v>
      </c>
      <c r="G78" s="2">
        <v>-27.363</v>
      </c>
      <c r="H78" s="2">
        <v>2.0990000000000002</v>
      </c>
      <c r="I78" s="2">
        <f t="shared" si="41"/>
        <v>1.1612823777424999E-2</v>
      </c>
      <c r="K78" s="2">
        <f t="shared" si="42"/>
        <v>1.1479514201947338</v>
      </c>
      <c r="M78" s="1">
        <v>15</v>
      </c>
      <c r="N78" s="1" t="s">
        <v>270</v>
      </c>
      <c r="O78" s="1">
        <v>1012.2</v>
      </c>
      <c r="P78" s="1">
        <v>-34.594999999999999</v>
      </c>
      <c r="Q78" s="1">
        <v>15.256</v>
      </c>
      <c r="R78" s="4">
        <f t="shared" si="43"/>
        <v>51.395911237603158</v>
      </c>
      <c r="S78" s="4">
        <f t="shared" si="44"/>
        <v>0</v>
      </c>
      <c r="U78">
        <f t="shared" si="47"/>
        <v>0</v>
      </c>
    </row>
    <row r="79" spans="1:21" x14ac:dyDescent="0.25">
      <c r="A79" s="2">
        <v>74</v>
      </c>
      <c r="B79" s="2">
        <v>7</v>
      </c>
      <c r="C79" s="2" t="s">
        <v>35</v>
      </c>
      <c r="D79" s="2">
        <v>16</v>
      </c>
      <c r="E79" s="2" t="s">
        <v>271</v>
      </c>
      <c r="F79" s="2">
        <v>789</v>
      </c>
      <c r="G79" s="2">
        <v>-29.244</v>
      </c>
      <c r="H79" s="2">
        <v>3.5939999999999999</v>
      </c>
      <c r="I79" s="2">
        <f t="shared" si="41"/>
        <v>1.1590365530899999E-2</v>
      </c>
      <c r="K79" s="2">
        <f t="shared" si="42"/>
        <v>1.1457568128198985</v>
      </c>
      <c r="M79" s="1">
        <v>16</v>
      </c>
      <c r="N79" s="1" t="s">
        <v>271</v>
      </c>
      <c r="O79" s="1">
        <v>1013.4</v>
      </c>
      <c r="P79" s="1">
        <v>-35.378</v>
      </c>
      <c r="Q79" s="1">
        <v>18.571999999999999</v>
      </c>
      <c r="R79" s="4">
        <f t="shared" si="43"/>
        <v>72.289664578183391</v>
      </c>
      <c r="S79" s="4">
        <f t="shared" si="44"/>
        <v>0</v>
      </c>
      <c r="U79">
        <f t="shared" si="47"/>
        <v>0</v>
      </c>
    </row>
    <row r="80" spans="1:21" x14ac:dyDescent="0.25">
      <c r="A80" s="2">
        <v>75</v>
      </c>
      <c r="B80" s="2">
        <v>7</v>
      </c>
      <c r="C80" s="2" t="s">
        <v>35</v>
      </c>
      <c r="D80" s="2">
        <v>17</v>
      </c>
      <c r="E80" s="2" t="s">
        <v>272</v>
      </c>
      <c r="F80" s="2">
        <v>788.8</v>
      </c>
      <c r="G80" s="2">
        <v>-29.98</v>
      </c>
      <c r="H80" s="2">
        <v>3.7</v>
      </c>
      <c r="I80" s="2">
        <f t="shared" si="41"/>
        <v>1.15815780405E-2</v>
      </c>
      <c r="K80" s="2">
        <f t="shared" si="42"/>
        <v>1.1448980776156756</v>
      </c>
      <c r="M80" s="1">
        <v>17</v>
      </c>
      <c r="N80" s="1" t="s">
        <v>272</v>
      </c>
      <c r="O80" s="1">
        <v>1013</v>
      </c>
      <c r="P80" s="1">
        <v>-35.776000000000003</v>
      </c>
      <c r="Q80" s="1">
        <v>18.263999999999999</v>
      </c>
      <c r="R80" s="4">
        <f t="shared" si="43"/>
        <v>75.676778713724119</v>
      </c>
      <c r="S80" s="4">
        <f t="shared" si="44"/>
        <v>0</v>
      </c>
      <c r="U80">
        <f t="shared" si="47"/>
        <v>0</v>
      </c>
    </row>
    <row r="81" spans="1:21" s="9" customFormat="1" x14ac:dyDescent="0.25">
      <c r="A81" s="6">
        <v>76</v>
      </c>
      <c r="B81" s="6">
        <v>7</v>
      </c>
      <c r="C81" s="6" t="s">
        <v>36</v>
      </c>
      <c r="D81" s="6">
        <v>13</v>
      </c>
      <c r="E81" s="6" t="s">
        <v>273</v>
      </c>
      <c r="F81" s="6">
        <v>769.3</v>
      </c>
      <c r="G81" s="6">
        <v>9.8089999999999993</v>
      </c>
      <c r="H81" s="6">
        <v>2.3639999999999999</v>
      </c>
      <c r="I81" s="6">
        <f t="shared" si="41"/>
        <v>1.2056639800724998E-2</v>
      </c>
      <c r="J81" s="6">
        <f>I81-AVERAGE($I$78:$I$80)</f>
        <v>4.6171735111666563E-4</v>
      </c>
      <c r="K81" s="6">
        <f t="shared" si="42"/>
        <v>1.1913008942956951</v>
      </c>
      <c r="L81" s="6">
        <f>K81-AVERAGE($K$78:$K$80)</f>
        <v>4.5098790752259088E-2</v>
      </c>
      <c r="M81" s="7">
        <v>13</v>
      </c>
      <c r="N81" s="7" t="s">
        <v>273</v>
      </c>
      <c r="O81" s="7">
        <v>985.6</v>
      </c>
      <c r="P81" s="7">
        <v>-33.323999999999998</v>
      </c>
      <c r="Q81" s="7">
        <v>23.050999999999998</v>
      </c>
      <c r="R81" s="8">
        <f t="shared" si="43"/>
        <v>38.310208300918042</v>
      </c>
      <c r="S81" s="8">
        <f t="shared" si="44"/>
        <v>17.27744067838562</v>
      </c>
      <c r="U81">
        <f t="shared" si="47"/>
        <v>0</v>
      </c>
    </row>
    <row r="82" spans="1:21" x14ac:dyDescent="0.25">
      <c r="A82" s="2">
        <v>77</v>
      </c>
      <c r="B82" s="2">
        <v>7</v>
      </c>
      <c r="C82" s="2" t="s">
        <v>36</v>
      </c>
      <c r="D82" s="2">
        <v>19</v>
      </c>
      <c r="E82" s="2" t="s">
        <v>274</v>
      </c>
      <c r="F82" s="2">
        <v>788.6</v>
      </c>
      <c r="G82" s="2">
        <v>-8.7460000000000004</v>
      </c>
      <c r="H82" s="2">
        <v>3.387</v>
      </c>
      <c r="I82" s="2">
        <f t="shared" si="41"/>
        <v>1.1835101914349999E-2</v>
      </c>
      <c r="J82" s="2">
        <f t="shared" ref="J82" si="48">I82-AVERAGE($I$78:$I$80)</f>
        <v>2.4017946474166711E-4</v>
      </c>
      <c r="K82" s="2">
        <f t="shared" si="42"/>
        <v>1.1696670625439343</v>
      </c>
      <c r="L82" s="2">
        <f t="shared" ref="L82" si="49">K82-AVERAGE($K$78:$K$80)</f>
        <v>2.3464959000498276E-2</v>
      </c>
      <c r="M82" s="1">
        <v>19</v>
      </c>
      <c r="N82" s="1" t="s">
        <v>274</v>
      </c>
      <c r="O82" s="1">
        <v>1012.4</v>
      </c>
      <c r="P82" s="1">
        <v>-36.018999999999998</v>
      </c>
      <c r="Q82" s="1">
        <v>17.667000000000002</v>
      </c>
      <c r="R82" s="4">
        <f t="shared" si="43"/>
        <v>71.615858011803908</v>
      </c>
      <c r="S82" s="4">
        <f t="shared" si="44"/>
        <v>16.804631720324846</v>
      </c>
      <c r="U82">
        <f t="shared" si="47"/>
        <v>0</v>
      </c>
    </row>
    <row r="83" spans="1:21" x14ac:dyDescent="0.25">
      <c r="A83" s="2">
        <v>78</v>
      </c>
      <c r="B83" s="2">
        <v>7</v>
      </c>
      <c r="C83" s="2" t="s">
        <v>36</v>
      </c>
      <c r="D83" s="2">
        <v>20</v>
      </c>
      <c r="E83" s="2" t="s">
        <v>260</v>
      </c>
      <c r="F83" s="2">
        <v>787.7</v>
      </c>
      <c r="G83" s="2">
        <v>-11.506</v>
      </c>
      <c r="H83" s="2">
        <v>5.3920000000000003</v>
      </c>
      <c r="I83" s="2">
        <f t="shared" si="41"/>
        <v>1.1802148825349999E-2</v>
      </c>
      <c r="J83" s="2">
        <f>I83-AVERAGE($I$78:$I$80)</f>
        <v>2.0722637574166654E-4</v>
      </c>
      <c r="K83" s="2">
        <f t="shared" si="42"/>
        <v>1.1664482862634444</v>
      </c>
      <c r="L83" s="2">
        <f>K83-AVERAGE($K$78:$K$80)</f>
        <v>2.0246182720008443E-2</v>
      </c>
      <c r="M83" s="1">
        <v>20</v>
      </c>
      <c r="N83" s="1" t="s">
        <v>260</v>
      </c>
      <c r="O83" s="1">
        <v>1014.1</v>
      </c>
      <c r="P83" s="1">
        <v>-32.793999999999997</v>
      </c>
      <c r="Q83" s="1">
        <v>30.603000000000002</v>
      </c>
      <c r="R83" s="4">
        <f t="shared" si="43"/>
        <v>65.817698681871406</v>
      </c>
      <c r="S83" s="4">
        <f t="shared" si="44"/>
        <v>13.325571537236273</v>
      </c>
      <c r="U83">
        <f t="shared" si="47"/>
        <v>0</v>
      </c>
    </row>
    <row r="84" spans="1:21" s="9" customFormat="1" x14ac:dyDescent="0.25">
      <c r="A84" s="6">
        <v>79</v>
      </c>
      <c r="B84" s="6">
        <v>7</v>
      </c>
      <c r="C84" s="6" t="s">
        <v>35</v>
      </c>
      <c r="D84" s="6">
        <v>14</v>
      </c>
      <c r="E84" s="6" t="s">
        <v>302</v>
      </c>
      <c r="F84" s="6">
        <v>769.5</v>
      </c>
      <c r="G84" s="6">
        <v>-30.56</v>
      </c>
      <c r="H84" s="6">
        <v>2.4249999999999998</v>
      </c>
      <c r="I84" s="6">
        <f t="shared" ref="I84:I93" si="50">(((G84/1000)+1)*0.0112372)*(17/16)</f>
        <v>1.1574653115999999E-2</v>
      </c>
      <c r="J84" s="6"/>
      <c r="K84" s="6">
        <f t="shared" ref="K84:K93" si="51">(I84/(1+I84))*100</f>
        <v>1.1442213464271829</v>
      </c>
      <c r="L84" s="6"/>
      <c r="M84" s="7">
        <v>14</v>
      </c>
      <c r="N84" s="7" t="s">
        <v>302</v>
      </c>
      <c r="O84" s="7">
        <v>985.2</v>
      </c>
      <c r="P84" s="7">
        <v>-33.113999999999997</v>
      </c>
      <c r="Q84" s="7">
        <v>22.777000000000001</v>
      </c>
      <c r="R84" s="8">
        <f t="shared" ref="R84:R93" si="52">((H84/Q84)*$D$1)/256.4*(1/$D$2*1000)</f>
        <v>39.771505686587389</v>
      </c>
      <c r="S84" s="8">
        <f t="shared" ref="S84:S93" si="53">R84*(L84/100)*1000</f>
        <v>0</v>
      </c>
      <c r="U84">
        <f t="shared" si="47"/>
        <v>0</v>
      </c>
    </row>
    <row r="85" spans="1:21" s="9" customFormat="1" x14ac:dyDescent="0.25">
      <c r="A85" s="6">
        <v>80</v>
      </c>
      <c r="B85" s="6">
        <v>7</v>
      </c>
      <c r="C85" s="6" t="s">
        <v>35</v>
      </c>
      <c r="D85" s="6">
        <v>15</v>
      </c>
      <c r="E85" s="6" t="s">
        <v>303</v>
      </c>
      <c r="F85" s="6">
        <v>771.4</v>
      </c>
      <c r="G85" s="6">
        <v>-34.984999999999999</v>
      </c>
      <c r="H85" s="6">
        <v>3.0630000000000002</v>
      </c>
      <c r="I85" s="6">
        <f t="shared" si="50"/>
        <v>1.1521820717874998E-2</v>
      </c>
      <c r="J85" s="6"/>
      <c r="K85" s="6">
        <f t="shared" si="51"/>
        <v>1.1390580491578504</v>
      </c>
      <c r="L85" s="6"/>
      <c r="M85" s="7">
        <v>15</v>
      </c>
      <c r="N85" s="7" t="s">
        <v>303</v>
      </c>
      <c r="O85" s="7">
        <v>985.6</v>
      </c>
      <c r="P85" s="7">
        <v>-33.142000000000003</v>
      </c>
      <c r="Q85" s="7">
        <v>22.920999999999999</v>
      </c>
      <c r="R85" s="8">
        <f t="shared" si="52"/>
        <v>49.919502386308103</v>
      </c>
      <c r="S85" s="8">
        <f t="shared" si="53"/>
        <v>0</v>
      </c>
      <c r="U85">
        <f t="shared" si="47"/>
        <v>0</v>
      </c>
    </row>
    <row r="86" spans="1:21" x14ac:dyDescent="0.25">
      <c r="A86" s="2">
        <v>81</v>
      </c>
      <c r="B86" s="2">
        <v>7</v>
      </c>
      <c r="C86" s="2" t="s">
        <v>35</v>
      </c>
      <c r="D86" s="2">
        <v>18</v>
      </c>
      <c r="E86" s="2" t="s">
        <v>304</v>
      </c>
      <c r="F86" s="2">
        <v>775</v>
      </c>
      <c r="G86" s="2">
        <v>-36.841999999999999</v>
      </c>
      <c r="H86" s="2">
        <v>2.1070000000000002</v>
      </c>
      <c r="I86" s="2">
        <f t="shared" si="50"/>
        <v>1.1499649019949997E-2</v>
      </c>
      <c r="K86" s="2">
        <f t="shared" si="51"/>
        <v>1.1368910539012147</v>
      </c>
      <c r="M86" s="1">
        <v>18</v>
      </c>
      <c r="N86" s="1" t="s">
        <v>304</v>
      </c>
      <c r="O86" s="1">
        <v>991.7</v>
      </c>
      <c r="P86" s="1">
        <v>-39.256999999999998</v>
      </c>
      <c r="Q86" s="1">
        <v>7.5339999999999998</v>
      </c>
      <c r="R86" s="4">
        <f t="shared" si="52"/>
        <v>104.47099513924812</v>
      </c>
      <c r="S86" s="4">
        <f t="shared" si="53"/>
        <v>0</v>
      </c>
      <c r="U86">
        <f t="shared" si="47"/>
        <v>0</v>
      </c>
    </row>
    <row r="87" spans="1:21" s="15" customFormat="1" x14ac:dyDescent="0.25">
      <c r="A87" s="12">
        <v>82</v>
      </c>
      <c r="B87" s="12">
        <v>7</v>
      </c>
      <c r="C87" s="12" t="s">
        <v>36</v>
      </c>
      <c r="D87" s="12">
        <v>9</v>
      </c>
      <c r="E87" s="12" t="s">
        <v>305</v>
      </c>
      <c r="F87" s="12">
        <v>773.5</v>
      </c>
      <c r="G87" s="12">
        <v>3.5680000000000001</v>
      </c>
      <c r="H87" s="12">
        <v>7.6760000000000002</v>
      </c>
      <c r="I87" s="12">
        <f t="shared" si="50"/>
        <v>1.1982125225200001E-2</v>
      </c>
      <c r="J87" s="12">
        <f>I87-AVERAGE($I$84:$I$86)</f>
        <v>4.5008427392500411E-4</v>
      </c>
      <c r="K87" s="12">
        <f t="shared" si="51"/>
        <v>1.1840253821216038</v>
      </c>
      <c r="L87" s="12">
        <f>K87-AVERAGE($K$84:$K$86)</f>
        <v>4.3968565626187894E-2</v>
      </c>
      <c r="M87" s="13">
        <v>9</v>
      </c>
      <c r="N87" s="13" t="s">
        <v>305</v>
      </c>
      <c r="O87" s="13">
        <v>1000.9</v>
      </c>
      <c r="P87" s="13">
        <v>-31.673999999999999</v>
      </c>
      <c r="Q87" s="13">
        <v>65.444000000000003</v>
      </c>
      <c r="R87" s="14">
        <f t="shared" si="52"/>
        <v>43.814911816569243</v>
      </c>
      <c r="S87" s="14">
        <f t="shared" si="53"/>
        <v>19.264788256124604</v>
      </c>
      <c r="U87" s="15">
        <f t="shared" si="47"/>
        <v>0</v>
      </c>
    </row>
    <row r="88" spans="1:21" x14ac:dyDescent="0.25">
      <c r="A88" s="2">
        <v>83</v>
      </c>
      <c r="B88" s="2">
        <v>7</v>
      </c>
      <c r="C88" s="2" t="s">
        <v>36</v>
      </c>
      <c r="D88" s="2">
        <v>20</v>
      </c>
      <c r="E88" s="2" t="s">
        <v>306</v>
      </c>
      <c r="F88" s="2">
        <v>776.6</v>
      </c>
      <c r="G88" s="2">
        <v>-21.616</v>
      </c>
      <c r="H88" s="2">
        <v>3.5939999999999999</v>
      </c>
      <c r="I88" s="2">
        <f t="shared" si="50"/>
        <v>1.1681440227600001E-2</v>
      </c>
      <c r="J88" s="2">
        <f t="shared" ref="J88:J89" si="54">I88-AVERAGE($I$84:$I$86)</f>
        <v>1.4939927632500426E-4</v>
      </c>
      <c r="K88" s="2">
        <f t="shared" si="51"/>
        <v>1.1546559779699035</v>
      </c>
      <c r="L88" s="2">
        <f t="shared" ref="L88:L89" si="55">K88-AVERAGE($K$84:$K$86)</f>
        <v>1.4599161474487587E-2</v>
      </c>
      <c r="M88" s="1">
        <v>20</v>
      </c>
      <c r="N88" s="1" t="s">
        <v>306</v>
      </c>
      <c r="O88" s="1">
        <v>996.5</v>
      </c>
      <c r="P88" s="1">
        <v>-38.345999999999997</v>
      </c>
      <c r="Q88" s="1">
        <v>17.391999999999999</v>
      </c>
      <c r="R88" s="4">
        <f t="shared" si="52"/>
        <v>77.194322133510937</v>
      </c>
      <c r="S88" s="4">
        <f t="shared" si="53"/>
        <v>11.269723737407373</v>
      </c>
      <c r="U88">
        <f t="shared" si="47"/>
        <v>0</v>
      </c>
    </row>
    <row r="89" spans="1:21" x14ac:dyDescent="0.25">
      <c r="A89" s="2">
        <v>84</v>
      </c>
      <c r="B89" s="2">
        <v>7</v>
      </c>
      <c r="C89" s="2" t="s">
        <v>36</v>
      </c>
      <c r="D89" s="2">
        <v>21</v>
      </c>
      <c r="E89" s="2" t="s">
        <v>307</v>
      </c>
      <c r="F89" s="2">
        <v>775.6</v>
      </c>
      <c r="G89" s="2">
        <v>-20.273</v>
      </c>
      <c r="H89" s="2">
        <v>3.4470000000000001</v>
      </c>
      <c r="I89" s="2">
        <f t="shared" si="50"/>
        <v>1.1697475009674999E-2</v>
      </c>
      <c r="J89" s="2">
        <f t="shared" si="54"/>
        <v>1.6543405840000261E-4</v>
      </c>
      <c r="K89" s="2">
        <f t="shared" si="51"/>
        <v>1.1562226158134017</v>
      </c>
      <c r="L89" s="2">
        <f t="shared" si="55"/>
        <v>1.6165799317985785E-2</v>
      </c>
      <c r="M89" s="1">
        <v>21</v>
      </c>
      <c r="N89" s="1" t="s">
        <v>307</v>
      </c>
      <c r="O89" s="1">
        <v>994</v>
      </c>
      <c r="P89" s="1">
        <v>-36.073999999999998</v>
      </c>
      <c r="Q89" s="1">
        <v>17.568999999999999</v>
      </c>
      <c r="R89" s="4">
        <f t="shared" si="52"/>
        <v>73.29106836081742</v>
      </c>
      <c r="S89" s="4">
        <f t="shared" si="53"/>
        <v>11.848087029217517</v>
      </c>
      <c r="U89">
        <f t="shared" si="47"/>
        <v>0</v>
      </c>
    </row>
    <row r="90" spans="1:21" x14ac:dyDescent="0.25">
      <c r="A90" s="2">
        <v>85</v>
      </c>
      <c r="B90" s="2">
        <v>8</v>
      </c>
      <c r="C90" s="2" t="s">
        <v>35</v>
      </c>
      <c r="D90" s="2">
        <v>22</v>
      </c>
      <c r="E90" s="2" t="s">
        <v>308</v>
      </c>
      <c r="F90" s="2">
        <v>774.3</v>
      </c>
      <c r="G90" s="2">
        <v>-31.329000000000001</v>
      </c>
      <c r="H90" s="2">
        <v>2.2679999999999998</v>
      </c>
      <c r="I90" s="2">
        <f t="shared" si="50"/>
        <v>1.1565471621274999E-2</v>
      </c>
      <c r="K90" s="2">
        <f t="shared" si="51"/>
        <v>1.1433240799271818</v>
      </c>
      <c r="M90" s="1">
        <v>22</v>
      </c>
      <c r="N90" s="1" t="s">
        <v>308</v>
      </c>
      <c r="O90" s="1">
        <v>996.1</v>
      </c>
      <c r="P90" s="1">
        <v>-36.042999999999999</v>
      </c>
      <c r="Q90" s="1">
        <v>18.524000000000001</v>
      </c>
      <c r="R90" s="4">
        <f t="shared" si="52"/>
        <v>45.73672776321547</v>
      </c>
      <c r="S90" s="4">
        <f t="shared" si="53"/>
        <v>0</v>
      </c>
      <c r="U90">
        <f t="shared" si="47"/>
        <v>0</v>
      </c>
    </row>
    <row r="91" spans="1:21" x14ac:dyDescent="0.25">
      <c r="A91" s="2">
        <v>86</v>
      </c>
      <c r="B91" s="2">
        <v>8</v>
      </c>
      <c r="C91" s="2" t="s">
        <v>35</v>
      </c>
      <c r="D91" s="2">
        <v>23</v>
      </c>
      <c r="E91" s="2" t="s">
        <v>309</v>
      </c>
      <c r="F91" s="2">
        <v>776</v>
      </c>
      <c r="G91" s="2">
        <v>-32.463999999999999</v>
      </c>
      <c r="H91" s="2">
        <v>3.2850000000000001</v>
      </c>
      <c r="I91" s="2">
        <f t="shared" si="50"/>
        <v>1.1551920260399999E-2</v>
      </c>
      <c r="K91" s="2">
        <f t="shared" si="51"/>
        <v>1.1419997361505905</v>
      </c>
      <c r="M91" s="1">
        <v>23</v>
      </c>
      <c r="N91" s="1" t="s">
        <v>309</v>
      </c>
      <c r="O91" s="1">
        <v>996.7</v>
      </c>
      <c r="P91" s="1">
        <v>-36.003999999999998</v>
      </c>
      <c r="Q91" s="1">
        <v>18.981000000000002</v>
      </c>
      <c r="R91" s="4">
        <f t="shared" si="52"/>
        <v>64.650679910553464</v>
      </c>
      <c r="S91" s="4">
        <f t="shared" si="53"/>
        <v>0</v>
      </c>
      <c r="U91">
        <f t="shared" si="47"/>
        <v>0</v>
      </c>
    </row>
    <row r="92" spans="1:21" x14ac:dyDescent="0.25">
      <c r="A92" s="2">
        <v>87</v>
      </c>
      <c r="B92" s="2">
        <v>8</v>
      </c>
      <c r="C92" s="2" t="s">
        <v>35</v>
      </c>
      <c r="D92" s="2">
        <v>24</v>
      </c>
      <c r="E92" s="2" t="s">
        <v>310</v>
      </c>
      <c r="F92" s="2">
        <v>776.9</v>
      </c>
      <c r="G92" s="2">
        <v>-33.472000000000001</v>
      </c>
      <c r="H92" s="2">
        <v>4.0599999999999996</v>
      </c>
      <c r="I92" s="2">
        <f t="shared" si="50"/>
        <v>1.15398852192E-2</v>
      </c>
      <c r="K92" s="2">
        <f t="shared" si="51"/>
        <v>1.1408235491079342</v>
      </c>
      <c r="M92" s="1">
        <v>24</v>
      </c>
      <c r="N92" s="1" t="s">
        <v>310</v>
      </c>
      <c r="O92" s="1">
        <v>997.6</v>
      </c>
      <c r="P92" s="1">
        <v>-35.667000000000002</v>
      </c>
      <c r="Q92" s="1">
        <v>21.709</v>
      </c>
      <c r="R92" s="4">
        <f t="shared" si="52"/>
        <v>69.862323720458136</v>
      </c>
      <c r="S92" s="4">
        <f t="shared" si="53"/>
        <v>0</v>
      </c>
      <c r="U92">
        <f t="shared" si="47"/>
        <v>0</v>
      </c>
    </row>
    <row r="93" spans="1:21" x14ac:dyDescent="0.25">
      <c r="A93" s="2">
        <v>88</v>
      </c>
      <c r="B93" s="2">
        <v>8</v>
      </c>
      <c r="C93" s="2" t="s">
        <v>36</v>
      </c>
      <c r="D93" s="2">
        <v>25</v>
      </c>
      <c r="E93" s="2" t="s">
        <v>311</v>
      </c>
      <c r="F93" s="2">
        <v>774.6</v>
      </c>
      <c r="G93" s="2">
        <v>10.356999999999999</v>
      </c>
      <c r="H93" s="2">
        <v>2.2250000000000001</v>
      </c>
      <c r="I93" s="2">
        <f t="shared" si="50"/>
        <v>1.2063182660424998E-2</v>
      </c>
      <c r="J93" s="2">
        <f>I93-AVERAGE($I$90:$I$92)</f>
        <v>5.1075696013333331E-4</v>
      </c>
      <c r="K93" s="2">
        <f t="shared" si="51"/>
        <v>1.191939679962899</v>
      </c>
      <c r="L93" s="2">
        <f>K93-AVERAGE($K$90:$K$92)</f>
        <v>4.9890558234330085E-2</v>
      </c>
      <c r="M93" s="1">
        <v>25</v>
      </c>
      <c r="N93" s="1" t="s">
        <v>311</v>
      </c>
      <c r="O93" s="1">
        <v>994</v>
      </c>
      <c r="P93" s="1">
        <v>-36.597999999999999</v>
      </c>
      <c r="Q93" s="1">
        <v>15.826000000000001</v>
      </c>
      <c r="R93" s="4">
        <f t="shared" si="52"/>
        <v>52.51890538151541</v>
      </c>
      <c r="S93" s="4">
        <f t="shared" si="53"/>
        <v>26.201975073397662</v>
      </c>
      <c r="U93">
        <f t="shared" si="47"/>
        <v>0</v>
      </c>
    </row>
    <row r="94" spans="1:21" x14ac:dyDescent="0.25">
      <c r="A94" s="2">
        <v>89</v>
      </c>
      <c r="B94" s="2">
        <v>8</v>
      </c>
      <c r="C94" s="2" t="s">
        <v>36</v>
      </c>
      <c r="D94" s="2">
        <v>16</v>
      </c>
      <c r="E94" s="2" t="s">
        <v>330</v>
      </c>
      <c r="F94" s="2">
        <v>774.8</v>
      </c>
      <c r="G94" s="2">
        <v>-8.5399999999999991</v>
      </c>
      <c r="H94" s="2">
        <v>4.8390000000000004</v>
      </c>
      <c r="I94" s="2">
        <f t="shared" ref="I94:I101" si="56">(((G94/1000)+1)*0.0112372)*(17/16)</f>
        <v>1.1837561456499999E-2</v>
      </c>
      <c r="J94" s="2">
        <f t="shared" ref="J94" si="57">I94-AVERAGE($I$90:$I$92)</f>
        <v>2.851357562083344E-4</v>
      </c>
      <c r="K94" s="2">
        <f t="shared" ref="K94:K101" si="58">(I94/(1+I94))*100</f>
        <v>1.1699072961336103</v>
      </c>
      <c r="L94" s="2">
        <f t="shared" ref="L94" si="59">K94-AVERAGE($K$90:$K$92)</f>
        <v>2.7858174405041458E-2</v>
      </c>
      <c r="M94" s="1">
        <v>16</v>
      </c>
      <c r="N94" s="1" t="s">
        <v>330</v>
      </c>
      <c r="O94" s="1">
        <v>994.8</v>
      </c>
      <c r="P94" s="1">
        <v>-32.712000000000003</v>
      </c>
      <c r="Q94" s="1">
        <v>34.134</v>
      </c>
      <c r="R94" s="4">
        <f t="shared" ref="R94:R101" si="60">((H94/Q94)*$D$1)/256.4*(1/$D$2*1000)</f>
        <v>52.957228677616094</v>
      </c>
      <c r="S94" s="4">
        <f t="shared" ref="S94:S101" si="61">R94*(L94/100)*1000</f>
        <v>14.75291712508692</v>
      </c>
      <c r="U94">
        <f t="shared" si="47"/>
        <v>0</v>
      </c>
    </row>
    <row r="95" spans="1:21" x14ac:dyDescent="0.25">
      <c r="A95" s="2">
        <v>90</v>
      </c>
      <c r="B95" s="2">
        <v>8</v>
      </c>
      <c r="C95" s="2" t="s">
        <v>36</v>
      </c>
      <c r="D95" s="2">
        <v>17</v>
      </c>
      <c r="E95" s="2" t="s">
        <v>331</v>
      </c>
      <c r="F95" s="2">
        <v>774.6</v>
      </c>
      <c r="G95" s="2">
        <v>-14.925000000000001</v>
      </c>
      <c r="H95" s="2">
        <v>3.5219999999999998</v>
      </c>
      <c r="I95" s="2">
        <f t="shared" si="56"/>
        <v>1.1761327589375E-2</v>
      </c>
      <c r="J95" s="2">
        <f>I95-AVERAGE($I$90:$I$92)</f>
        <v>2.0890188908333565E-4</v>
      </c>
      <c r="K95" s="2">
        <f t="shared" si="58"/>
        <v>1.1624606780926849</v>
      </c>
      <c r="L95" s="2">
        <f>K95-AVERAGE($K$90:$K$92)</f>
        <v>2.0411556364116068E-2</v>
      </c>
      <c r="M95" s="1">
        <v>17</v>
      </c>
      <c r="N95" s="1" t="s">
        <v>331</v>
      </c>
      <c r="O95" s="1">
        <v>993.6</v>
      </c>
      <c r="P95" s="1">
        <v>-32.094000000000001</v>
      </c>
      <c r="Q95" s="1">
        <v>30.414999999999999</v>
      </c>
      <c r="R95" s="4">
        <f t="shared" si="60"/>
        <v>43.25719384192103</v>
      </c>
      <c r="S95" s="4">
        <f t="shared" si="61"/>
        <v>8.8294665025786543</v>
      </c>
      <c r="U95">
        <f t="shared" si="47"/>
        <v>0</v>
      </c>
    </row>
    <row r="96" spans="1:21" x14ac:dyDescent="0.25">
      <c r="A96" s="2">
        <v>91</v>
      </c>
      <c r="B96" s="2">
        <v>8</v>
      </c>
      <c r="C96" s="2" t="s">
        <v>35</v>
      </c>
      <c r="D96" s="2">
        <v>18</v>
      </c>
      <c r="E96" s="2" t="s">
        <v>332</v>
      </c>
      <c r="F96" s="2">
        <v>773.9</v>
      </c>
      <c r="G96" s="2">
        <v>-31.792000000000002</v>
      </c>
      <c r="H96" s="2">
        <v>3.0110000000000001</v>
      </c>
      <c r="I96" s="2">
        <f t="shared" si="56"/>
        <v>1.1559943621199999E-2</v>
      </c>
      <c r="K96" s="2">
        <f t="shared" si="58"/>
        <v>1.1427838452971468</v>
      </c>
      <c r="M96" s="1">
        <v>18</v>
      </c>
      <c r="N96" s="1" t="s">
        <v>332</v>
      </c>
      <c r="O96" s="1">
        <v>993.2</v>
      </c>
      <c r="P96" s="1">
        <v>-32.064</v>
      </c>
      <c r="Q96" s="1">
        <v>30.591999999999999</v>
      </c>
      <c r="R96" s="4">
        <f t="shared" si="60"/>
        <v>36.767127131214956</v>
      </c>
      <c r="S96" s="4">
        <f t="shared" si="61"/>
        <v>0</v>
      </c>
      <c r="U96">
        <f t="shared" si="47"/>
        <v>0</v>
      </c>
    </row>
    <row r="97" spans="1:21" x14ac:dyDescent="0.25">
      <c r="A97" s="2">
        <v>92</v>
      </c>
      <c r="B97" s="2">
        <v>8</v>
      </c>
      <c r="C97" s="2" t="s">
        <v>35</v>
      </c>
      <c r="D97" s="2">
        <v>19</v>
      </c>
      <c r="E97" s="2" t="s">
        <v>333</v>
      </c>
      <c r="F97" s="2">
        <v>775</v>
      </c>
      <c r="G97" s="2">
        <v>-33.304000000000002</v>
      </c>
      <c r="H97" s="2">
        <v>4.5119999999999996</v>
      </c>
      <c r="I97" s="2">
        <f t="shared" si="56"/>
        <v>1.1541891059399999E-2</v>
      </c>
      <c r="K97" s="2">
        <f t="shared" si="58"/>
        <v>1.1410195822253131</v>
      </c>
      <c r="M97" s="1">
        <v>19</v>
      </c>
      <c r="N97" s="1" t="s">
        <v>333</v>
      </c>
      <c r="O97" s="1">
        <v>993.6</v>
      </c>
      <c r="P97" s="1">
        <v>-32.191000000000003</v>
      </c>
      <c r="Q97" s="1">
        <v>31.013999999999999</v>
      </c>
      <c r="R97" s="4">
        <f t="shared" si="60"/>
        <v>54.346067052200375</v>
      </c>
      <c r="S97" s="4">
        <f t="shared" si="61"/>
        <v>0</v>
      </c>
      <c r="U97">
        <f t="shared" si="47"/>
        <v>0</v>
      </c>
    </row>
    <row r="98" spans="1:21" x14ac:dyDescent="0.25">
      <c r="A98" s="2">
        <v>93</v>
      </c>
      <c r="B98" s="2">
        <v>8</v>
      </c>
      <c r="C98" s="2" t="s">
        <v>35</v>
      </c>
      <c r="D98" s="2">
        <v>20</v>
      </c>
      <c r="E98" s="2" t="s">
        <v>334</v>
      </c>
      <c r="F98" s="2">
        <v>776.2</v>
      </c>
      <c r="G98" s="2">
        <v>-31.902999999999999</v>
      </c>
      <c r="H98" s="2">
        <v>8.1419999999999995</v>
      </c>
      <c r="I98" s="2">
        <f t="shared" si="56"/>
        <v>1.1558618333924998E-2</v>
      </c>
      <c r="K98" s="2">
        <f t="shared" si="58"/>
        <v>1.142654328126083</v>
      </c>
      <c r="M98" s="1">
        <v>20</v>
      </c>
      <c r="N98" s="1" t="s">
        <v>334</v>
      </c>
      <c r="O98" s="1">
        <v>996.3</v>
      </c>
      <c r="P98" s="1">
        <v>-31.073</v>
      </c>
      <c r="Q98" s="1">
        <v>36.892000000000003</v>
      </c>
      <c r="R98" s="4">
        <f t="shared" si="60"/>
        <v>82.443365066273472</v>
      </c>
      <c r="S98" s="4">
        <f t="shared" si="61"/>
        <v>0</v>
      </c>
      <c r="U98">
        <f t="shared" si="47"/>
        <v>0</v>
      </c>
    </row>
    <row r="99" spans="1:21" x14ac:dyDescent="0.25">
      <c r="A99" s="2">
        <v>94</v>
      </c>
      <c r="B99" s="2">
        <v>8</v>
      </c>
      <c r="C99" s="2" t="s">
        <v>36</v>
      </c>
      <c r="D99" s="2">
        <v>21</v>
      </c>
      <c r="E99" s="2" t="s">
        <v>335</v>
      </c>
      <c r="F99" s="2">
        <v>774.1</v>
      </c>
      <c r="G99" s="2">
        <v>0.61</v>
      </c>
      <c r="H99" s="2">
        <v>2.9929999999999999</v>
      </c>
      <c r="I99" s="2">
        <f t="shared" si="56"/>
        <v>1.1946808110249998E-2</v>
      </c>
      <c r="J99" s="2">
        <f>I99-AVERAGE($I$96:$I$98)</f>
        <v>3.9332377207499866E-4</v>
      </c>
      <c r="K99" s="2">
        <f t="shared" si="58"/>
        <v>1.1805766878755164</v>
      </c>
      <c r="L99" s="2">
        <f>K99-AVERAGE($K$96:$K$98)</f>
        <v>3.8424102659335491E-2</v>
      </c>
      <c r="M99" s="1">
        <v>21</v>
      </c>
      <c r="N99" s="1" t="s">
        <v>335</v>
      </c>
      <c r="O99" s="1">
        <v>994.6</v>
      </c>
      <c r="P99" s="1">
        <v>-32.073</v>
      </c>
      <c r="Q99" s="1">
        <v>32.652000000000001</v>
      </c>
      <c r="R99" s="4">
        <f t="shared" si="60"/>
        <v>34.241575653470832</v>
      </c>
      <c r="S99" s="4">
        <f t="shared" si="61"/>
        <v>13.157018181263659</v>
      </c>
      <c r="U99">
        <f t="shared" si="47"/>
        <v>0</v>
      </c>
    </row>
    <row r="100" spans="1:21" x14ac:dyDescent="0.25">
      <c r="A100" s="2">
        <v>95</v>
      </c>
      <c r="B100" s="2">
        <v>8</v>
      </c>
      <c r="C100" s="2" t="s">
        <v>36</v>
      </c>
      <c r="D100" s="2">
        <v>22</v>
      </c>
      <c r="E100" s="2" t="s">
        <v>336</v>
      </c>
      <c r="F100" s="2">
        <v>775.2</v>
      </c>
      <c r="G100" s="2">
        <v>-15.28</v>
      </c>
      <c r="H100" s="2">
        <v>5.0940000000000003</v>
      </c>
      <c r="I100" s="2">
        <f t="shared" si="56"/>
        <v>1.1757089057999999E-2</v>
      </c>
      <c r="J100" s="2">
        <f t="shared" ref="J100:J101" si="62">I100-AVERAGE($I$96:$I$98)</f>
        <v>2.0360471982499954E-4</v>
      </c>
      <c r="K100" s="2">
        <f t="shared" si="58"/>
        <v>1.1620466201967983</v>
      </c>
      <c r="L100" s="2">
        <f t="shared" ref="L100:L101" si="63">K100-AVERAGE($K$96:$K$98)</f>
        <v>1.989403498061737E-2</v>
      </c>
      <c r="M100" s="1">
        <v>22</v>
      </c>
      <c r="N100" s="1" t="s">
        <v>336</v>
      </c>
      <c r="O100" s="1">
        <v>995.7</v>
      </c>
      <c r="P100" s="1">
        <v>-31.806999999999999</v>
      </c>
      <c r="Q100" s="1">
        <v>35.503</v>
      </c>
      <c r="R100" s="4">
        <f t="shared" si="60"/>
        <v>53.598261103640795</v>
      </c>
      <c r="S100" s="4">
        <f t="shared" si="61"/>
        <v>10.662856812960934</v>
      </c>
      <c r="U100">
        <f t="shared" si="47"/>
        <v>0</v>
      </c>
    </row>
    <row r="101" spans="1:21" x14ac:dyDescent="0.25">
      <c r="A101" s="2">
        <v>96</v>
      </c>
      <c r="B101" s="2">
        <v>8</v>
      </c>
      <c r="C101" s="2" t="s">
        <v>36</v>
      </c>
      <c r="D101" s="2">
        <v>23</v>
      </c>
      <c r="E101" s="2" t="s">
        <v>337</v>
      </c>
      <c r="F101" s="2">
        <v>775.2</v>
      </c>
      <c r="G101" s="2">
        <v>-17.843</v>
      </c>
      <c r="H101" s="2">
        <v>5.4669999999999996</v>
      </c>
      <c r="I101" s="2">
        <f t="shared" si="56"/>
        <v>1.1726488055424998E-2</v>
      </c>
      <c r="J101" s="2">
        <f t="shared" si="62"/>
        <v>1.7300371724999868E-4</v>
      </c>
      <c r="K101" s="2">
        <f t="shared" si="58"/>
        <v>1.1590571358830124</v>
      </c>
      <c r="L101" s="2">
        <f t="shared" si="63"/>
        <v>1.6904550666831497E-2</v>
      </c>
      <c r="M101" s="1">
        <v>23</v>
      </c>
      <c r="N101" s="1" t="s">
        <v>337</v>
      </c>
      <c r="O101" s="1">
        <v>993.8</v>
      </c>
      <c r="P101" s="1">
        <v>-31.202999999999999</v>
      </c>
      <c r="Q101" s="1">
        <v>29.794</v>
      </c>
      <c r="R101" s="4">
        <f t="shared" si="60"/>
        <v>68.545203847490683</v>
      </c>
      <c r="S101" s="4">
        <f t="shared" si="61"/>
        <v>11.587258714081994</v>
      </c>
      <c r="U101">
        <f t="shared" si="47"/>
        <v>0</v>
      </c>
    </row>
  </sheetData>
  <mergeCells count="2">
    <mergeCell ref="D4:L4"/>
    <mergeCell ref="M4:Q4"/>
  </mergeCells>
  <phoneticPr fontId="1" type="noConversion"/>
  <conditionalFormatting sqref="H1:H1048576">
    <cfRule type="cellIs" dxfId="0" priority="1" operator="less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3CC5-31DA-4142-8695-256DEB906D50}">
  <dimension ref="A1:L49"/>
  <sheetViews>
    <sheetView tabSelected="1" topLeftCell="C14" workbookViewId="0">
      <selection activeCell="L2" sqref="L2:L49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7" customWidth="1"/>
    <col min="11" max="11" width="45.140625" customWidth="1"/>
    <col min="12" max="12" width="38.42578125" customWidth="1"/>
  </cols>
  <sheetData>
    <row r="1" spans="1:12" x14ac:dyDescent="0.25">
      <c r="A1" t="s">
        <v>50</v>
      </c>
      <c r="B1" t="s">
        <v>10</v>
      </c>
      <c r="C1" t="s">
        <v>51</v>
      </c>
      <c r="D1" t="s">
        <v>52</v>
      </c>
      <c r="E1" t="s">
        <v>28</v>
      </c>
      <c r="F1" t="s">
        <v>27</v>
      </c>
      <c r="G1" t="s">
        <v>53</v>
      </c>
      <c r="H1" t="s">
        <v>106</v>
      </c>
      <c r="I1" t="s">
        <v>209</v>
      </c>
      <c r="J1" t="s">
        <v>108</v>
      </c>
      <c r="K1" t="s">
        <v>210</v>
      </c>
      <c r="L1" t="s">
        <v>109</v>
      </c>
    </row>
    <row r="2" spans="1:12" x14ac:dyDescent="0.25">
      <c r="A2" t="s">
        <v>58</v>
      </c>
      <c r="B2">
        <v>1</v>
      </c>
      <c r="C2" t="s">
        <v>54</v>
      </c>
      <c r="D2" t="s">
        <v>55</v>
      </c>
      <c r="E2" t="s">
        <v>29</v>
      </c>
      <c r="F2" t="s">
        <v>36</v>
      </c>
      <c r="G2">
        <v>2</v>
      </c>
      <c r="H2">
        <v>1.4236399874999996</v>
      </c>
      <c r="I2">
        <v>136.54128064735053</v>
      </c>
      <c r="J2">
        <v>18.950363605269231</v>
      </c>
      <c r="K2">
        <f>Table1[[#This Row],[Uncorrected intracellular TG 13C 16:0 (nmol/L)]]/Table1[[#This Row],[Protein (mg/mL)]]</f>
        <v>95.90997853827183</v>
      </c>
      <c r="L2">
        <f>Table1[[#This Row],[Uncorrected intracellular 13C 16:0 (nmol/L)]]/Table1[[#This Row],[Protein (mg/mL)]]</f>
        <v>13.311204919543773</v>
      </c>
    </row>
    <row r="3" spans="1:12" x14ac:dyDescent="0.25">
      <c r="A3" t="s">
        <v>59</v>
      </c>
      <c r="B3">
        <v>1</v>
      </c>
      <c r="C3" t="s">
        <v>54</v>
      </c>
      <c r="D3" t="s">
        <v>56</v>
      </c>
      <c r="E3" t="s">
        <v>29</v>
      </c>
      <c r="F3" t="s">
        <v>36</v>
      </c>
      <c r="G3">
        <v>2</v>
      </c>
      <c r="H3">
        <v>1.2781464648750005</v>
      </c>
      <c r="I3">
        <v>85.837492268741343</v>
      </c>
      <c r="J3">
        <v>6.8979751176387092</v>
      </c>
      <c r="K3">
        <f>Table1[[#This Row],[Uncorrected intracellular TG 13C 16:0 (nmol/L)]]/Table1[[#This Row],[Protein (mg/mL)]]</f>
        <v>67.157790306243214</v>
      </c>
      <c r="L3">
        <f>Table1[[#This Row],[Uncorrected intracellular 13C 16:0 (nmol/L)]]/Table1[[#This Row],[Protein (mg/mL)]]</f>
        <v>5.3968581122769166</v>
      </c>
    </row>
    <row r="4" spans="1:12" x14ac:dyDescent="0.25">
      <c r="A4" t="s">
        <v>60</v>
      </c>
      <c r="B4">
        <v>1</v>
      </c>
      <c r="C4" t="s">
        <v>54</v>
      </c>
      <c r="D4" t="s">
        <v>57</v>
      </c>
      <c r="E4" t="s">
        <v>29</v>
      </c>
      <c r="F4" t="s">
        <v>36</v>
      </c>
      <c r="G4">
        <v>2</v>
      </c>
      <c r="H4">
        <v>1.4635275138749999</v>
      </c>
      <c r="I4">
        <v>84.190881332372271</v>
      </c>
      <c r="J4">
        <v>7.2574612696908982</v>
      </c>
      <c r="K4">
        <f>Table1[[#This Row],[Uncorrected intracellular TG 13C 16:0 (nmol/L)]]/Table1[[#This Row],[Protein (mg/mL)]]</f>
        <v>57.525998339080779</v>
      </c>
      <c r="L4">
        <f>Table1[[#This Row],[Uncorrected intracellular 13C 16:0 (nmol/L)]]/Table1[[#This Row],[Protein (mg/mL)]]</f>
        <v>4.9588827001107951</v>
      </c>
    </row>
    <row r="5" spans="1:12" x14ac:dyDescent="0.25">
      <c r="A5" t="s">
        <v>61</v>
      </c>
      <c r="B5">
        <v>1</v>
      </c>
      <c r="C5" t="s">
        <v>54</v>
      </c>
      <c r="D5" t="s">
        <v>55</v>
      </c>
      <c r="E5" t="s">
        <v>30</v>
      </c>
      <c r="F5" t="s">
        <v>36</v>
      </c>
      <c r="G5">
        <v>2</v>
      </c>
      <c r="H5">
        <v>1.0296552000000001</v>
      </c>
      <c r="I5">
        <v>88.326762055327166</v>
      </c>
      <c r="J5">
        <v>9.4265726699478503</v>
      </c>
      <c r="K5">
        <f>Table1[[#This Row],[Uncorrected intracellular TG 13C 16:0 (nmol/L)]]/Table1[[#This Row],[Protein (mg/mL)]]</f>
        <v>85.782854352920424</v>
      </c>
      <c r="L5">
        <f>Table1[[#This Row],[Uncorrected intracellular 13C 16:0 (nmol/L)]]/Table1[[#This Row],[Protein (mg/mL)]]</f>
        <v>9.1550770296190898</v>
      </c>
    </row>
    <row r="6" spans="1:12" x14ac:dyDescent="0.25">
      <c r="A6" t="s">
        <v>62</v>
      </c>
      <c r="B6">
        <v>1</v>
      </c>
      <c r="C6" t="s">
        <v>54</v>
      </c>
      <c r="D6" t="s">
        <v>56</v>
      </c>
      <c r="E6" t="s">
        <v>30</v>
      </c>
      <c r="F6" t="s">
        <v>36</v>
      </c>
      <c r="G6">
        <v>2</v>
      </c>
      <c r="H6">
        <v>1.3970977019999997</v>
      </c>
      <c r="I6">
        <v>61.485769053707749</v>
      </c>
      <c r="J6">
        <v>6.2101686591275849</v>
      </c>
      <c r="K6">
        <f>Table1[[#This Row],[Uncorrected intracellular TG 13C 16:0 (nmol/L)]]/Table1[[#This Row],[Protein (mg/mL)]]</f>
        <v>44.00964153451006</v>
      </c>
      <c r="L6">
        <f>Table1[[#This Row],[Uncorrected intracellular 13C 16:0 (nmol/L)]]/Table1[[#This Row],[Protein (mg/mL)]]</f>
        <v>4.4450496556092585</v>
      </c>
    </row>
    <row r="7" spans="1:12" x14ac:dyDescent="0.25">
      <c r="A7" t="s">
        <v>63</v>
      </c>
      <c r="B7">
        <v>1</v>
      </c>
      <c r="C7" t="s">
        <v>54</v>
      </c>
      <c r="D7" t="s">
        <v>57</v>
      </c>
      <c r="E7" t="s">
        <v>30</v>
      </c>
      <c r="F7" t="s">
        <v>36</v>
      </c>
      <c r="G7">
        <v>2</v>
      </c>
      <c r="H7">
        <v>1.5168491988749999</v>
      </c>
      <c r="I7">
        <v>53.052604887339584</v>
      </c>
      <c r="J7">
        <v>4.6461046911410415</v>
      </c>
      <c r="K7">
        <f>Table1[[#This Row],[Uncorrected intracellular TG 13C 16:0 (nmol/L)]]/Table1[[#This Row],[Protein (mg/mL)]]</f>
        <v>34.975530149395901</v>
      </c>
      <c r="L7">
        <f>Table1[[#This Row],[Uncorrected intracellular 13C 16:0 (nmol/L)]]/Table1[[#This Row],[Protein (mg/mL)]]</f>
        <v>3.062997095945275</v>
      </c>
    </row>
    <row r="8" spans="1:12" x14ac:dyDescent="0.25">
      <c r="A8" t="s">
        <v>64</v>
      </c>
      <c r="B8">
        <v>2</v>
      </c>
      <c r="C8" t="s">
        <v>54</v>
      </c>
      <c r="D8" t="s">
        <v>55</v>
      </c>
      <c r="E8" t="s">
        <v>29</v>
      </c>
      <c r="F8" t="s">
        <v>36</v>
      </c>
      <c r="G8">
        <v>2</v>
      </c>
      <c r="H8">
        <v>1.1469169998750004</v>
      </c>
      <c r="I8">
        <v>64.535685740239231</v>
      </c>
      <c r="J8">
        <v>10.464996372764666</v>
      </c>
      <c r="K8">
        <f>Table1[[#This Row],[Uncorrected intracellular TG 13C 16:0 (nmol/L)]]/Table1[[#This Row],[Protein (mg/mL)]]</f>
        <v>56.268837018958486</v>
      </c>
      <c r="L8">
        <f>Table1[[#This Row],[Uncorrected intracellular 13C 16:0 (nmol/L)]]/Table1[[#This Row],[Protein (mg/mL)]]</f>
        <v>9.1244583295087782</v>
      </c>
    </row>
    <row r="9" spans="1:12" x14ac:dyDescent="0.25">
      <c r="A9" t="s">
        <v>65</v>
      </c>
      <c r="B9">
        <v>2</v>
      </c>
      <c r="C9" t="s">
        <v>54</v>
      </c>
      <c r="D9" t="s">
        <v>56</v>
      </c>
      <c r="E9" t="s">
        <v>29</v>
      </c>
      <c r="F9" t="s">
        <v>36</v>
      </c>
      <c r="G9">
        <v>2</v>
      </c>
      <c r="H9">
        <v>1.3705949355</v>
      </c>
      <c r="I9">
        <v>81.188457989563588</v>
      </c>
      <c r="J9">
        <v>7.9852046427402747</v>
      </c>
      <c r="K9">
        <f>Table1[[#This Row],[Uncorrected intracellular TG 13C 16:0 (nmol/L)]]/Table1[[#This Row],[Protein (mg/mL)]]</f>
        <v>59.235924405298945</v>
      </c>
      <c r="L9">
        <f>Table1[[#This Row],[Uncorrected intracellular 13C 16:0 (nmol/L)]]/Table1[[#This Row],[Protein (mg/mL)]]</f>
        <v>5.8260864942035058</v>
      </c>
    </row>
    <row r="10" spans="1:12" x14ac:dyDescent="0.25">
      <c r="A10" t="s">
        <v>66</v>
      </c>
      <c r="B10">
        <v>2</v>
      </c>
      <c r="C10" t="s">
        <v>54</v>
      </c>
      <c r="D10" t="s">
        <v>57</v>
      </c>
      <c r="E10" t="s">
        <v>29</v>
      </c>
      <c r="F10" t="s">
        <v>36</v>
      </c>
      <c r="G10">
        <v>2</v>
      </c>
      <c r="H10">
        <v>1.0947018468750003</v>
      </c>
      <c r="I10">
        <v>52.210595612288436</v>
      </c>
      <c r="J10">
        <v>7.1127400666291214</v>
      </c>
      <c r="K10">
        <f>Table1[[#This Row],[Uncorrected intracellular TG 13C 16:0 (nmol/L)]]/Table1[[#This Row],[Protein (mg/mL)]]</f>
        <v>47.693895613067475</v>
      </c>
      <c r="L10">
        <f>Table1[[#This Row],[Uncorrected intracellular 13C 16:0 (nmol/L)]]/Table1[[#This Row],[Protein (mg/mL)]]</f>
        <v>6.4974221857152834</v>
      </c>
    </row>
    <row r="11" spans="1:12" x14ac:dyDescent="0.25">
      <c r="A11" t="s">
        <v>67</v>
      </c>
      <c r="B11">
        <v>2</v>
      </c>
      <c r="C11" t="s">
        <v>54</v>
      </c>
      <c r="D11" t="s">
        <v>55</v>
      </c>
      <c r="E11" t="s">
        <v>30</v>
      </c>
      <c r="F11" t="s">
        <v>36</v>
      </c>
      <c r="G11">
        <v>2</v>
      </c>
      <c r="H11">
        <v>1.4236399874999996</v>
      </c>
      <c r="I11">
        <v>52.54951735798906</v>
      </c>
      <c r="J11">
        <v>6.8245423686553277</v>
      </c>
      <c r="K11">
        <f>Table1[[#This Row],[Uncorrected intracellular TG 13C 16:0 (nmol/L)]]/Table1[[#This Row],[Protein (mg/mL)]]</f>
        <v>36.912082984033965</v>
      </c>
      <c r="L11">
        <f>Table1[[#This Row],[Uncorrected intracellular 13C 16:0 (nmol/L)]]/Table1[[#This Row],[Protein (mg/mL)]]</f>
        <v>4.7937276478442055</v>
      </c>
    </row>
    <row r="12" spans="1:12" x14ac:dyDescent="0.25">
      <c r="A12" t="s">
        <v>68</v>
      </c>
      <c r="B12">
        <v>2</v>
      </c>
      <c r="C12" t="s">
        <v>54</v>
      </c>
      <c r="D12" t="s">
        <v>56</v>
      </c>
      <c r="E12" t="s">
        <v>30</v>
      </c>
      <c r="F12" t="s">
        <v>36</v>
      </c>
      <c r="G12">
        <v>2</v>
      </c>
      <c r="H12">
        <v>1.1992902288750005</v>
      </c>
      <c r="I12">
        <v>44.352370251909932</v>
      </c>
      <c r="J12">
        <v>3.3894374372415621</v>
      </c>
      <c r="K12">
        <f>Table1[[#This Row],[Uncorrected intracellular TG 13C 16:0 (nmol/L)]]/Table1[[#This Row],[Protein (mg/mL)]]</f>
        <v>36.982182614390908</v>
      </c>
      <c r="L12">
        <f>Table1[[#This Row],[Uncorrected intracellular 13C 16:0 (nmol/L)]]/Table1[[#This Row],[Protein (mg/mL)]]</f>
        <v>2.8262028286689529</v>
      </c>
    </row>
    <row r="13" spans="1:12" x14ac:dyDescent="0.25">
      <c r="A13" t="s">
        <v>69</v>
      </c>
      <c r="B13">
        <v>2</v>
      </c>
      <c r="C13" t="s">
        <v>54</v>
      </c>
      <c r="D13" t="s">
        <v>57</v>
      </c>
      <c r="E13" t="s">
        <v>30</v>
      </c>
      <c r="F13" t="s">
        <v>36</v>
      </c>
      <c r="G13">
        <v>2</v>
      </c>
      <c r="H13">
        <v>1.1992902288750005</v>
      </c>
      <c r="I13">
        <v>41.815116092140492</v>
      </c>
      <c r="J13">
        <v>2.9356333441540583</v>
      </c>
      <c r="K13">
        <f>Table1[[#This Row],[Uncorrected intracellular TG 13C 16:0 (nmol/L)]]/Table1[[#This Row],[Protein (mg/mL)]]</f>
        <v>34.866552803790746</v>
      </c>
      <c r="L13">
        <f>Table1[[#This Row],[Uncorrected intracellular 13C 16:0 (nmol/L)]]/Table1[[#This Row],[Protein (mg/mL)]]</f>
        <v>2.4478089402161163</v>
      </c>
    </row>
    <row r="14" spans="1:12" x14ac:dyDescent="0.25">
      <c r="A14" t="s">
        <v>70</v>
      </c>
      <c r="B14">
        <v>3</v>
      </c>
      <c r="C14" t="s">
        <v>54</v>
      </c>
      <c r="D14" t="s">
        <v>55</v>
      </c>
      <c r="E14" t="s">
        <v>29</v>
      </c>
      <c r="F14" t="s">
        <v>36</v>
      </c>
      <c r="G14">
        <v>2</v>
      </c>
      <c r="H14">
        <v>2.0038577838749996</v>
      </c>
      <c r="I14">
        <v>70.201995837762681</v>
      </c>
      <c r="J14">
        <v>17.594088067265837</v>
      </c>
      <c r="K14">
        <f>Table1[[#This Row],[Uncorrected intracellular TG 13C 16:0 (nmol/L)]]/Table1[[#This Row],[Protein (mg/mL)]]</f>
        <v>35.033422233192709</v>
      </c>
      <c r="L14">
        <f>Table1[[#This Row],[Uncorrected intracellular 13C 16:0 (nmol/L)]]/Table1[[#This Row],[Protein (mg/mL)]]</f>
        <v>8.7801081538046688</v>
      </c>
    </row>
    <row r="15" spans="1:12" x14ac:dyDescent="0.25">
      <c r="A15" t="s">
        <v>71</v>
      </c>
      <c r="B15">
        <v>3</v>
      </c>
      <c r="C15" t="s">
        <v>54</v>
      </c>
      <c r="D15" t="s">
        <v>56</v>
      </c>
      <c r="E15" t="s">
        <v>29</v>
      </c>
      <c r="F15" t="s">
        <v>36</v>
      </c>
      <c r="G15">
        <v>2</v>
      </c>
      <c r="H15">
        <v>2.2938591554999999</v>
      </c>
      <c r="I15">
        <v>75.707406462117561</v>
      </c>
      <c r="J15">
        <v>14.321121507613821</v>
      </c>
      <c r="K15">
        <f>Table1[[#This Row],[Uncorrected intracellular TG 13C 16:0 (nmol/L)]]/Table1[[#This Row],[Protein (mg/mL)]]</f>
        <v>33.004383150810916</v>
      </c>
      <c r="L15">
        <f>Table1[[#This Row],[Uncorrected intracellular 13C 16:0 (nmol/L)]]/Table1[[#This Row],[Protein (mg/mL)]]</f>
        <v>6.2432436068605091</v>
      </c>
    </row>
    <row r="16" spans="1:12" x14ac:dyDescent="0.25">
      <c r="A16" t="s">
        <v>72</v>
      </c>
      <c r="B16">
        <v>3</v>
      </c>
      <c r="C16" t="s">
        <v>54</v>
      </c>
      <c r="D16" t="s">
        <v>57</v>
      </c>
      <c r="E16" t="s">
        <v>29</v>
      </c>
      <c r="F16" t="s">
        <v>36</v>
      </c>
      <c r="G16">
        <v>2</v>
      </c>
      <c r="H16">
        <v>2.2660522619999997</v>
      </c>
      <c r="I16">
        <v>70.167068803150656</v>
      </c>
      <c r="J16">
        <v>14.574100432030592</v>
      </c>
      <c r="K16">
        <f>Table1[[#This Row],[Uncorrected intracellular TG 13C 16:0 (nmol/L)]]/Table1[[#This Row],[Protein (mg/mL)]]</f>
        <v>30.964453018052531</v>
      </c>
      <c r="L16">
        <f>Table1[[#This Row],[Uncorrected intracellular 13C 16:0 (nmol/L)]]/Table1[[#This Row],[Protein (mg/mL)]]</f>
        <v>6.4314935169092733</v>
      </c>
    </row>
    <row r="17" spans="1:12" x14ac:dyDescent="0.25">
      <c r="A17" t="s">
        <v>73</v>
      </c>
      <c r="B17">
        <v>3</v>
      </c>
      <c r="C17" t="s">
        <v>54</v>
      </c>
      <c r="D17" t="s">
        <v>55</v>
      </c>
      <c r="E17" t="s">
        <v>30</v>
      </c>
      <c r="F17" t="s">
        <v>36</v>
      </c>
      <c r="G17">
        <v>2</v>
      </c>
      <c r="H17">
        <v>3.2190963498749996</v>
      </c>
      <c r="I17">
        <v>88.162490546171867</v>
      </c>
      <c r="J17">
        <v>21.269373322154006</v>
      </c>
      <c r="K17">
        <f>Table1[[#This Row],[Uncorrected intracellular TG 13C 16:0 (nmol/L)]]/Table1[[#This Row],[Protein (mg/mL)]]</f>
        <v>27.387341341800873</v>
      </c>
      <c r="L17">
        <f>Table1[[#This Row],[Uncorrected intracellular 13C 16:0 (nmol/L)]]/Table1[[#This Row],[Protein (mg/mL)]]</f>
        <v>6.607249678307987</v>
      </c>
    </row>
    <row r="18" spans="1:12" x14ac:dyDescent="0.25">
      <c r="A18" t="s">
        <v>74</v>
      </c>
      <c r="B18">
        <v>3</v>
      </c>
      <c r="C18" t="s">
        <v>54</v>
      </c>
      <c r="D18" t="s">
        <v>56</v>
      </c>
      <c r="E18" t="s">
        <v>30</v>
      </c>
      <c r="F18" t="s">
        <v>36</v>
      </c>
      <c r="G18">
        <v>2</v>
      </c>
      <c r="H18">
        <v>2.673120139875</v>
      </c>
      <c r="I18">
        <v>79.801262627645031</v>
      </c>
      <c r="J18">
        <v>21.342085177806382</v>
      </c>
      <c r="K18">
        <f>Table1[[#This Row],[Uncorrected intracellular TG 13C 16:0 (nmol/L)]]/Table1[[#This Row],[Protein (mg/mL)]]</f>
        <v>29.853227109865959</v>
      </c>
      <c r="L18">
        <f>Table1[[#This Row],[Uncorrected intracellular 13C 16:0 (nmol/L)]]/Table1[[#This Row],[Protein (mg/mL)]]</f>
        <v>7.9839603388736498</v>
      </c>
    </row>
    <row r="19" spans="1:12" x14ac:dyDescent="0.25">
      <c r="A19" t="s">
        <v>75</v>
      </c>
      <c r="B19">
        <v>3</v>
      </c>
      <c r="C19" t="s">
        <v>54</v>
      </c>
      <c r="D19" t="s">
        <v>57</v>
      </c>
      <c r="E19" t="s">
        <v>30</v>
      </c>
      <c r="F19" t="s">
        <v>36</v>
      </c>
      <c r="G19">
        <v>2</v>
      </c>
      <c r="H19">
        <v>2.7015000588749998</v>
      </c>
      <c r="I19">
        <v>83.365300585183448</v>
      </c>
      <c r="J19">
        <v>16.261591214614331</v>
      </c>
      <c r="K19">
        <f>Table1[[#This Row],[Uncorrected intracellular TG 13C 16:0 (nmol/L)]]/Table1[[#This Row],[Protein (mg/mL)]]</f>
        <v>30.858892751569922</v>
      </c>
      <c r="L19">
        <f>Table1[[#This Row],[Uncorrected intracellular 13C 16:0 (nmol/L)]]/Table1[[#This Row],[Protein (mg/mL)]]</f>
        <v>6.0194672812208756</v>
      </c>
    </row>
    <row r="20" spans="1:12" x14ac:dyDescent="0.25">
      <c r="A20" t="s">
        <v>76</v>
      </c>
      <c r="B20" s="5">
        <v>4</v>
      </c>
      <c r="C20" t="s">
        <v>54</v>
      </c>
      <c r="D20" t="s">
        <v>55</v>
      </c>
      <c r="E20" t="s">
        <v>29</v>
      </c>
      <c r="F20" t="s">
        <v>36</v>
      </c>
      <c r="G20">
        <v>2</v>
      </c>
      <c r="H20">
        <v>1.7317166988749999</v>
      </c>
      <c r="I20">
        <v>53.301471690018474</v>
      </c>
      <c r="J20">
        <v>14.759058103972265</v>
      </c>
      <c r="K20">
        <f>Table1[[#This Row],[Uncorrected intracellular TG 13C 16:0 (nmol/L)]]/Table1[[#This Row],[Protein (mg/mL)]]</f>
        <v>30.779556335424541</v>
      </c>
      <c r="L20">
        <f>Table1[[#This Row],[Uncorrected intracellular 13C 16:0 (nmol/L)]]/Table1[[#This Row],[Protein (mg/mL)]]</f>
        <v>8.5227901963181427</v>
      </c>
    </row>
    <row r="21" spans="1:12" x14ac:dyDescent="0.25">
      <c r="A21" t="s">
        <v>77</v>
      </c>
      <c r="B21" s="5">
        <v>4</v>
      </c>
      <c r="C21" t="s">
        <v>54</v>
      </c>
      <c r="D21" t="s">
        <v>56</v>
      </c>
      <c r="E21" t="s">
        <v>29</v>
      </c>
      <c r="F21" t="s">
        <v>36</v>
      </c>
      <c r="G21">
        <v>2</v>
      </c>
      <c r="H21">
        <v>1.6692833600000001</v>
      </c>
      <c r="I21">
        <v>63.973124169958155</v>
      </c>
      <c r="J21">
        <v>4.4817893921236323</v>
      </c>
      <c r="K21">
        <f>Table1[[#This Row],[Uncorrected intracellular TG 13C 16:0 (nmol/L)]]/Table1[[#This Row],[Protein (mg/mL)]]</f>
        <v>38.323705670892302</v>
      </c>
      <c r="L21">
        <f>Table1[[#This Row],[Uncorrected intracellular 13C 16:0 (nmol/L)]]/Table1[[#This Row],[Protein (mg/mL)]]</f>
        <v>2.6848583646838917</v>
      </c>
    </row>
    <row r="22" spans="1:12" x14ac:dyDescent="0.25">
      <c r="A22" t="s">
        <v>78</v>
      </c>
      <c r="B22" s="5">
        <v>4</v>
      </c>
      <c r="C22" t="s">
        <v>54</v>
      </c>
      <c r="D22" t="s">
        <v>57</v>
      </c>
      <c r="E22" t="s">
        <v>29</v>
      </c>
      <c r="F22" t="s">
        <v>36</v>
      </c>
      <c r="G22">
        <v>2</v>
      </c>
      <c r="H22">
        <v>1.6938577850000003</v>
      </c>
      <c r="I22">
        <v>67.464660736528614</v>
      </c>
      <c r="J22">
        <v>3.5080732932437795</v>
      </c>
      <c r="K22">
        <f>Table1[[#This Row],[Uncorrected intracellular TG 13C 16:0 (nmol/L)]]/Table1[[#This Row],[Protein (mg/mL)]]</f>
        <v>39.828999420118734</v>
      </c>
      <c r="L22">
        <f>Table1[[#This Row],[Uncorrected intracellular 13C 16:0 (nmol/L)]]/Table1[[#This Row],[Protein (mg/mL)]]</f>
        <v>2.0710553886575425</v>
      </c>
    </row>
    <row r="23" spans="1:12" x14ac:dyDescent="0.25">
      <c r="A23" t="s">
        <v>79</v>
      </c>
      <c r="B23" s="5">
        <v>4</v>
      </c>
      <c r="C23" t="s">
        <v>54</v>
      </c>
      <c r="D23" t="s">
        <v>55</v>
      </c>
      <c r="E23" t="s">
        <v>30</v>
      </c>
      <c r="F23" t="s">
        <v>36</v>
      </c>
      <c r="G23">
        <v>2</v>
      </c>
      <c r="H23">
        <v>1.6326304662499993</v>
      </c>
      <c r="I23">
        <v>47.893093052535313</v>
      </c>
      <c r="J23">
        <v>6.9388276869675032</v>
      </c>
      <c r="K23">
        <f>Table1[[#This Row],[Uncorrected intracellular TG 13C 16:0 (nmol/L)]]/Table1[[#This Row],[Protein (mg/mL)]]</f>
        <v>29.334925473087186</v>
      </c>
      <c r="L23">
        <f>Table1[[#This Row],[Uncorrected intracellular 13C 16:0 (nmol/L)]]/Table1[[#This Row],[Protein (mg/mL)]]</f>
        <v>4.2500907770668688</v>
      </c>
    </row>
    <row r="24" spans="1:12" x14ac:dyDescent="0.25">
      <c r="A24" t="s">
        <v>80</v>
      </c>
      <c r="B24" s="5">
        <v>4</v>
      </c>
      <c r="C24" t="s">
        <v>54</v>
      </c>
      <c r="D24" t="s">
        <v>56</v>
      </c>
      <c r="E24" t="s">
        <v>30</v>
      </c>
      <c r="F24" t="s">
        <v>36</v>
      </c>
      <c r="G24">
        <v>2</v>
      </c>
      <c r="H24">
        <v>1.7433406250000003</v>
      </c>
      <c r="I24">
        <v>40.347619088666391</v>
      </c>
      <c r="J24">
        <v>3.8633154009929287</v>
      </c>
      <c r="K24">
        <f>Table1[[#This Row],[Uncorrected intracellular TG 13C 16:0 (nmol/L)]]/Table1[[#This Row],[Protein (mg/mL)]]</f>
        <v>23.143852962565123</v>
      </c>
      <c r="L24">
        <f>Table1[[#This Row],[Uncorrected intracellular 13C 16:0 (nmol/L)]]/Table1[[#This Row],[Protein (mg/mL)]]</f>
        <v>2.216041630414554</v>
      </c>
    </row>
    <row r="25" spans="1:12" x14ac:dyDescent="0.25">
      <c r="A25" t="s">
        <v>81</v>
      </c>
      <c r="B25" s="5">
        <v>4</v>
      </c>
      <c r="C25" t="s">
        <v>54</v>
      </c>
      <c r="D25" t="s">
        <v>57</v>
      </c>
      <c r="E25" t="s">
        <v>30</v>
      </c>
      <c r="F25" t="s">
        <v>36</v>
      </c>
      <c r="G25">
        <v>2</v>
      </c>
      <c r="H25">
        <v>1.6938577850000003</v>
      </c>
      <c r="I25">
        <v>43.599225599780354</v>
      </c>
      <c r="J25">
        <v>2.8968432065434415</v>
      </c>
      <c r="K25">
        <f>Table1[[#This Row],[Uncorrected intracellular TG 13C 16:0 (nmol/L)]]/Table1[[#This Row],[Protein (mg/mL)]]</f>
        <v>25.739602218010496</v>
      </c>
      <c r="L25">
        <f>Table1[[#This Row],[Uncorrected intracellular 13C 16:0 (nmol/L)]]/Table1[[#This Row],[Protein (mg/mL)]]</f>
        <v>1.7102045001631829</v>
      </c>
    </row>
    <row r="26" spans="1:12" x14ac:dyDescent="0.25">
      <c r="A26" t="s">
        <v>82</v>
      </c>
      <c r="B26">
        <v>5</v>
      </c>
      <c r="C26" t="s">
        <v>54</v>
      </c>
      <c r="D26" t="s">
        <v>55</v>
      </c>
      <c r="E26" t="s">
        <v>29</v>
      </c>
      <c r="F26" t="s">
        <v>36</v>
      </c>
      <c r="G26">
        <v>2</v>
      </c>
      <c r="H26">
        <v>1.5841495962500001</v>
      </c>
      <c r="I26">
        <v>129.48885959268105</v>
      </c>
      <c r="J26">
        <v>12.278084199309653</v>
      </c>
      <c r="K26">
        <f>Table1[[#This Row],[Uncorrected intracellular TG 13C 16:0 (nmol/L)]]/Table1[[#This Row],[Protein (mg/mL)]]</f>
        <v>81.740297696131194</v>
      </c>
      <c r="L26">
        <f>Table1[[#This Row],[Uncorrected intracellular 13C 16:0 (nmol/L)]]/Table1[[#This Row],[Protein (mg/mL)]]</f>
        <v>7.7505838011601567</v>
      </c>
    </row>
    <row r="27" spans="1:12" x14ac:dyDescent="0.25">
      <c r="A27" t="s">
        <v>83</v>
      </c>
      <c r="B27">
        <v>5</v>
      </c>
      <c r="C27" t="s">
        <v>54</v>
      </c>
      <c r="D27" t="s">
        <v>56</v>
      </c>
      <c r="E27" t="s">
        <v>29</v>
      </c>
      <c r="F27" t="s">
        <v>36</v>
      </c>
      <c r="G27">
        <v>2</v>
      </c>
      <c r="H27">
        <v>1.8817146162499998</v>
      </c>
      <c r="I27">
        <v>138.66933555258225</v>
      </c>
      <c r="J27">
        <v>8.9770548199101086</v>
      </c>
      <c r="K27">
        <f>Table1[[#This Row],[Uncorrected intracellular TG 13C 16:0 (nmol/L)]]/Table1[[#This Row],[Protein (mg/mL)]]</f>
        <v>73.693074579465886</v>
      </c>
      <c r="L27">
        <f>Table1[[#This Row],[Uncorrected intracellular 13C 16:0 (nmol/L)]]/Table1[[#This Row],[Protein (mg/mL)]]</f>
        <v>4.7706781583065725</v>
      </c>
    </row>
    <row r="28" spans="1:12" x14ac:dyDescent="0.25">
      <c r="A28" t="s">
        <v>84</v>
      </c>
      <c r="B28">
        <v>5</v>
      </c>
      <c r="C28" t="s">
        <v>54</v>
      </c>
      <c r="D28" t="s">
        <v>57</v>
      </c>
      <c r="E28" t="s">
        <v>29</v>
      </c>
      <c r="F28" t="s">
        <v>36</v>
      </c>
      <c r="G28">
        <v>2</v>
      </c>
      <c r="H28">
        <v>1.2685516249999997</v>
      </c>
      <c r="I28">
        <v>107.78339085239369</v>
      </c>
      <c r="J28">
        <v>7.4000405472154984</v>
      </c>
      <c r="K28">
        <f>Table1[[#This Row],[Uncorrected intracellular TG 13C 16:0 (nmol/L)]]/Table1[[#This Row],[Protein (mg/mL)]]</f>
        <v>84.965711074150192</v>
      </c>
      <c r="L28">
        <f>Table1[[#This Row],[Uncorrected intracellular 13C 16:0 (nmol/L)]]/Table1[[#This Row],[Protein (mg/mL)]]</f>
        <v>5.8334563618689934</v>
      </c>
    </row>
    <row r="29" spans="1:12" x14ac:dyDescent="0.25">
      <c r="A29" t="s">
        <v>85</v>
      </c>
      <c r="B29">
        <v>5</v>
      </c>
      <c r="C29" t="s">
        <v>54</v>
      </c>
      <c r="D29" t="s">
        <v>55</v>
      </c>
      <c r="E29" t="s">
        <v>30</v>
      </c>
      <c r="F29" t="s">
        <v>36</v>
      </c>
      <c r="G29">
        <v>2</v>
      </c>
      <c r="H29">
        <v>1.5962280649999994</v>
      </c>
      <c r="I29">
        <v>87.078049247231888</v>
      </c>
      <c r="J29">
        <v>3.6990890316132332</v>
      </c>
      <c r="K29">
        <f>Table1[[#This Row],[Uncorrected intracellular TG 13C 16:0 (nmol/L)]]/Table1[[#This Row],[Protein (mg/mL)]]</f>
        <v>54.552385812883152</v>
      </c>
      <c r="L29">
        <f>Table1[[#This Row],[Uncorrected intracellular 13C 16:0 (nmol/L)]]/Table1[[#This Row],[Protein (mg/mL)]]</f>
        <v>2.3173938065130026</v>
      </c>
    </row>
    <row r="30" spans="1:12" x14ac:dyDescent="0.25">
      <c r="A30" t="s">
        <v>86</v>
      </c>
      <c r="B30">
        <v>5</v>
      </c>
      <c r="C30" t="s">
        <v>54</v>
      </c>
      <c r="D30" t="s">
        <v>56</v>
      </c>
      <c r="E30" t="s">
        <v>30</v>
      </c>
      <c r="F30" t="s">
        <v>36</v>
      </c>
      <c r="G30">
        <v>2</v>
      </c>
      <c r="H30">
        <v>2.3444006599999998</v>
      </c>
      <c r="I30">
        <v>67.279453235177726</v>
      </c>
      <c r="J30">
        <v>2.7066437414881799</v>
      </c>
      <c r="K30">
        <f>Table1[[#This Row],[Uncorrected intracellular TG 13C 16:0 (nmol/L)]]/Table1[[#This Row],[Protein (mg/mL)]]</f>
        <v>28.697933072232512</v>
      </c>
      <c r="L30">
        <f>Table1[[#This Row],[Uncorrected intracellular 13C 16:0 (nmol/L)]]/Table1[[#This Row],[Protein (mg/mL)]]</f>
        <v>1.1545141526654323</v>
      </c>
    </row>
    <row r="31" spans="1:12" x14ac:dyDescent="0.25">
      <c r="A31" t="s">
        <v>87</v>
      </c>
      <c r="B31">
        <v>5</v>
      </c>
      <c r="C31" t="s">
        <v>54</v>
      </c>
      <c r="D31" t="s">
        <v>57</v>
      </c>
      <c r="E31" t="s">
        <v>30</v>
      </c>
      <c r="F31" t="s">
        <v>36</v>
      </c>
      <c r="G31">
        <v>2</v>
      </c>
      <c r="H31">
        <v>1.4766958399999999</v>
      </c>
      <c r="I31">
        <v>57.349754053320716</v>
      </c>
      <c r="J31">
        <v>2.8844301551540834</v>
      </c>
      <c r="K31">
        <f>Table1[[#This Row],[Uncorrected intracellular TG 13C 16:0 (nmol/L)]]/Table1[[#This Row],[Protein (mg/mL)]]</f>
        <v>38.83653796527301</v>
      </c>
      <c r="L31">
        <f>Table1[[#This Row],[Uncorrected intracellular 13C 16:0 (nmol/L)]]/Table1[[#This Row],[Protein (mg/mL)]]</f>
        <v>1.9533001157192151</v>
      </c>
    </row>
    <row r="32" spans="1:12" x14ac:dyDescent="0.25">
      <c r="A32" t="s">
        <v>88</v>
      </c>
      <c r="B32">
        <v>6</v>
      </c>
      <c r="C32" t="s">
        <v>54</v>
      </c>
      <c r="D32" t="s">
        <v>55</v>
      </c>
      <c r="E32" t="s">
        <v>29</v>
      </c>
      <c r="F32" t="s">
        <v>36</v>
      </c>
      <c r="G32">
        <v>6</v>
      </c>
      <c r="H32">
        <v>1.7807449962499993</v>
      </c>
      <c r="I32">
        <v>267.6464872717296</v>
      </c>
      <c r="J32">
        <v>11.531915155056661</v>
      </c>
      <c r="K32">
        <f>Table1[[#This Row],[Uncorrected intracellular TG 13C 16:0 (nmol/L)]]/Table1[[#This Row],[Protein (mg/mL)]]</f>
        <v>150.3002888315597</v>
      </c>
      <c r="L32">
        <f>Table1[[#This Row],[Uncorrected intracellular 13C 16:0 (nmol/L)]]/Table1[[#This Row],[Protein (mg/mL)]]</f>
        <v>6.4758936171890227</v>
      </c>
    </row>
    <row r="33" spans="1:12" x14ac:dyDescent="0.25">
      <c r="A33" t="s">
        <v>89</v>
      </c>
      <c r="B33">
        <v>6</v>
      </c>
      <c r="C33" t="s">
        <v>54</v>
      </c>
      <c r="D33" t="s">
        <v>56</v>
      </c>
      <c r="E33" t="s">
        <v>29</v>
      </c>
      <c r="F33" t="s">
        <v>36</v>
      </c>
      <c r="G33">
        <v>6</v>
      </c>
      <c r="H33">
        <v>1.6692833599999997</v>
      </c>
      <c r="I33">
        <v>271.92152398318137</v>
      </c>
      <c r="J33">
        <v>6.6361579074997534</v>
      </c>
      <c r="K33">
        <f>Table1[[#This Row],[Uncorrected intracellular TG 13C 16:0 (nmol/L)]]/Table1[[#This Row],[Protein (mg/mL)]]</f>
        <v>162.89716323727174</v>
      </c>
      <c r="L33">
        <f>Table1[[#This Row],[Uncorrected intracellular 13C 16:0 (nmol/L)]]/Table1[[#This Row],[Protein (mg/mL)]]</f>
        <v>3.9754532193382404</v>
      </c>
    </row>
    <row r="34" spans="1:12" x14ac:dyDescent="0.25">
      <c r="A34" t="s">
        <v>90</v>
      </c>
      <c r="B34">
        <v>6</v>
      </c>
      <c r="C34" t="s">
        <v>54</v>
      </c>
      <c r="D34" t="s">
        <v>57</v>
      </c>
      <c r="E34" t="s">
        <v>29</v>
      </c>
      <c r="F34" t="s">
        <v>36</v>
      </c>
      <c r="G34">
        <v>6</v>
      </c>
      <c r="H34">
        <v>2.6098511562500004</v>
      </c>
      <c r="I34">
        <v>275.84919703087996</v>
      </c>
      <c r="J34">
        <v>6.2152796230292839</v>
      </c>
      <c r="K34">
        <f>Table1[[#This Row],[Uncorrected intracellular TG 13C 16:0 (nmol/L)]]/Table1[[#This Row],[Protein (mg/mL)]]</f>
        <v>105.69537514439619</v>
      </c>
      <c r="L34">
        <f>Table1[[#This Row],[Uncorrected intracellular 13C 16:0 (nmol/L)]]/Table1[[#This Row],[Protein (mg/mL)]]</f>
        <v>2.3814689999255712</v>
      </c>
    </row>
    <row r="35" spans="1:12" x14ac:dyDescent="0.25">
      <c r="A35" t="s">
        <v>91</v>
      </c>
      <c r="B35">
        <v>6</v>
      </c>
      <c r="C35" t="s">
        <v>54</v>
      </c>
      <c r="D35" t="s">
        <v>55</v>
      </c>
      <c r="E35" t="s">
        <v>30</v>
      </c>
      <c r="F35" t="s">
        <v>36</v>
      </c>
      <c r="G35">
        <v>6</v>
      </c>
      <c r="H35">
        <v>2.1552348650000002</v>
      </c>
      <c r="I35">
        <v>245.54736114691471</v>
      </c>
      <c r="J35">
        <v>8.2198720608043327</v>
      </c>
      <c r="K35">
        <f>Table1[[#This Row],[Uncorrected intracellular TG 13C 16:0 (nmol/L)]]/Table1[[#This Row],[Protein (mg/mL)]]</f>
        <v>113.93067416200819</v>
      </c>
      <c r="L35">
        <f>Table1[[#This Row],[Uncorrected intracellular 13C 16:0 (nmol/L)]]/Table1[[#This Row],[Protein (mg/mL)]]</f>
        <v>3.8139101191666795</v>
      </c>
    </row>
    <row r="36" spans="1:12" x14ac:dyDescent="0.25">
      <c r="A36" t="s">
        <v>92</v>
      </c>
      <c r="B36">
        <v>6</v>
      </c>
      <c r="C36" t="s">
        <v>54</v>
      </c>
      <c r="D36" t="s">
        <v>56</v>
      </c>
      <c r="E36" t="s">
        <v>30</v>
      </c>
      <c r="F36" t="s">
        <v>36</v>
      </c>
      <c r="G36">
        <v>6</v>
      </c>
      <c r="H36">
        <v>3.2322898962499993</v>
      </c>
      <c r="I36">
        <v>237.76101266500743</v>
      </c>
      <c r="J36">
        <v>13.693331711926884</v>
      </c>
      <c r="K36">
        <f>Table1[[#This Row],[Uncorrected intracellular TG 13C 16:0 (nmol/L)]]/Table1[[#This Row],[Protein (mg/mL)]]</f>
        <v>73.558071923205361</v>
      </c>
      <c r="L36">
        <f>Table1[[#This Row],[Uncorrected intracellular 13C 16:0 (nmol/L)]]/Table1[[#This Row],[Protein (mg/mL)]]</f>
        <v>4.2364181900309914</v>
      </c>
    </row>
    <row r="37" spans="1:12" x14ac:dyDescent="0.25">
      <c r="A37" t="s">
        <v>93</v>
      </c>
      <c r="B37">
        <v>6</v>
      </c>
      <c r="C37" t="s">
        <v>54</v>
      </c>
      <c r="D37" t="s">
        <v>57</v>
      </c>
      <c r="E37" t="s">
        <v>30</v>
      </c>
      <c r="F37" t="s">
        <v>36</v>
      </c>
      <c r="G37">
        <v>6</v>
      </c>
      <c r="H37">
        <v>3.7884931399999995</v>
      </c>
      <c r="I37">
        <v>187.51322971342313</v>
      </c>
      <c r="J37">
        <v>11.376947820504018</v>
      </c>
      <c r="K37">
        <f>Table1[[#This Row],[Uncorrected intracellular TG 13C 16:0 (nmol/L)]]/Table1[[#This Row],[Protein (mg/mL)]]</f>
        <v>49.495465026346373</v>
      </c>
      <c r="L37">
        <f>Table1[[#This Row],[Uncorrected intracellular 13C 16:0 (nmol/L)]]/Table1[[#This Row],[Protein (mg/mL)]]</f>
        <v>3.0030271667600328</v>
      </c>
    </row>
    <row r="38" spans="1:12" x14ac:dyDescent="0.25">
      <c r="A38" t="s">
        <v>94</v>
      </c>
      <c r="B38">
        <v>7</v>
      </c>
      <c r="C38" t="s">
        <v>54</v>
      </c>
      <c r="D38" t="s">
        <v>55</v>
      </c>
      <c r="E38" t="s">
        <v>29</v>
      </c>
      <c r="F38" t="s">
        <v>36</v>
      </c>
      <c r="G38">
        <v>6</v>
      </c>
      <c r="H38">
        <v>3.5196162158750006</v>
      </c>
      <c r="I38">
        <v>188.85825369654802</v>
      </c>
      <c r="J38">
        <v>17.27744067838562</v>
      </c>
      <c r="K38">
        <f>Table1[[#This Row],[Uncorrected intracellular TG 13C 16:0 (nmol/L)]]/Table1[[#This Row],[Protein (mg/mL)]]</f>
        <v>53.658763374459724</v>
      </c>
      <c r="L38">
        <f>Table1[[#This Row],[Uncorrected intracellular 13C 16:0 (nmol/L)]]/Table1[[#This Row],[Protein (mg/mL)]]</f>
        <v>4.9088990442926264</v>
      </c>
    </row>
    <row r="39" spans="1:12" x14ac:dyDescent="0.25">
      <c r="A39" t="s">
        <v>95</v>
      </c>
      <c r="B39">
        <v>7</v>
      </c>
      <c r="C39" t="s">
        <v>54</v>
      </c>
      <c r="D39" t="s">
        <v>56</v>
      </c>
      <c r="E39" t="s">
        <v>29</v>
      </c>
      <c r="F39" t="s">
        <v>36</v>
      </c>
      <c r="G39">
        <v>6</v>
      </c>
      <c r="H39">
        <v>4.878398304000001</v>
      </c>
      <c r="I39">
        <v>163.82502605572688</v>
      </c>
      <c r="J39">
        <v>16.804631720324846</v>
      </c>
      <c r="K39">
        <f>Table1[[#This Row],[Uncorrected intracellular TG 13C 16:0 (nmol/L)]]/Table1[[#This Row],[Protein (mg/mL)]]</f>
        <v>33.581724132980277</v>
      </c>
      <c r="L39">
        <f>Table1[[#This Row],[Uncorrected intracellular 13C 16:0 (nmol/L)]]/Table1[[#This Row],[Protein (mg/mL)]]</f>
        <v>3.4447026817277369</v>
      </c>
    </row>
    <row r="40" spans="1:12" x14ac:dyDescent="0.25">
      <c r="A40" t="s">
        <v>96</v>
      </c>
      <c r="B40">
        <v>7</v>
      </c>
      <c r="C40" t="s">
        <v>54</v>
      </c>
      <c r="D40" t="s">
        <v>57</v>
      </c>
      <c r="E40" t="s">
        <v>29</v>
      </c>
      <c r="F40" t="s">
        <v>36</v>
      </c>
      <c r="G40">
        <v>6</v>
      </c>
      <c r="H40">
        <v>4.736844052875</v>
      </c>
      <c r="I40">
        <v>156.3428429724498</v>
      </c>
      <c r="J40">
        <v>13.325571537236273</v>
      </c>
      <c r="K40">
        <f>Table1[[#This Row],[Uncorrected intracellular TG 13C 16:0 (nmol/L)]]/Table1[[#This Row],[Protein (mg/mL)]]</f>
        <v>33.005697723478654</v>
      </c>
      <c r="L40">
        <f>Table1[[#This Row],[Uncorrected intracellular 13C 16:0 (nmol/L)]]/Table1[[#This Row],[Protein (mg/mL)]]</f>
        <v>2.8131750567444573</v>
      </c>
    </row>
    <row r="41" spans="1:12" x14ac:dyDescent="0.25">
      <c r="A41" t="s">
        <v>97</v>
      </c>
      <c r="B41">
        <v>7</v>
      </c>
      <c r="C41" t="s">
        <v>54</v>
      </c>
      <c r="D41" t="s">
        <v>55</v>
      </c>
      <c r="E41" t="s">
        <v>30</v>
      </c>
      <c r="F41" t="s">
        <v>36</v>
      </c>
      <c r="G41">
        <v>6</v>
      </c>
      <c r="H41">
        <v>3.9243386940000002</v>
      </c>
      <c r="I41">
        <v>166.57125043078503</v>
      </c>
      <c r="J41">
        <v>19.264788256124604</v>
      </c>
      <c r="K41">
        <f>Table1[[#This Row],[Uncorrected intracellular TG 13C 16:0 (nmol/L)]]/Table1[[#This Row],[Protein (mg/mL)]]</f>
        <v>42.445686628796629</v>
      </c>
      <c r="L41">
        <f>Table1[[#This Row],[Uncorrected intracellular 13C 16:0 (nmol/L)]]/Table1[[#This Row],[Protein (mg/mL)]]</f>
        <v>4.9090534121274807</v>
      </c>
    </row>
    <row r="42" spans="1:12" x14ac:dyDescent="0.25">
      <c r="A42" t="s">
        <v>98</v>
      </c>
      <c r="B42">
        <v>7</v>
      </c>
      <c r="C42" t="s">
        <v>54</v>
      </c>
      <c r="D42" t="s">
        <v>56</v>
      </c>
      <c r="E42" t="s">
        <v>30</v>
      </c>
      <c r="F42" t="s">
        <v>36</v>
      </c>
      <c r="G42">
        <v>6</v>
      </c>
      <c r="H42">
        <v>4.9724629635000008</v>
      </c>
      <c r="I42">
        <v>111.53206267383696</v>
      </c>
      <c r="J42">
        <v>11.269723737407373</v>
      </c>
      <c r="K42">
        <f>Table1[[#This Row],[Uncorrected intracellular TG 13C 16:0 (nmol/L)]]/Table1[[#This Row],[Protein (mg/mL)]]</f>
        <v>22.429943368614282</v>
      </c>
      <c r="L42">
        <f>Table1[[#This Row],[Uncorrected intracellular 13C 16:0 (nmol/L)]]/Table1[[#This Row],[Protein (mg/mL)]]</f>
        <v>2.2664268834442716</v>
      </c>
    </row>
    <row r="43" spans="1:12" x14ac:dyDescent="0.25">
      <c r="A43" t="s">
        <v>99</v>
      </c>
      <c r="B43">
        <v>7</v>
      </c>
      <c r="C43" t="s">
        <v>54</v>
      </c>
      <c r="D43" t="s">
        <v>57</v>
      </c>
      <c r="E43" t="s">
        <v>30</v>
      </c>
      <c r="F43" t="s">
        <v>36</v>
      </c>
      <c r="G43">
        <v>6</v>
      </c>
      <c r="H43">
        <v>4.5314080835000006</v>
      </c>
      <c r="I43">
        <v>107.61572972183208</v>
      </c>
      <c r="J43">
        <v>11.848087029217517</v>
      </c>
      <c r="K43">
        <f>Table1[[#This Row],[Uncorrected intracellular TG 13C 16:0 (nmol/L)]]/Table1[[#This Row],[Protein (mg/mL)]]</f>
        <v>23.74884974798189</v>
      </c>
      <c r="L43">
        <f>Table1[[#This Row],[Uncorrected intracellular 13C 16:0 (nmol/L)]]/Table1[[#This Row],[Protein (mg/mL)]]</f>
        <v>2.6146590222936199</v>
      </c>
    </row>
    <row r="44" spans="1:12" x14ac:dyDescent="0.25">
      <c r="A44" t="s">
        <v>100</v>
      </c>
      <c r="B44">
        <v>8</v>
      </c>
      <c r="C44" t="s">
        <v>54</v>
      </c>
      <c r="D44" t="s">
        <v>55</v>
      </c>
      <c r="E44" t="s">
        <v>29</v>
      </c>
      <c r="F44" t="s">
        <v>36</v>
      </c>
      <c r="G44">
        <v>6</v>
      </c>
      <c r="H44">
        <v>4.3407587435000003</v>
      </c>
      <c r="I44">
        <v>166.48834157935929</v>
      </c>
      <c r="J44">
        <v>26.201975073397662</v>
      </c>
      <c r="K44">
        <f>Table1[[#This Row],[Uncorrected intracellular TG 13C 16:0 (nmol/L)]]/Table1[[#This Row],[Protein (mg/mL)]]</f>
        <v>38.354663646917622</v>
      </c>
      <c r="L44">
        <f>Table1[[#This Row],[Uncorrected intracellular 13C 16:0 (nmol/L)]]/Table1[[#This Row],[Protein (mg/mL)]]</f>
        <v>6.0362661510809348</v>
      </c>
    </row>
    <row r="45" spans="1:12" x14ac:dyDescent="0.25">
      <c r="A45" t="s">
        <v>101</v>
      </c>
      <c r="B45">
        <v>8</v>
      </c>
      <c r="C45" t="s">
        <v>54</v>
      </c>
      <c r="D45" t="s">
        <v>56</v>
      </c>
      <c r="E45" t="s">
        <v>29</v>
      </c>
      <c r="F45" t="s">
        <v>36</v>
      </c>
      <c r="G45">
        <v>6</v>
      </c>
      <c r="H45">
        <v>3.6333652874999993</v>
      </c>
      <c r="I45">
        <v>201.36775978912053</v>
      </c>
      <c r="J45">
        <v>14.75291712508692</v>
      </c>
      <c r="K45">
        <f>Table1[[#This Row],[Uncorrected intracellular TG 13C 16:0 (nmol/L)]]/Table1[[#This Row],[Protein (mg/mL)]]</f>
        <v>55.421831788257968</v>
      </c>
      <c r="L45">
        <f>Table1[[#This Row],[Uncorrected intracellular 13C 16:0 (nmol/L)]]/Table1[[#This Row],[Protein (mg/mL)]]</f>
        <v>4.0604001958850455</v>
      </c>
    </row>
    <row r="46" spans="1:12" x14ac:dyDescent="0.25">
      <c r="A46" t="s">
        <v>102</v>
      </c>
      <c r="B46">
        <v>8</v>
      </c>
      <c r="C46" t="s">
        <v>54</v>
      </c>
      <c r="D46" t="s">
        <v>57</v>
      </c>
      <c r="E46" t="s">
        <v>29</v>
      </c>
      <c r="F46" t="s">
        <v>36</v>
      </c>
      <c r="G46">
        <v>6</v>
      </c>
      <c r="H46">
        <v>5.3772584000000014</v>
      </c>
      <c r="I46">
        <v>206.24703150861259</v>
      </c>
      <c r="J46">
        <v>8.8294665025786543</v>
      </c>
      <c r="K46">
        <f>Table1[[#This Row],[Uncorrected intracellular TG 13C 16:0 (nmol/L)]]/Table1[[#This Row],[Protein (mg/mL)]]</f>
        <v>38.355425044965763</v>
      </c>
      <c r="L46">
        <f>Table1[[#This Row],[Uncorrected intracellular 13C 16:0 (nmol/L)]]/Table1[[#This Row],[Protein (mg/mL)]]</f>
        <v>1.642001526759185</v>
      </c>
    </row>
    <row r="47" spans="1:12" x14ac:dyDescent="0.25">
      <c r="A47" t="s">
        <v>103</v>
      </c>
      <c r="B47">
        <v>8</v>
      </c>
      <c r="C47" t="s">
        <v>54</v>
      </c>
      <c r="D47" t="s">
        <v>55</v>
      </c>
      <c r="E47" t="s">
        <v>30</v>
      </c>
      <c r="F47" t="s">
        <v>36</v>
      </c>
      <c r="G47">
        <v>6</v>
      </c>
      <c r="H47">
        <v>5.8386396875000015</v>
      </c>
      <c r="I47">
        <v>265.69921621576827</v>
      </c>
      <c r="J47">
        <v>13.157018181263659</v>
      </c>
      <c r="K47">
        <f>Table1[[#This Row],[Uncorrected intracellular TG 13C 16:0 (nmol/L)]]/Table1[[#This Row],[Protein (mg/mL)]]</f>
        <v>45.507041098049982</v>
      </c>
      <c r="L47">
        <f>Table1[[#This Row],[Uncorrected intracellular 13C 16:0 (nmol/L)]]/Table1[[#This Row],[Protein (mg/mL)]]</f>
        <v>2.2534389661742003</v>
      </c>
    </row>
    <row r="48" spans="1:12" x14ac:dyDescent="0.25">
      <c r="A48" t="s">
        <v>104</v>
      </c>
      <c r="B48">
        <v>8</v>
      </c>
      <c r="C48" t="s">
        <v>54</v>
      </c>
      <c r="D48" t="s">
        <v>56</v>
      </c>
      <c r="E48" t="s">
        <v>30</v>
      </c>
      <c r="F48" t="s">
        <v>36</v>
      </c>
      <c r="G48">
        <v>6</v>
      </c>
      <c r="H48">
        <v>5.2842505235000008</v>
      </c>
      <c r="I48">
        <v>292.74489813761937</v>
      </c>
      <c r="J48">
        <v>10.662856812960934</v>
      </c>
      <c r="K48">
        <f>Table1[[#This Row],[Uncorrected intracellular TG 13C 16:0 (nmol/L)]]/Table1[[#This Row],[Protein (mg/mL)]]</f>
        <v>55.399511593125801</v>
      </c>
      <c r="L48">
        <f>Table1[[#This Row],[Uncorrected intracellular 13C 16:0 (nmol/L)]]/Table1[[#This Row],[Protein (mg/mL)]]</f>
        <v>2.0178560356934847</v>
      </c>
    </row>
    <row r="49" spans="1:12" x14ac:dyDescent="0.25">
      <c r="A49" t="s">
        <v>105</v>
      </c>
      <c r="B49">
        <v>8</v>
      </c>
      <c r="C49" t="s">
        <v>54</v>
      </c>
      <c r="D49" t="s">
        <v>57</v>
      </c>
      <c r="E49" t="s">
        <v>30</v>
      </c>
      <c r="F49" t="s">
        <v>36</v>
      </c>
      <c r="G49">
        <v>6</v>
      </c>
      <c r="H49">
        <v>4.8940926828750007</v>
      </c>
      <c r="I49">
        <v>225.30617024709929</v>
      </c>
      <c r="J49">
        <v>11.587258714081994</v>
      </c>
      <c r="K49">
        <f>Table1[[#This Row],[Uncorrected intracellular TG 13C 16:0 (nmol/L)]]/Table1[[#This Row],[Protein (mg/mL)]]</f>
        <v>46.036351341582019</v>
      </c>
      <c r="L49">
        <f>Table1[[#This Row],[Uncorrected intracellular 13C 16:0 (nmol/L)]]/Table1[[#This Row],[Protein (mg/mL)]]</f>
        <v>2.3676009967337071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A50-7815-4DC8-A9A8-77E827F75BC9}">
  <dimension ref="A1:L97"/>
  <sheetViews>
    <sheetView topLeftCell="A65" workbookViewId="0">
      <selection activeCell="H95" activeCellId="3" sqref="H77:H79 H83:H85 H89:H91 H95:H97"/>
    </sheetView>
  </sheetViews>
  <sheetFormatPr defaultRowHeight="15" x14ac:dyDescent="0.25"/>
  <cols>
    <col min="1" max="1" width="13.140625" customWidth="1"/>
    <col min="3" max="3" width="19.140625" customWidth="1"/>
    <col min="7" max="7" width="19.140625" customWidth="1"/>
    <col min="8" max="8" width="17.7109375" customWidth="1"/>
    <col min="9" max="9" width="48.140625" customWidth="1"/>
    <col min="10" max="10" width="41" customWidth="1"/>
    <col min="11" max="11" width="46.140625" customWidth="1"/>
    <col min="12" max="12" width="39" customWidth="1"/>
  </cols>
  <sheetData>
    <row r="1" spans="1:12" x14ac:dyDescent="0.25">
      <c r="A1" t="s">
        <v>50</v>
      </c>
      <c r="B1" t="s">
        <v>10</v>
      </c>
      <c r="C1" t="s">
        <v>51</v>
      </c>
      <c r="D1" t="s">
        <v>52</v>
      </c>
      <c r="E1" t="s">
        <v>28</v>
      </c>
      <c r="F1" t="s">
        <v>27</v>
      </c>
      <c r="G1" t="s">
        <v>53</v>
      </c>
      <c r="H1" t="s">
        <v>106</v>
      </c>
      <c r="I1" t="s">
        <v>172</v>
      </c>
      <c r="J1" t="s">
        <v>173</v>
      </c>
      <c r="K1" t="s">
        <v>174</v>
      </c>
      <c r="L1" t="s">
        <v>175</v>
      </c>
    </row>
    <row r="2" spans="1:12" x14ac:dyDescent="0.25">
      <c r="A2" t="s">
        <v>110</v>
      </c>
      <c r="B2">
        <v>1</v>
      </c>
      <c r="C2" t="s">
        <v>54</v>
      </c>
      <c r="D2" t="s">
        <v>55</v>
      </c>
      <c r="E2" t="s">
        <v>29</v>
      </c>
      <c r="F2" t="s">
        <v>35</v>
      </c>
      <c r="G2">
        <v>2</v>
      </c>
      <c r="H2">
        <v>1.6105425179999999</v>
      </c>
      <c r="I2">
        <v>92.882279100953099</v>
      </c>
      <c r="J2">
        <v>32.44317554489183</v>
      </c>
      <c r="K2">
        <f>Table2[[#This Row],[Uncorrected intracellular 16:0 from TG(umol/L)]]/Table2[[#This Row],[Protein (mg/mL)]]</f>
        <v>57.671423177511606</v>
      </c>
      <c r="L2">
        <f>Table2[[#This Row],[Uncorrected intracellular 16:0 (umol/L)]]/Table2[[#This Row],[Protein (mg/mL)]]</f>
        <v>20.144252748558504</v>
      </c>
    </row>
    <row r="3" spans="1:12" x14ac:dyDescent="0.25">
      <c r="A3" t="s">
        <v>111</v>
      </c>
      <c r="B3">
        <v>1</v>
      </c>
      <c r="C3" t="s">
        <v>54</v>
      </c>
      <c r="D3" t="s">
        <v>56</v>
      </c>
      <c r="E3" t="s">
        <v>29</v>
      </c>
      <c r="F3" t="s">
        <v>35</v>
      </c>
      <c r="G3">
        <v>2</v>
      </c>
      <c r="H3">
        <v>1.8536911395000002</v>
      </c>
      <c r="I3">
        <v>329.53519425745577</v>
      </c>
      <c r="J3">
        <v>55.118341914416874</v>
      </c>
      <c r="K3">
        <f>Table2[[#This Row],[Uncorrected intracellular 16:0 from TG(umol/L)]]/Table2[[#This Row],[Protein (mg/mL)]]</f>
        <v>177.77243858776924</v>
      </c>
      <c r="L3">
        <f>Table2[[#This Row],[Uncorrected intracellular 16:0 (umol/L)]]/Table2[[#This Row],[Protein (mg/mL)]]</f>
        <v>29.734371999687095</v>
      </c>
    </row>
    <row r="4" spans="1:12" x14ac:dyDescent="0.25">
      <c r="A4" t="s">
        <v>112</v>
      </c>
      <c r="B4">
        <v>1</v>
      </c>
      <c r="C4" t="s">
        <v>54</v>
      </c>
      <c r="D4" t="s">
        <v>57</v>
      </c>
      <c r="E4" t="s">
        <v>29</v>
      </c>
      <c r="F4" t="s">
        <v>35</v>
      </c>
      <c r="G4">
        <v>2</v>
      </c>
      <c r="H4">
        <v>1.1077408155000004</v>
      </c>
      <c r="I4">
        <v>501.97879577046677</v>
      </c>
      <c r="J4">
        <v>77.906202593815223</v>
      </c>
      <c r="K4">
        <f>Table2[[#This Row],[Uncorrected intracellular 16:0 from TG(umol/L)]]/Table2[[#This Row],[Protein (mg/mL)]]</f>
        <v>453.15545725729072</v>
      </c>
      <c r="L4">
        <f>Table2[[#This Row],[Uncorrected intracellular 16:0 (umol/L)]]/Table2[[#This Row],[Protein (mg/mL)]]</f>
        <v>70.328908625300357</v>
      </c>
    </row>
    <row r="5" spans="1:12" x14ac:dyDescent="0.25">
      <c r="A5" t="s">
        <v>58</v>
      </c>
      <c r="B5">
        <v>1</v>
      </c>
      <c r="C5" t="s">
        <v>54</v>
      </c>
      <c r="D5" t="s">
        <v>55</v>
      </c>
      <c r="E5" t="s">
        <v>29</v>
      </c>
      <c r="F5" t="s">
        <v>36</v>
      </c>
      <c r="G5">
        <v>2</v>
      </c>
      <c r="H5">
        <v>1.4236399874999996</v>
      </c>
      <c r="I5">
        <v>107.23992176882432</v>
      </c>
      <c r="J5">
        <v>57.638388964787595</v>
      </c>
      <c r="K5">
        <f>Table2[[#This Row],[Uncorrected intracellular 16:0 from TG(umol/L)]]/Table2[[#This Row],[Protein (mg/mL)]]</f>
        <v>75.327978077620799</v>
      </c>
      <c r="L5">
        <f>Table2[[#This Row],[Uncorrected intracellular 16:0 (umol/L)]]/Table2[[#This Row],[Protein (mg/mL)]]</f>
        <v>40.4866324849474</v>
      </c>
    </row>
    <row r="6" spans="1:12" x14ac:dyDescent="0.25">
      <c r="A6" t="s">
        <v>59</v>
      </c>
      <c r="B6">
        <v>1</v>
      </c>
      <c r="C6" t="s">
        <v>54</v>
      </c>
      <c r="D6" t="s">
        <v>56</v>
      </c>
      <c r="E6" t="s">
        <v>29</v>
      </c>
      <c r="F6" t="s">
        <v>36</v>
      </c>
      <c r="G6">
        <v>2</v>
      </c>
      <c r="H6">
        <v>1.2781464648750005</v>
      </c>
      <c r="I6">
        <v>381.56625242991754</v>
      </c>
      <c r="J6">
        <v>61.040049717478361</v>
      </c>
      <c r="K6">
        <f>Table2[[#This Row],[Uncorrected intracellular 16:0 from TG(umol/L)]]/Table2[[#This Row],[Protein (mg/mL)]]</f>
        <v>298.53092968279952</v>
      </c>
      <c r="L6">
        <f>Table2[[#This Row],[Uncorrected intracellular 16:0 (umol/L)]]/Table2[[#This Row],[Protein (mg/mL)]]</f>
        <v>47.756694083919342</v>
      </c>
    </row>
    <row r="7" spans="1:12" x14ac:dyDescent="0.25">
      <c r="A7" t="s">
        <v>60</v>
      </c>
      <c r="B7">
        <v>1</v>
      </c>
      <c r="C7" t="s">
        <v>54</v>
      </c>
      <c r="D7" t="s">
        <v>57</v>
      </c>
      <c r="E7" t="s">
        <v>29</v>
      </c>
      <c r="F7" t="s">
        <v>36</v>
      </c>
      <c r="G7">
        <v>2</v>
      </c>
      <c r="H7">
        <v>1.4635275138749999</v>
      </c>
      <c r="I7">
        <v>555.56662260954886</v>
      </c>
      <c r="J7">
        <v>74.201688896209305</v>
      </c>
      <c r="K7">
        <f>Table2[[#This Row],[Uncorrected intracellular 16:0 from TG(umol/L)]]/Table2[[#This Row],[Protein (mg/mL)]]</f>
        <v>379.60791125721187</v>
      </c>
      <c r="L7">
        <f>Table2[[#This Row],[Uncorrected intracellular 16:0 (umol/L)]]/Table2[[#This Row],[Protein (mg/mL)]]</f>
        <v>50.700576649730742</v>
      </c>
    </row>
    <row r="8" spans="1:12" x14ac:dyDescent="0.25">
      <c r="A8" t="s">
        <v>113</v>
      </c>
      <c r="B8">
        <v>1</v>
      </c>
      <c r="C8" t="s">
        <v>54</v>
      </c>
      <c r="D8" t="s">
        <v>55</v>
      </c>
      <c r="E8" t="s">
        <v>30</v>
      </c>
      <c r="F8" t="s">
        <v>35</v>
      </c>
      <c r="G8">
        <v>2</v>
      </c>
      <c r="H8">
        <v>1.6508449938750001</v>
      </c>
      <c r="I8">
        <v>83.700079520690565</v>
      </c>
      <c r="J8">
        <v>51.598183968140681</v>
      </c>
      <c r="K8">
        <f>Table2[[#This Row],[Uncorrected intracellular 16:0 from TG(umol/L)]]/Table2[[#This Row],[Protein (mg/mL)]]</f>
        <v>50.701355870015881</v>
      </c>
      <c r="L8">
        <f>Table2[[#This Row],[Uncorrected intracellular 16:0 (umol/L)]]/Table2[[#This Row],[Protein (mg/mL)]]</f>
        <v>31.255620097332791</v>
      </c>
    </row>
    <row r="9" spans="1:12" x14ac:dyDescent="0.25">
      <c r="A9" t="s">
        <v>114</v>
      </c>
      <c r="B9">
        <v>1</v>
      </c>
      <c r="C9" t="s">
        <v>54</v>
      </c>
      <c r="D9" t="s">
        <v>56</v>
      </c>
      <c r="E9" t="s">
        <v>30</v>
      </c>
      <c r="F9" t="s">
        <v>35</v>
      </c>
      <c r="G9">
        <v>2</v>
      </c>
      <c r="H9">
        <v>1.2124082355000003</v>
      </c>
      <c r="I9">
        <v>348.33958227566092</v>
      </c>
      <c r="J9">
        <v>63.26437785398609</v>
      </c>
      <c r="K9">
        <f>Table2[[#This Row],[Uncorrected intracellular 16:0 from TG(umol/L)]]/Table2[[#This Row],[Protein (mg/mL)]]</f>
        <v>287.31212150831749</v>
      </c>
      <c r="L9">
        <f>Table2[[#This Row],[Uncorrected intracellular 16:0 (umol/L)]]/Table2[[#This Row],[Protein (mg/mL)]]</f>
        <v>52.180755624689148</v>
      </c>
    </row>
    <row r="10" spans="1:12" x14ac:dyDescent="0.25">
      <c r="A10" t="s">
        <v>115</v>
      </c>
      <c r="B10">
        <v>1</v>
      </c>
      <c r="C10" t="s">
        <v>54</v>
      </c>
      <c r="D10" t="s">
        <v>57</v>
      </c>
      <c r="E10" t="s">
        <v>30</v>
      </c>
      <c r="F10" t="s">
        <v>35</v>
      </c>
      <c r="G10">
        <v>2</v>
      </c>
      <c r="H10">
        <v>1.3177079594999996</v>
      </c>
      <c r="I10">
        <v>603.17291417644003</v>
      </c>
      <c r="J10">
        <v>89.026645426762954</v>
      </c>
      <c r="K10">
        <f>Table2[[#This Row],[Uncorrected intracellular 16:0 from TG(umol/L)]]/Table2[[#This Row],[Protein (mg/mL)]]</f>
        <v>457.7440014897627</v>
      </c>
      <c r="L10">
        <f>Table2[[#This Row],[Uncorrected intracellular 16:0 (umol/L)]]/Table2[[#This Row],[Protein (mg/mL)]]</f>
        <v>67.561742178854146</v>
      </c>
    </row>
    <row r="11" spans="1:12" x14ac:dyDescent="0.25">
      <c r="A11" t="s">
        <v>61</v>
      </c>
      <c r="B11">
        <v>1</v>
      </c>
      <c r="C11" t="s">
        <v>54</v>
      </c>
      <c r="D11" t="s">
        <v>55</v>
      </c>
      <c r="E11" t="s">
        <v>30</v>
      </c>
      <c r="F11" t="s">
        <v>36</v>
      </c>
      <c r="G11">
        <v>2</v>
      </c>
      <c r="H11">
        <v>1.0296552000000001</v>
      </c>
      <c r="I11">
        <v>105.53946006878816</v>
      </c>
      <c r="J11">
        <v>49.390833886169482</v>
      </c>
      <c r="K11">
        <f>Table2[[#This Row],[Uncorrected intracellular 16:0 from TG(umol/L)]]/Table2[[#This Row],[Protein (mg/mL)]]</f>
        <v>102.49980776942432</v>
      </c>
      <c r="L11">
        <f>Table2[[#This Row],[Uncorrected intracellular 16:0 (umol/L)]]/Table2[[#This Row],[Protein (mg/mL)]]</f>
        <v>47.968323654529669</v>
      </c>
    </row>
    <row r="12" spans="1:12" x14ac:dyDescent="0.25">
      <c r="A12" t="s">
        <v>62</v>
      </c>
      <c r="B12">
        <v>1</v>
      </c>
      <c r="C12" t="s">
        <v>54</v>
      </c>
      <c r="D12" t="s">
        <v>56</v>
      </c>
      <c r="E12" t="s">
        <v>30</v>
      </c>
      <c r="F12" t="s">
        <v>36</v>
      </c>
      <c r="G12">
        <v>2</v>
      </c>
      <c r="H12">
        <v>1.3970977019999997</v>
      </c>
      <c r="I12">
        <v>419.05789372715191</v>
      </c>
      <c r="J12">
        <v>85.126640676393109</v>
      </c>
      <c r="K12">
        <f>Table2[[#This Row],[Uncorrected intracellular 16:0 from TG(umol/L)]]/Table2[[#This Row],[Protein (mg/mL)]]</f>
        <v>299.9488819767252</v>
      </c>
      <c r="L12">
        <f>Table2[[#This Row],[Uncorrected intracellular 16:0 (umol/L)]]/Table2[[#This Row],[Protein (mg/mL)]]</f>
        <v>60.931057688042152</v>
      </c>
    </row>
    <row r="13" spans="1:12" x14ac:dyDescent="0.25">
      <c r="A13" t="s">
        <v>63</v>
      </c>
      <c r="B13">
        <v>1</v>
      </c>
      <c r="C13" t="s">
        <v>54</v>
      </c>
      <c r="D13" t="s">
        <v>57</v>
      </c>
      <c r="E13" t="s">
        <v>30</v>
      </c>
      <c r="F13" t="s">
        <v>36</v>
      </c>
      <c r="G13">
        <v>2</v>
      </c>
      <c r="H13">
        <v>1.5168491988749999</v>
      </c>
      <c r="I13">
        <v>587.81605932944956</v>
      </c>
      <c r="J13">
        <v>90.464869584585429</v>
      </c>
      <c r="K13">
        <f>Table2[[#This Row],[Uncorrected intracellular 16:0 from TG(umol/L)]]/Table2[[#This Row],[Protein (mg/mL)]]</f>
        <v>387.52438921773802</v>
      </c>
      <c r="L13">
        <f>Table2[[#This Row],[Uncorrected intracellular 16:0 (umol/L)]]/Table2[[#This Row],[Protein (mg/mL)]]</f>
        <v>59.639989032318056</v>
      </c>
    </row>
    <row r="14" spans="1:12" x14ac:dyDescent="0.25">
      <c r="A14" t="s">
        <v>116</v>
      </c>
      <c r="B14">
        <v>2</v>
      </c>
      <c r="C14" t="s">
        <v>54</v>
      </c>
      <c r="D14" t="s">
        <v>55</v>
      </c>
      <c r="E14" t="s">
        <v>29</v>
      </c>
      <c r="F14" t="s">
        <v>35</v>
      </c>
      <c r="G14">
        <v>2</v>
      </c>
      <c r="H14">
        <v>1.1599954875000005</v>
      </c>
      <c r="I14">
        <v>89.217597788599321</v>
      </c>
      <c r="J14">
        <v>43.095794633367284</v>
      </c>
      <c r="K14">
        <f>Table2[[#This Row],[Uncorrected intracellular 16:0 from TG(umol/L)]]/Table2[[#This Row],[Protein (mg/mL)]]</f>
        <v>76.912021425944801</v>
      </c>
      <c r="L14">
        <f>Table2[[#This Row],[Uncorrected intracellular 16:0 (umol/L)]]/Table2[[#This Row],[Protein (mg/mL)]]</f>
        <v>37.151691621013541</v>
      </c>
    </row>
    <row r="15" spans="1:12" x14ac:dyDescent="0.25">
      <c r="A15" t="s">
        <v>117</v>
      </c>
      <c r="B15">
        <v>2</v>
      </c>
      <c r="C15" t="s">
        <v>54</v>
      </c>
      <c r="D15" t="s">
        <v>56</v>
      </c>
      <c r="E15" t="s">
        <v>29</v>
      </c>
      <c r="F15" t="s">
        <v>35</v>
      </c>
      <c r="G15">
        <v>2</v>
      </c>
      <c r="H15">
        <v>1.0816727580000003</v>
      </c>
      <c r="I15">
        <v>426.12035454578069</v>
      </c>
      <c r="J15">
        <v>69.476545137254405</v>
      </c>
      <c r="K15">
        <f>Table2[[#This Row],[Uncorrected intracellular 16:0 from TG(umol/L)]]/Table2[[#This Row],[Protein (mg/mL)]]</f>
        <v>393.94572100870141</v>
      </c>
      <c r="L15">
        <f>Table2[[#This Row],[Uncorrected intracellular 16:0 (umol/L)]]/Table2[[#This Row],[Protein (mg/mL)]]</f>
        <v>64.230650742943439</v>
      </c>
    </row>
    <row r="16" spans="1:12" x14ac:dyDescent="0.25">
      <c r="A16" t="s">
        <v>118</v>
      </c>
      <c r="B16">
        <v>2</v>
      </c>
      <c r="C16" t="s">
        <v>54</v>
      </c>
      <c r="D16" t="s">
        <v>57</v>
      </c>
      <c r="E16" t="s">
        <v>29</v>
      </c>
      <c r="F16" t="s">
        <v>35</v>
      </c>
      <c r="G16">
        <v>2</v>
      </c>
      <c r="H16">
        <v>1.7182133820000001</v>
      </c>
      <c r="I16">
        <v>542.25865620733828</v>
      </c>
      <c r="J16">
        <v>56.037629292433685</v>
      </c>
      <c r="K16">
        <f>Table2[[#This Row],[Uncorrected intracellular 16:0 from TG(umol/L)]]/Table2[[#This Row],[Protein (mg/mL)]]</f>
        <v>315.5944784786563</v>
      </c>
      <c r="L16">
        <f>Table2[[#This Row],[Uncorrected intracellular 16:0 (umol/L)]]/Table2[[#This Row],[Protein (mg/mL)]]</f>
        <v>32.613894106217408</v>
      </c>
    </row>
    <row r="17" spans="1:12" x14ac:dyDescent="0.25">
      <c r="A17" t="s">
        <v>64</v>
      </c>
      <c r="B17">
        <v>2</v>
      </c>
      <c r="C17" t="s">
        <v>54</v>
      </c>
      <c r="D17" t="s">
        <v>55</v>
      </c>
      <c r="E17" t="s">
        <v>29</v>
      </c>
      <c r="F17" t="s">
        <v>36</v>
      </c>
      <c r="G17">
        <v>2</v>
      </c>
      <c r="H17">
        <v>1.1469169998750004</v>
      </c>
      <c r="I17">
        <v>107.88399406439278</v>
      </c>
      <c r="J17">
        <v>41.920597670981998</v>
      </c>
      <c r="K17">
        <f>Table2[[#This Row],[Uncorrected intracellular 16:0 from TG(umol/L)]]/Table2[[#This Row],[Protein (mg/mL)]]</f>
        <v>94.064342996180883</v>
      </c>
      <c r="L17">
        <f>Table2[[#This Row],[Uncorrected intracellular 16:0 (umol/L)]]/Table2[[#This Row],[Protein (mg/mL)]]</f>
        <v>36.550681239837601</v>
      </c>
    </row>
    <row r="18" spans="1:12" x14ac:dyDescent="0.25">
      <c r="A18" t="s">
        <v>65</v>
      </c>
      <c r="B18">
        <v>2</v>
      </c>
      <c r="C18" t="s">
        <v>54</v>
      </c>
      <c r="D18" t="s">
        <v>56</v>
      </c>
      <c r="E18" t="s">
        <v>29</v>
      </c>
      <c r="F18" t="s">
        <v>36</v>
      </c>
      <c r="G18">
        <v>2</v>
      </c>
      <c r="H18">
        <v>1.3705949355</v>
      </c>
      <c r="I18">
        <v>466.59104964009356</v>
      </c>
      <c r="J18">
        <v>61.900034304777208</v>
      </c>
      <c r="K18">
        <f>Table2[[#This Row],[Uncorrected intracellular 16:0 from TG(umol/L)]]/Table2[[#This Row],[Protein (mg/mL)]]</f>
        <v>340.4295737236755</v>
      </c>
      <c r="L18">
        <f>Table2[[#This Row],[Uncorrected intracellular 16:0 (umol/L)]]/Table2[[#This Row],[Protein (mg/mL)]]</f>
        <v>45.162894376372229</v>
      </c>
    </row>
    <row r="19" spans="1:12" x14ac:dyDescent="0.25">
      <c r="A19" t="s">
        <v>66</v>
      </c>
      <c r="B19">
        <v>2</v>
      </c>
      <c r="C19" t="s">
        <v>54</v>
      </c>
      <c r="D19" t="s">
        <v>57</v>
      </c>
      <c r="E19" t="s">
        <v>29</v>
      </c>
      <c r="F19" t="s">
        <v>36</v>
      </c>
      <c r="G19">
        <v>2</v>
      </c>
      <c r="H19">
        <v>1.0947018468750003</v>
      </c>
      <c r="I19">
        <v>572.36598517472487</v>
      </c>
      <c r="J19">
        <v>68.512861253630547</v>
      </c>
      <c r="K19">
        <f>Table2[[#This Row],[Uncorrected intracellular 16:0 from TG(umol/L)]]/Table2[[#This Row],[Protein (mg/mL)]]</f>
        <v>522.85102725334229</v>
      </c>
      <c r="L19">
        <f>Table2[[#This Row],[Uncorrected intracellular 16:0 (umol/L)]]/Table2[[#This Row],[Protein (mg/mL)]]</f>
        <v>62.585864314755071</v>
      </c>
    </row>
    <row r="20" spans="1:12" x14ac:dyDescent="0.25">
      <c r="A20" t="s">
        <v>119</v>
      </c>
      <c r="B20">
        <v>2</v>
      </c>
      <c r="C20" t="s">
        <v>54</v>
      </c>
      <c r="D20" t="s">
        <v>55</v>
      </c>
      <c r="E20" t="s">
        <v>30</v>
      </c>
      <c r="F20" t="s">
        <v>35</v>
      </c>
      <c r="G20">
        <v>2</v>
      </c>
      <c r="H20">
        <v>1.4369259498750007</v>
      </c>
      <c r="I20">
        <v>94.048592815931613</v>
      </c>
      <c r="J20">
        <v>46.027987522412161</v>
      </c>
      <c r="K20">
        <f>Table2[[#This Row],[Uncorrected intracellular 16:0 from TG(umol/L)]]/Table2[[#This Row],[Protein (mg/mL)]]</f>
        <v>65.451245294938801</v>
      </c>
      <c r="L20">
        <f>Table2[[#This Row],[Uncorrected intracellular 16:0 (umol/L)]]/Table2[[#This Row],[Protein (mg/mL)]]</f>
        <v>32.03226131897484</v>
      </c>
    </row>
    <row r="21" spans="1:12" x14ac:dyDescent="0.25">
      <c r="A21" t="s">
        <v>120</v>
      </c>
      <c r="B21">
        <v>2</v>
      </c>
      <c r="C21" t="s">
        <v>54</v>
      </c>
      <c r="D21" t="s">
        <v>56</v>
      </c>
      <c r="E21" t="s">
        <v>30</v>
      </c>
      <c r="F21" t="s">
        <v>35</v>
      </c>
      <c r="G21">
        <v>2</v>
      </c>
      <c r="H21">
        <v>1.7317166988749999</v>
      </c>
      <c r="I21">
        <v>393.90062679217596</v>
      </c>
      <c r="J21">
        <v>73.108999427001223</v>
      </c>
      <c r="K21">
        <f>Table2[[#This Row],[Uncorrected intracellular 16:0 from TG(umol/L)]]/Table2[[#This Row],[Protein (mg/mL)]]</f>
        <v>227.46250991751208</v>
      </c>
      <c r="L21">
        <f>Table2[[#This Row],[Uncorrected intracellular 16:0 (umol/L)]]/Table2[[#This Row],[Protein (mg/mL)]]</f>
        <v>42.217644187698873</v>
      </c>
    </row>
    <row r="22" spans="1:12" x14ac:dyDescent="0.25">
      <c r="A22" t="s">
        <v>121</v>
      </c>
      <c r="B22">
        <v>2</v>
      </c>
      <c r="C22" t="s">
        <v>54</v>
      </c>
      <c r="D22" t="s">
        <v>57</v>
      </c>
      <c r="E22" t="s">
        <v>30</v>
      </c>
      <c r="F22" t="s">
        <v>35</v>
      </c>
      <c r="G22">
        <v>2</v>
      </c>
      <c r="H22">
        <v>1.7587529718750003</v>
      </c>
      <c r="I22">
        <v>656.76506807107739</v>
      </c>
      <c r="J22">
        <v>82.085625855801922</v>
      </c>
      <c r="K22">
        <f>Table2[[#This Row],[Uncorrected intracellular 16:0 from TG(umol/L)]]/Table2[[#This Row],[Protein (mg/mL)]]</f>
        <v>373.42655766540224</v>
      </c>
      <c r="L22">
        <f>Table2[[#This Row],[Uncorrected intracellular 16:0 (umol/L)]]/Table2[[#This Row],[Protein (mg/mL)]]</f>
        <v>46.672629509925279</v>
      </c>
    </row>
    <row r="23" spans="1:12" x14ac:dyDescent="0.25">
      <c r="A23" t="s">
        <v>67</v>
      </c>
      <c r="B23">
        <v>2</v>
      </c>
      <c r="C23" t="s">
        <v>54</v>
      </c>
      <c r="D23" t="s">
        <v>55</v>
      </c>
      <c r="E23" t="s">
        <v>30</v>
      </c>
      <c r="F23" t="s">
        <v>36</v>
      </c>
      <c r="G23">
        <v>2</v>
      </c>
      <c r="H23">
        <v>1.4236399874999996</v>
      </c>
      <c r="I23">
        <v>91.246841325122304</v>
      </c>
      <c r="J23">
        <v>47.539132349016647</v>
      </c>
      <c r="K23">
        <f>Table2[[#This Row],[Uncorrected intracellular 16:0 from TG(umol/L)]]/Table2[[#This Row],[Protein (mg/mL)]]</f>
        <v>64.09404212181299</v>
      </c>
      <c r="L23">
        <f>Table2[[#This Row],[Uncorrected intracellular 16:0 (umol/L)]]/Table2[[#This Row],[Protein (mg/mL)]]</f>
        <v>33.392664414054792</v>
      </c>
    </row>
    <row r="24" spans="1:12" x14ac:dyDescent="0.25">
      <c r="A24" t="s">
        <v>68</v>
      </c>
      <c r="B24">
        <v>2</v>
      </c>
      <c r="C24" t="s">
        <v>54</v>
      </c>
      <c r="D24" t="s">
        <v>56</v>
      </c>
      <c r="E24" t="s">
        <v>30</v>
      </c>
      <c r="F24" t="s">
        <v>36</v>
      </c>
      <c r="G24">
        <v>2</v>
      </c>
      <c r="H24">
        <v>1.1992902288750005</v>
      </c>
      <c r="I24">
        <v>427.20701080553994</v>
      </c>
      <c r="J24">
        <v>70.863029590730179</v>
      </c>
      <c r="K24">
        <f>Table2[[#This Row],[Uncorrected intracellular 16:0 from TG(umol/L)]]/Table2[[#This Row],[Protein (mg/mL)]]</f>
        <v>356.2165358474432</v>
      </c>
      <c r="L24">
        <f>Table2[[#This Row],[Uncorrected intracellular 16:0 (umol/L)]]/Table2[[#This Row],[Protein (mg/mL)]]</f>
        <v>59.087473477711526</v>
      </c>
    </row>
    <row r="25" spans="1:12" x14ac:dyDescent="0.25">
      <c r="A25" t="s">
        <v>69</v>
      </c>
      <c r="B25">
        <v>2</v>
      </c>
      <c r="C25" t="s">
        <v>54</v>
      </c>
      <c r="D25" t="s">
        <v>57</v>
      </c>
      <c r="E25" t="s">
        <v>30</v>
      </c>
      <c r="F25" t="s">
        <v>36</v>
      </c>
      <c r="G25">
        <v>2</v>
      </c>
      <c r="H25">
        <v>1.1992902288750005</v>
      </c>
      <c r="I25">
        <v>558.98751845446054</v>
      </c>
      <c r="J25">
        <v>69.841858852229976</v>
      </c>
      <c r="K25">
        <f>Table2[[#This Row],[Uncorrected intracellular 16:0 from TG(umol/L)]]/Table2[[#This Row],[Protein (mg/mL)]]</f>
        <v>466.09861816252874</v>
      </c>
      <c r="L25">
        <f>Table2[[#This Row],[Uncorrected intracellular 16:0 (umol/L)]]/Table2[[#This Row],[Protein (mg/mL)]]</f>
        <v>58.23599423281005</v>
      </c>
    </row>
    <row r="26" spans="1:12" x14ac:dyDescent="0.25">
      <c r="A26" t="s">
        <v>122</v>
      </c>
      <c r="B26">
        <v>3</v>
      </c>
      <c r="C26" t="s">
        <v>54</v>
      </c>
      <c r="D26" t="s">
        <v>55</v>
      </c>
      <c r="E26" t="s">
        <v>29</v>
      </c>
      <c r="F26" t="s">
        <v>35</v>
      </c>
      <c r="G26">
        <v>2</v>
      </c>
      <c r="H26">
        <v>1.9218005088749992</v>
      </c>
      <c r="I26">
        <v>75.876535853827193</v>
      </c>
      <c r="J26">
        <v>54.458614860273862</v>
      </c>
      <c r="K26">
        <f>Table2[[#This Row],[Uncorrected intracellular 16:0 from TG(umol/L)]]/Table2[[#This Row],[Protein (mg/mL)]]</f>
        <v>39.482004247279797</v>
      </c>
      <c r="L26">
        <f>Table2[[#This Row],[Uncorrected intracellular 16:0 (umol/L)]]/Table2[[#This Row],[Protein (mg/mL)]]</f>
        <v>28.337288188227888</v>
      </c>
    </row>
    <row r="27" spans="1:12" x14ac:dyDescent="0.25">
      <c r="A27" t="s">
        <v>123</v>
      </c>
      <c r="B27">
        <v>3</v>
      </c>
      <c r="C27" t="s">
        <v>54</v>
      </c>
      <c r="D27" t="s">
        <v>56</v>
      </c>
      <c r="E27" t="s">
        <v>29</v>
      </c>
      <c r="F27" t="s">
        <v>35</v>
      </c>
      <c r="G27">
        <v>2</v>
      </c>
      <c r="H27">
        <v>2.4615304155</v>
      </c>
      <c r="I27">
        <v>343.97980732337334</v>
      </c>
      <c r="J27">
        <v>83.602200138265033</v>
      </c>
      <c r="K27">
        <f>Table2[[#This Row],[Uncorrected intracellular 16:0 from TG(umol/L)]]/Table2[[#This Row],[Protein (mg/mL)]]</f>
        <v>139.74225350106113</v>
      </c>
      <c r="L27">
        <f>Table2[[#This Row],[Uncorrected intracellular 16:0 (umol/L)]]/Table2[[#This Row],[Protein (mg/mL)]]</f>
        <v>33.963504822784522</v>
      </c>
    </row>
    <row r="28" spans="1:12" x14ac:dyDescent="0.25">
      <c r="A28" t="s">
        <v>124</v>
      </c>
      <c r="B28">
        <v>3</v>
      </c>
      <c r="C28" t="s">
        <v>54</v>
      </c>
      <c r="D28" t="s">
        <v>57</v>
      </c>
      <c r="E28" t="s">
        <v>29</v>
      </c>
      <c r="F28" t="s">
        <v>35</v>
      </c>
      <c r="G28">
        <v>2</v>
      </c>
      <c r="H28">
        <v>2.0038577838749996</v>
      </c>
      <c r="I28">
        <v>444.21605847354539</v>
      </c>
      <c r="J28">
        <v>70.665993120171748</v>
      </c>
      <c r="K28">
        <f>Table2[[#This Row],[Uncorrected intracellular 16:0 from TG(umol/L)]]/Table2[[#This Row],[Protein (mg/mL)]]</f>
        <v>221.68043163948184</v>
      </c>
      <c r="L28">
        <f>Table2[[#This Row],[Uncorrected intracellular 16:0 (umol/L)]]/Table2[[#This Row],[Protein (mg/mL)]]</f>
        <v>35.264974235606672</v>
      </c>
    </row>
    <row r="29" spans="1:12" x14ac:dyDescent="0.25">
      <c r="A29" t="s">
        <v>70</v>
      </c>
      <c r="B29">
        <v>3</v>
      </c>
      <c r="C29" t="s">
        <v>54</v>
      </c>
      <c r="D29" t="s">
        <v>55</v>
      </c>
      <c r="E29" t="s">
        <v>29</v>
      </c>
      <c r="F29" t="s">
        <v>36</v>
      </c>
      <c r="G29">
        <v>2</v>
      </c>
      <c r="H29">
        <v>2.0038577838749996</v>
      </c>
      <c r="I29">
        <v>69.758830924058998</v>
      </c>
      <c r="J29">
        <v>42.175540337166893</v>
      </c>
      <c r="K29">
        <f>Table2[[#This Row],[Uncorrected intracellular 16:0 from TG(umol/L)]]/Table2[[#This Row],[Protein (mg/mL)]]</f>
        <v>34.812266362117512</v>
      </c>
      <c r="L29">
        <f>Table2[[#This Row],[Uncorrected intracellular 16:0 (umol/L)]]/Table2[[#This Row],[Protein (mg/mL)]]</f>
        <v>21.0471724473426</v>
      </c>
    </row>
    <row r="30" spans="1:12" x14ac:dyDescent="0.25">
      <c r="A30" t="s">
        <v>71</v>
      </c>
      <c r="B30">
        <v>3</v>
      </c>
      <c r="C30" t="s">
        <v>54</v>
      </c>
      <c r="D30" t="s">
        <v>56</v>
      </c>
      <c r="E30" t="s">
        <v>29</v>
      </c>
      <c r="F30" t="s">
        <v>36</v>
      </c>
      <c r="G30">
        <v>2</v>
      </c>
      <c r="H30">
        <v>2.2938591554999999</v>
      </c>
      <c r="I30">
        <v>297.20184975981414</v>
      </c>
      <c r="J30">
        <v>53.547167392210397</v>
      </c>
      <c r="K30">
        <f>Table2[[#This Row],[Uncorrected intracellular 16:0 from TG(umol/L)]]/Table2[[#This Row],[Protein (mg/mL)]]</f>
        <v>129.56412299648454</v>
      </c>
      <c r="L30">
        <f>Table2[[#This Row],[Uncorrected intracellular 16:0 (umol/L)]]/Table2[[#This Row],[Protein (mg/mL)]]</f>
        <v>23.343703236452001</v>
      </c>
    </row>
    <row r="31" spans="1:12" x14ac:dyDescent="0.25">
      <c r="A31" t="s">
        <v>72</v>
      </c>
      <c r="B31">
        <v>3</v>
      </c>
      <c r="C31" t="s">
        <v>54</v>
      </c>
      <c r="D31" t="s">
        <v>57</v>
      </c>
      <c r="E31" t="s">
        <v>29</v>
      </c>
      <c r="F31" t="s">
        <v>36</v>
      </c>
      <c r="G31">
        <v>2</v>
      </c>
      <c r="H31">
        <v>2.2660522619999997</v>
      </c>
      <c r="I31">
        <v>446.72252900832063</v>
      </c>
      <c r="J31">
        <v>65.070753973178014</v>
      </c>
      <c r="K31">
        <f>Table2[[#This Row],[Uncorrected intracellular 16:0 from TG(umol/L)]]/Table2[[#This Row],[Protein (mg/mL)]]</f>
        <v>197.13690478349642</v>
      </c>
      <c r="L31">
        <f>Table2[[#This Row],[Uncorrected intracellular 16:0 (umol/L)]]/Table2[[#This Row],[Protein (mg/mL)]]</f>
        <v>28.715469216825159</v>
      </c>
    </row>
    <row r="32" spans="1:12" x14ac:dyDescent="0.25">
      <c r="A32" t="s">
        <v>125</v>
      </c>
      <c r="B32">
        <v>3</v>
      </c>
      <c r="C32" t="s">
        <v>54</v>
      </c>
      <c r="D32" t="s">
        <v>55</v>
      </c>
      <c r="E32" t="s">
        <v>30</v>
      </c>
      <c r="F32" t="s">
        <v>35</v>
      </c>
      <c r="G32">
        <v>2</v>
      </c>
      <c r="H32">
        <v>1.8536911395000002</v>
      </c>
      <c r="I32">
        <v>74.1849258525571</v>
      </c>
      <c r="J32">
        <v>42.849869243041255</v>
      </c>
      <c r="K32">
        <f>Table2[[#This Row],[Uncorrected intracellular 16:0 from TG(umol/L)]]/Table2[[#This Row],[Protein (mg/mL)]]</f>
        <v>40.020111372257595</v>
      </c>
      <c r="L32">
        <f>Table2[[#This Row],[Uncorrected intracellular 16:0 (umol/L)]]/Table2[[#This Row],[Protein (mg/mL)]]</f>
        <v>23.115970255216968</v>
      </c>
    </row>
    <row r="33" spans="1:12" x14ac:dyDescent="0.25">
      <c r="A33" t="s">
        <v>126</v>
      </c>
      <c r="B33">
        <v>3</v>
      </c>
      <c r="C33" t="s">
        <v>54</v>
      </c>
      <c r="D33" t="s">
        <v>56</v>
      </c>
      <c r="E33" t="s">
        <v>30</v>
      </c>
      <c r="F33" t="s">
        <v>35</v>
      </c>
      <c r="G33">
        <v>2</v>
      </c>
      <c r="H33">
        <v>2.5599956538749997</v>
      </c>
      <c r="I33">
        <v>269.50910560925246</v>
      </c>
      <c r="J33">
        <v>70.735225576759831</v>
      </c>
      <c r="K33">
        <f>Table2[[#This Row],[Uncorrected intracellular 16:0 from TG(umol/L)]]/Table2[[#This Row],[Protein (mg/mL)]]</f>
        <v>105.27717310820564</v>
      </c>
      <c r="L33">
        <f>Table2[[#This Row],[Uncorrected intracellular 16:0 (umol/L)]]/Table2[[#This Row],[Protein (mg/mL)]]</f>
        <v>27.63099440020132</v>
      </c>
    </row>
    <row r="34" spans="1:12" x14ac:dyDescent="0.25">
      <c r="A34" t="s">
        <v>127</v>
      </c>
      <c r="B34">
        <v>3</v>
      </c>
      <c r="C34" t="s">
        <v>54</v>
      </c>
      <c r="D34" t="s">
        <v>57</v>
      </c>
      <c r="E34" t="s">
        <v>30</v>
      </c>
      <c r="F34" t="s">
        <v>35</v>
      </c>
      <c r="G34">
        <v>2</v>
      </c>
      <c r="H34">
        <v>2.7015000588749998</v>
      </c>
      <c r="I34">
        <v>502.38038890776539</v>
      </c>
      <c r="J34">
        <v>108.74935089844752</v>
      </c>
      <c r="K34">
        <f>Table2[[#This Row],[Uncorrected intracellular 16:0 from TG(umol/L)]]/Table2[[#This Row],[Protein (mg/mL)]]</f>
        <v>185.96349359954274</v>
      </c>
      <c r="L34">
        <f>Table2[[#This Row],[Uncorrected intracellular 16:0 (umol/L)]]/Table2[[#This Row],[Protein (mg/mL)]]</f>
        <v>40.255172507282708</v>
      </c>
    </row>
    <row r="35" spans="1:12" x14ac:dyDescent="0.25">
      <c r="A35" t="s">
        <v>73</v>
      </c>
      <c r="B35">
        <v>3</v>
      </c>
      <c r="C35" t="s">
        <v>54</v>
      </c>
      <c r="D35" t="s">
        <v>55</v>
      </c>
      <c r="E35" t="s">
        <v>30</v>
      </c>
      <c r="F35" t="s">
        <v>36</v>
      </c>
      <c r="G35">
        <v>2</v>
      </c>
      <c r="H35">
        <v>3.2190963498749996</v>
      </c>
      <c r="I35">
        <v>78.523134910358834</v>
      </c>
      <c r="J35">
        <v>62.426681739857919</v>
      </c>
      <c r="K35">
        <f>Table2[[#This Row],[Uncorrected intracellular 16:0 from TG(umol/L)]]/Table2[[#This Row],[Protein (mg/mL)]]</f>
        <v>24.392912288384274</v>
      </c>
      <c r="L35">
        <f>Table2[[#This Row],[Uncorrected intracellular 16:0 (umol/L)]]/Table2[[#This Row],[Protein (mg/mL)]]</f>
        <v>19.39261052011755</v>
      </c>
    </row>
    <row r="36" spans="1:12" x14ac:dyDescent="0.25">
      <c r="A36" t="s">
        <v>74</v>
      </c>
      <c r="B36">
        <v>3</v>
      </c>
      <c r="C36" t="s">
        <v>54</v>
      </c>
      <c r="D36" t="s">
        <v>56</v>
      </c>
      <c r="E36" t="s">
        <v>30</v>
      </c>
      <c r="F36" t="s">
        <v>36</v>
      </c>
      <c r="G36">
        <v>2</v>
      </c>
      <c r="H36">
        <v>2.673120139875</v>
      </c>
      <c r="I36">
        <v>392.46051513635365</v>
      </c>
      <c r="J36">
        <v>100.43698419915798</v>
      </c>
      <c r="K36">
        <f>Table2[[#This Row],[Uncorrected intracellular 16:0 from TG(umol/L)]]/Table2[[#This Row],[Protein (mg/mL)]]</f>
        <v>146.81738739759965</v>
      </c>
      <c r="L36">
        <f>Table2[[#This Row],[Uncorrected intracellular 16:0 (umol/L)]]/Table2[[#This Row],[Protein (mg/mL)]]</f>
        <v>37.572940587643991</v>
      </c>
    </row>
    <row r="37" spans="1:12" x14ac:dyDescent="0.25">
      <c r="A37" t="s">
        <v>75</v>
      </c>
      <c r="B37">
        <v>3</v>
      </c>
      <c r="C37" t="s">
        <v>54</v>
      </c>
      <c r="D37" t="s">
        <v>57</v>
      </c>
      <c r="E37" t="s">
        <v>30</v>
      </c>
      <c r="F37" t="s">
        <v>36</v>
      </c>
      <c r="G37">
        <v>2</v>
      </c>
      <c r="H37">
        <v>2.7015000588749998</v>
      </c>
      <c r="I37">
        <v>594.81462286300416</v>
      </c>
      <c r="J37">
        <v>62.597275096508696</v>
      </c>
      <c r="K37">
        <f>Table2[[#This Row],[Uncorrected intracellular 16:0 from TG(umol/L)]]/Table2[[#This Row],[Protein (mg/mL)]]</f>
        <v>220.17938548952171</v>
      </c>
      <c r="L37">
        <f>Table2[[#This Row],[Uncorrected intracellular 16:0 (umol/L)]]/Table2[[#This Row],[Protein (mg/mL)]]</f>
        <v>23.171302510567561</v>
      </c>
    </row>
    <row r="38" spans="1:12" x14ac:dyDescent="0.25">
      <c r="A38" t="s">
        <v>128</v>
      </c>
      <c r="B38">
        <v>4</v>
      </c>
      <c r="C38" t="s">
        <v>54</v>
      </c>
      <c r="D38" t="s">
        <v>55</v>
      </c>
      <c r="E38" t="s">
        <v>29</v>
      </c>
      <c r="F38" t="s">
        <v>35</v>
      </c>
      <c r="G38">
        <v>2</v>
      </c>
      <c r="H38">
        <v>3.059583462</v>
      </c>
      <c r="I38">
        <v>84.553186049010577</v>
      </c>
      <c r="J38">
        <v>45.667566321161573</v>
      </c>
      <c r="K38">
        <f>Table2[[#This Row],[Uncorrected intracellular 16:0 from TG(umol/L)]]/Table2[[#This Row],[Protein (mg/mL)]]</f>
        <v>27.635521991526105</v>
      </c>
      <c r="L38">
        <f>Table2[[#This Row],[Uncorrected intracellular 16:0 (umol/L)]]/Table2[[#This Row],[Protein (mg/mL)]]</f>
        <v>14.926073071172057</v>
      </c>
    </row>
    <row r="39" spans="1:12" x14ac:dyDescent="0.25">
      <c r="A39" t="s">
        <v>129</v>
      </c>
      <c r="B39">
        <v>4</v>
      </c>
      <c r="C39" t="s">
        <v>54</v>
      </c>
      <c r="D39" t="s">
        <v>56</v>
      </c>
      <c r="E39" t="s">
        <v>29</v>
      </c>
      <c r="F39" t="s">
        <v>35</v>
      </c>
      <c r="G39">
        <v>2</v>
      </c>
      <c r="H39">
        <v>2.3914944948749999</v>
      </c>
      <c r="I39">
        <v>324.88117036842698</v>
      </c>
      <c r="J39">
        <v>36.883018648966825</v>
      </c>
      <c r="K39">
        <f>Table2[[#This Row],[Uncorrected intracellular 16:0 from TG(umol/L)]]/Table2[[#This Row],[Protein (mg/mL)]]</f>
        <v>135.84859637546774</v>
      </c>
      <c r="L39">
        <f>Table2[[#This Row],[Uncorrected intracellular 16:0 (umol/L)]]/Table2[[#This Row],[Protein (mg/mL)]]</f>
        <v>15.422581456075921</v>
      </c>
    </row>
    <row r="40" spans="1:12" x14ac:dyDescent="0.25">
      <c r="A40" t="s">
        <v>130</v>
      </c>
      <c r="B40">
        <v>4</v>
      </c>
      <c r="C40" t="s">
        <v>54</v>
      </c>
      <c r="D40" t="s">
        <v>57</v>
      </c>
      <c r="E40" t="s">
        <v>29</v>
      </c>
      <c r="F40" t="s">
        <v>35</v>
      </c>
      <c r="G40">
        <v>2</v>
      </c>
      <c r="H40">
        <v>1.7993814795</v>
      </c>
      <c r="I40">
        <v>559.49159913299206</v>
      </c>
      <c r="J40">
        <v>42.66253521280008</v>
      </c>
      <c r="K40">
        <f>Table2[[#This Row],[Uncorrected intracellular 16:0 from TG(umol/L)]]/Table2[[#This Row],[Protein (mg/mL)]]</f>
        <v>310.93551062249446</v>
      </c>
      <c r="L40">
        <f>Table2[[#This Row],[Uncorrected intracellular 16:0 (umol/L)]]/Table2[[#This Row],[Protein (mg/mL)]]</f>
        <v>23.709555588320747</v>
      </c>
    </row>
    <row r="41" spans="1:12" x14ac:dyDescent="0.25">
      <c r="A41" t="s">
        <v>76</v>
      </c>
      <c r="B41">
        <v>4</v>
      </c>
      <c r="C41" t="s">
        <v>54</v>
      </c>
      <c r="D41" t="s">
        <v>55</v>
      </c>
      <c r="E41" t="s">
        <v>29</v>
      </c>
      <c r="F41" t="s">
        <v>36</v>
      </c>
      <c r="G41">
        <v>2</v>
      </c>
      <c r="H41">
        <v>1.7317166988749999</v>
      </c>
      <c r="I41">
        <v>81.956777162439053</v>
      </c>
      <c r="J41">
        <v>50.187950567466139</v>
      </c>
      <c r="K41">
        <f>Table2[[#This Row],[Uncorrected intracellular 16:0 from TG(umol/L)]]/Table2[[#This Row],[Protein (mg/mL)]]</f>
        <v>47.326896608251118</v>
      </c>
      <c r="L41">
        <f>Table2[[#This Row],[Uncorrected intracellular 16:0 (umol/L)]]/Table2[[#This Row],[Protein (mg/mL)]]</f>
        <v>28.981617258799005</v>
      </c>
    </row>
    <row r="42" spans="1:12" x14ac:dyDescent="0.25">
      <c r="A42" t="s">
        <v>77</v>
      </c>
      <c r="B42">
        <v>4</v>
      </c>
      <c r="C42" t="s">
        <v>54</v>
      </c>
      <c r="D42" t="s">
        <v>56</v>
      </c>
      <c r="E42" t="s">
        <v>29</v>
      </c>
      <c r="F42" t="s">
        <v>36</v>
      </c>
      <c r="G42">
        <v>2</v>
      </c>
      <c r="H42">
        <v>1.6692833600000001</v>
      </c>
      <c r="I42">
        <v>410.55444035025408</v>
      </c>
      <c r="J42">
        <v>41.854518354487332</v>
      </c>
      <c r="K42">
        <f>Table2[[#This Row],[Uncorrected intracellular 16:0 from TG(umol/L)]]/Table2[[#This Row],[Protein (mg/mL)]]</f>
        <v>245.94652423196388</v>
      </c>
      <c r="L42">
        <f>Table2[[#This Row],[Uncorrected intracellular 16:0 (umol/L)]]/Table2[[#This Row],[Protein (mg/mL)]]</f>
        <v>25.073345459148008</v>
      </c>
    </row>
    <row r="43" spans="1:12" x14ac:dyDescent="0.25">
      <c r="A43" t="s">
        <v>78</v>
      </c>
      <c r="B43">
        <v>4</v>
      </c>
      <c r="C43" t="s">
        <v>54</v>
      </c>
      <c r="D43" t="s">
        <v>57</v>
      </c>
      <c r="E43" t="s">
        <v>29</v>
      </c>
      <c r="F43" t="s">
        <v>36</v>
      </c>
      <c r="G43">
        <v>2</v>
      </c>
      <c r="H43">
        <v>1.6938577850000003</v>
      </c>
      <c r="I43">
        <v>625.30706663049148</v>
      </c>
      <c r="J43">
        <v>43.144907910266582</v>
      </c>
      <c r="K43">
        <f>Table2[[#This Row],[Uncorrected intracellular 16:0 from TG(umol/L)]]/Table2[[#This Row],[Protein (mg/mL)]]</f>
        <v>369.1614916954149</v>
      </c>
      <c r="L43">
        <f>Table2[[#This Row],[Uncorrected intracellular 16:0 (umol/L)]]/Table2[[#This Row],[Protein (mg/mL)]]</f>
        <v>25.4713874401602</v>
      </c>
    </row>
    <row r="44" spans="1:12" x14ac:dyDescent="0.25">
      <c r="A44" t="s">
        <v>131</v>
      </c>
      <c r="B44">
        <v>4</v>
      </c>
      <c r="C44" t="s">
        <v>54</v>
      </c>
      <c r="D44" t="s">
        <v>55</v>
      </c>
      <c r="E44" t="s">
        <v>30</v>
      </c>
      <c r="F44" t="s">
        <v>35</v>
      </c>
      <c r="G44">
        <v>2</v>
      </c>
      <c r="H44">
        <v>1.5241747399999999</v>
      </c>
      <c r="I44">
        <v>96.585937511574528</v>
      </c>
      <c r="J44">
        <v>37.240334969325609</v>
      </c>
      <c r="K44">
        <f>Table2[[#This Row],[Uncorrected intracellular 16:0 from TG(umol/L)]]/Table2[[#This Row],[Protein (mg/mL)]]</f>
        <v>63.369333565765913</v>
      </c>
      <c r="L44">
        <f>Table2[[#This Row],[Uncorrected intracellular 16:0 (umol/L)]]/Table2[[#This Row],[Protein (mg/mL)]]</f>
        <v>24.433113862866939</v>
      </c>
    </row>
    <row r="45" spans="1:12" x14ac:dyDescent="0.25">
      <c r="A45" t="s">
        <v>132</v>
      </c>
      <c r="B45">
        <v>4</v>
      </c>
      <c r="C45" t="s">
        <v>54</v>
      </c>
      <c r="D45" t="s">
        <v>56</v>
      </c>
      <c r="E45" t="s">
        <v>30</v>
      </c>
      <c r="F45" t="s">
        <v>35</v>
      </c>
      <c r="G45">
        <v>2</v>
      </c>
      <c r="H45">
        <v>1.7433406249999994</v>
      </c>
      <c r="I45">
        <v>415.88897100423719</v>
      </c>
      <c r="J45">
        <v>52.673982281327618</v>
      </c>
      <c r="K45">
        <f>Table2[[#This Row],[Uncorrected intracellular 16:0 from TG(umol/L)]]/Table2[[#This Row],[Protein (mg/mL)]]</f>
        <v>238.55864140390656</v>
      </c>
      <c r="L45">
        <f>Table2[[#This Row],[Uncorrected intracellular 16:0 (umol/L)]]/Table2[[#This Row],[Protein (mg/mL)]]</f>
        <v>30.214395010342649</v>
      </c>
    </row>
    <row r="46" spans="1:12" x14ac:dyDescent="0.25">
      <c r="A46" t="s">
        <v>133</v>
      </c>
      <c r="B46">
        <v>4</v>
      </c>
      <c r="C46" t="s">
        <v>54</v>
      </c>
      <c r="D46" t="s">
        <v>57</v>
      </c>
      <c r="E46" t="s">
        <v>30</v>
      </c>
      <c r="F46" t="s">
        <v>35</v>
      </c>
      <c r="G46">
        <v>2</v>
      </c>
      <c r="H46">
        <v>2.0758337600000001</v>
      </c>
      <c r="I46">
        <v>650.05049077373769</v>
      </c>
      <c r="J46">
        <v>60.291465129801651</v>
      </c>
      <c r="K46">
        <f>Table2[[#This Row],[Uncorrected intracellular 16:0 from TG(umol/L)]]/Table2[[#This Row],[Protein (mg/mL)]]</f>
        <v>313.15151689879912</v>
      </c>
      <c r="L46">
        <f>Table2[[#This Row],[Uncorrected intracellular 16:0 (umol/L)]]/Table2[[#This Row],[Protein (mg/mL)]]</f>
        <v>29.044457360497717</v>
      </c>
    </row>
    <row r="47" spans="1:12" x14ac:dyDescent="0.25">
      <c r="A47" t="s">
        <v>79</v>
      </c>
      <c r="B47">
        <v>4</v>
      </c>
      <c r="C47" t="s">
        <v>54</v>
      </c>
      <c r="D47" t="s">
        <v>55</v>
      </c>
      <c r="E47" t="s">
        <v>30</v>
      </c>
      <c r="F47" t="s">
        <v>36</v>
      </c>
      <c r="G47">
        <v>2</v>
      </c>
      <c r="H47">
        <v>1.6326304662499993</v>
      </c>
      <c r="I47">
        <v>75.548803064964176</v>
      </c>
      <c r="J47">
        <v>27.155504189289097</v>
      </c>
      <c r="K47">
        <f>Table2[[#This Row],[Uncorrected intracellular 16:0 from TG(umol/L)]]/Table2[[#This Row],[Protein (mg/mL)]]</f>
        <v>46.274282286605107</v>
      </c>
      <c r="L47">
        <f>Table2[[#This Row],[Uncorrected intracellular 16:0 (umol/L)]]/Table2[[#This Row],[Protein (mg/mL)]]</f>
        <v>16.632976506718492</v>
      </c>
    </row>
    <row r="48" spans="1:12" x14ac:dyDescent="0.25">
      <c r="A48" t="s">
        <v>80</v>
      </c>
      <c r="B48">
        <v>4</v>
      </c>
      <c r="C48" t="s">
        <v>54</v>
      </c>
      <c r="D48" t="s">
        <v>56</v>
      </c>
      <c r="E48" t="s">
        <v>30</v>
      </c>
      <c r="F48" t="s">
        <v>36</v>
      </c>
      <c r="G48">
        <v>2</v>
      </c>
      <c r="H48">
        <v>1.7433406250000003</v>
      </c>
      <c r="I48">
        <v>407.5766241818958</v>
      </c>
      <c r="J48">
        <v>43.561037702405216</v>
      </c>
      <c r="K48">
        <f>Table2[[#This Row],[Uncorrected intracellular 16:0 from TG(umol/L)]]/Table2[[#This Row],[Protein (mg/mL)]]</f>
        <v>233.79058477564917</v>
      </c>
      <c r="L48">
        <f>Table2[[#This Row],[Uncorrected intracellular 16:0 (umol/L)]]/Table2[[#This Row],[Protein (mg/mL)]]</f>
        <v>24.987106408080869</v>
      </c>
    </row>
    <row r="49" spans="1:12" x14ac:dyDescent="0.25">
      <c r="A49" t="s">
        <v>81</v>
      </c>
      <c r="B49">
        <v>4</v>
      </c>
      <c r="C49" t="s">
        <v>54</v>
      </c>
      <c r="D49" t="s">
        <v>57</v>
      </c>
      <c r="E49" t="s">
        <v>30</v>
      </c>
      <c r="F49" t="s">
        <v>36</v>
      </c>
      <c r="G49">
        <v>2</v>
      </c>
      <c r="H49">
        <v>1.6938577850000003</v>
      </c>
      <c r="I49">
        <v>658.01154247308421</v>
      </c>
      <c r="J49">
        <v>41.097896801341136</v>
      </c>
      <c r="K49">
        <f>Table2[[#This Row],[Uncorrected intracellular 16:0 from TG(umol/L)]]/Table2[[#This Row],[Protein (mg/mL)]]</f>
        <v>388.4691786406874</v>
      </c>
      <c r="L49">
        <f>Table2[[#This Row],[Uncorrected intracellular 16:0 (umol/L)]]/Table2[[#This Row],[Protein (mg/mL)]]</f>
        <v>24.262896900368251</v>
      </c>
    </row>
    <row r="50" spans="1:12" x14ac:dyDescent="0.25">
      <c r="A50" t="s">
        <v>134</v>
      </c>
      <c r="B50">
        <v>5</v>
      </c>
      <c r="C50" t="s">
        <v>54</v>
      </c>
      <c r="D50" t="s">
        <v>55</v>
      </c>
      <c r="E50" t="s">
        <v>29</v>
      </c>
      <c r="F50" t="s">
        <v>35</v>
      </c>
      <c r="G50">
        <v>2</v>
      </c>
      <c r="H50">
        <v>1.7932687849999995</v>
      </c>
      <c r="I50">
        <v>91.240468377355796</v>
      </c>
      <c r="J50">
        <v>44.385881145769012</v>
      </c>
      <c r="K50">
        <f>Table2[[#This Row],[Uncorrected intracellular 16:0 from TG(umol/L)]]/Table2[[#This Row],[Protein (mg/mL)]]</f>
        <v>50.879415925011941</v>
      </c>
      <c r="L50">
        <f>Table2[[#This Row],[Uncorrected intracellular 16:0 (umol/L)]]/Table2[[#This Row],[Protein (mg/mL)]]</f>
        <v>24.751382233962783</v>
      </c>
    </row>
    <row r="51" spans="1:12" x14ac:dyDescent="0.25">
      <c r="A51" t="s">
        <v>135</v>
      </c>
      <c r="B51">
        <v>5</v>
      </c>
      <c r="C51" t="s">
        <v>54</v>
      </c>
      <c r="D51" t="s">
        <v>56</v>
      </c>
      <c r="E51" t="s">
        <v>29</v>
      </c>
      <c r="F51" t="s">
        <v>35</v>
      </c>
      <c r="G51">
        <v>2</v>
      </c>
      <c r="H51">
        <v>1.3254649062499999</v>
      </c>
      <c r="I51">
        <v>362.7859990243237</v>
      </c>
      <c r="J51">
        <v>44.085979919643719</v>
      </c>
      <c r="K51">
        <f>Table2[[#This Row],[Uncorrected intracellular 16:0 from TG(umol/L)]]/Table2[[#This Row],[Protein (mg/mL)]]</f>
        <v>273.70471848305391</v>
      </c>
      <c r="L51">
        <f>Table2[[#This Row],[Uncorrected intracellular 16:0 (umol/L)]]/Table2[[#This Row],[Protein (mg/mL)]]</f>
        <v>33.260767381892897</v>
      </c>
    </row>
    <row r="52" spans="1:12" x14ac:dyDescent="0.25">
      <c r="A52" t="s">
        <v>136</v>
      </c>
      <c r="B52">
        <v>5</v>
      </c>
      <c r="C52" t="s">
        <v>54</v>
      </c>
      <c r="D52" t="s">
        <v>57</v>
      </c>
      <c r="E52" t="s">
        <v>29</v>
      </c>
      <c r="F52" t="s">
        <v>35</v>
      </c>
      <c r="G52">
        <v>2</v>
      </c>
      <c r="H52">
        <v>1.1238334962500003</v>
      </c>
      <c r="I52">
        <v>497.34911431362571</v>
      </c>
      <c r="J52">
        <v>65.102592330592984</v>
      </c>
      <c r="K52">
        <f>Table2[[#This Row],[Uncorrected intracellular 16:0 from TG(umol/L)]]/Table2[[#This Row],[Protein (mg/mL)]]</f>
        <v>442.54697512859042</v>
      </c>
      <c r="L52">
        <f>Table2[[#This Row],[Uncorrected intracellular 16:0 (umol/L)]]/Table2[[#This Row],[Protein (mg/mL)]]</f>
        <v>57.929037128566513</v>
      </c>
    </row>
    <row r="53" spans="1:12" x14ac:dyDescent="0.25">
      <c r="A53" t="s">
        <v>82</v>
      </c>
      <c r="B53">
        <v>5</v>
      </c>
      <c r="C53" t="s">
        <v>54</v>
      </c>
      <c r="D53" t="s">
        <v>55</v>
      </c>
      <c r="E53" t="s">
        <v>29</v>
      </c>
      <c r="F53" t="s">
        <v>36</v>
      </c>
      <c r="G53">
        <v>2</v>
      </c>
      <c r="H53">
        <v>1.5841495962500001</v>
      </c>
      <c r="I53">
        <v>98.37964980541993</v>
      </c>
      <c r="J53">
        <v>41.730040911622794</v>
      </c>
      <c r="K53">
        <f>Table2[[#This Row],[Uncorrected intracellular 16:0 from TG(umol/L)]]/Table2[[#This Row],[Protein (mg/mL)]]</f>
        <v>62.102499687090351</v>
      </c>
      <c r="L53">
        <f>Table2[[#This Row],[Uncorrected intracellular 16:0 (umol/L)]]/Table2[[#This Row],[Protein (mg/mL)]]</f>
        <v>26.342234982356572</v>
      </c>
    </row>
    <row r="54" spans="1:12" x14ac:dyDescent="0.25">
      <c r="A54" t="s">
        <v>83</v>
      </c>
      <c r="B54">
        <v>5</v>
      </c>
      <c r="C54" t="s">
        <v>54</v>
      </c>
      <c r="D54" t="s">
        <v>56</v>
      </c>
      <c r="E54" t="s">
        <v>29</v>
      </c>
      <c r="F54" t="s">
        <v>36</v>
      </c>
      <c r="G54">
        <v>2</v>
      </c>
      <c r="H54">
        <v>1.8817146162499998</v>
      </c>
      <c r="I54">
        <v>478.22333991998795</v>
      </c>
      <c r="J54">
        <v>83.058218967839963</v>
      </c>
      <c r="K54">
        <f>Table2[[#This Row],[Uncorrected intracellular 16:0 from TG(umol/L)]]/Table2[[#This Row],[Protein (mg/mL)]]</f>
        <v>254.14233156833407</v>
      </c>
      <c r="L54">
        <f>Table2[[#This Row],[Uncorrected intracellular 16:0 (umol/L)]]/Table2[[#This Row],[Protein (mg/mL)]]</f>
        <v>44.139647027541109</v>
      </c>
    </row>
    <row r="55" spans="1:12" x14ac:dyDescent="0.25">
      <c r="A55" t="s">
        <v>84</v>
      </c>
      <c r="B55">
        <v>5</v>
      </c>
      <c r="C55" t="s">
        <v>54</v>
      </c>
      <c r="D55" t="s">
        <v>57</v>
      </c>
      <c r="E55" t="s">
        <v>29</v>
      </c>
      <c r="F55" t="s">
        <v>36</v>
      </c>
      <c r="G55">
        <v>2</v>
      </c>
      <c r="H55">
        <v>1.2685516249999997</v>
      </c>
      <c r="I55">
        <v>600.61419102220941</v>
      </c>
      <c r="J55">
        <v>79.631283010994579</v>
      </c>
      <c r="K55">
        <f>Table2[[#This Row],[Uncorrected intracellular 16:0 from TG(umol/L)]]/Table2[[#This Row],[Protein (mg/mL)]]</f>
        <v>473.464523780977</v>
      </c>
      <c r="L55">
        <f>Table2[[#This Row],[Uncorrected intracellular 16:0 (umol/L)]]/Table2[[#This Row],[Protein (mg/mL)]]</f>
        <v>62.773387729486053</v>
      </c>
    </row>
    <row r="56" spans="1:12" x14ac:dyDescent="0.25">
      <c r="A56" t="s">
        <v>137</v>
      </c>
      <c r="B56">
        <v>5</v>
      </c>
      <c r="C56" t="s">
        <v>54</v>
      </c>
      <c r="D56" t="s">
        <v>55</v>
      </c>
      <c r="E56" t="s">
        <v>30</v>
      </c>
      <c r="F56" t="s">
        <v>35</v>
      </c>
      <c r="G56">
        <v>2</v>
      </c>
      <c r="H56">
        <v>1.5003796249999999</v>
      </c>
      <c r="I56">
        <v>58.545752911910682</v>
      </c>
      <c r="J56">
        <v>42.750186916127106</v>
      </c>
      <c r="K56">
        <f>Table2[[#This Row],[Uncorrected intracellular 16:0 from TG(umol/L)]]/Table2[[#This Row],[Protein (mg/mL)]]</f>
        <v>39.020626471057739</v>
      </c>
      <c r="L56">
        <f>Table2[[#This Row],[Uncorrected intracellular 16:0 (umol/L)]]/Table2[[#This Row],[Protein (mg/mL)]]</f>
        <v>28.492913529219052</v>
      </c>
    </row>
    <row r="57" spans="1:12" x14ac:dyDescent="0.25">
      <c r="A57" t="s">
        <v>138</v>
      </c>
      <c r="B57">
        <v>5</v>
      </c>
      <c r="C57" t="s">
        <v>54</v>
      </c>
      <c r="D57" t="s">
        <v>56</v>
      </c>
      <c r="E57" t="s">
        <v>30</v>
      </c>
      <c r="F57" t="s">
        <v>35</v>
      </c>
      <c r="G57">
        <v>2</v>
      </c>
      <c r="H57">
        <v>1.4766958399999999</v>
      </c>
      <c r="I57">
        <v>376.74898725146949</v>
      </c>
      <c r="J57">
        <v>47.785441875656367</v>
      </c>
      <c r="K57">
        <f>Table2[[#This Row],[Uncorrected intracellular 16:0 from TG(umol/L)]]/Table2[[#This Row],[Protein (mg/mL)]]</f>
        <v>255.12971395075476</v>
      </c>
      <c r="L57">
        <f>Table2[[#This Row],[Uncorrected intracellular 16:0 (umol/L)]]/Table2[[#This Row],[Protein (mg/mL)]]</f>
        <v>32.35970508026648</v>
      </c>
    </row>
    <row r="58" spans="1:12" x14ac:dyDescent="0.25">
      <c r="A58" t="s">
        <v>139</v>
      </c>
      <c r="B58">
        <v>5</v>
      </c>
      <c r="C58" t="s">
        <v>54</v>
      </c>
      <c r="D58" t="s">
        <v>57</v>
      </c>
      <c r="E58" t="s">
        <v>30</v>
      </c>
      <c r="F58" t="s">
        <v>35</v>
      </c>
      <c r="G58">
        <v>2</v>
      </c>
      <c r="H58">
        <v>1.5480811849999991</v>
      </c>
      <c r="I58">
        <v>577.60858878534486</v>
      </c>
      <c r="J58">
        <v>84.763775955827299</v>
      </c>
      <c r="K58">
        <f>Table2[[#This Row],[Uncorrected intracellular 16:0 from TG(umol/L)]]/Table2[[#This Row],[Protein (mg/mL)]]</f>
        <v>373.11259537421819</v>
      </c>
      <c r="L58">
        <f>Table2[[#This Row],[Uncorrected intracellular 16:0 (umol/L)]]/Table2[[#This Row],[Protein (mg/mL)]]</f>
        <v>54.754089628592283</v>
      </c>
    </row>
    <row r="59" spans="1:12" x14ac:dyDescent="0.25">
      <c r="A59" t="s">
        <v>85</v>
      </c>
      <c r="B59">
        <v>5</v>
      </c>
      <c r="C59" t="s">
        <v>54</v>
      </c>
      <c r="D59" t="s">
        <v>55</v>
      </c>
      <c r="E59" t="s">
        <v>30</v>
      </c>
      <c r="F59" t="s">
        <v>36</v>
      </c>
      <c r="G59">
        <v>2</v>
      </c>
      <c r="H59">
        <v>1.5962280649999994</v>
      </c>
      <c r="I59">
        <v>75.688656043959568</v>
      </c>
      <c r="J59">
        <v>29.758395620736692</v>
      </c>
      <c r="K59">
        <f>Table2[[#This Row],[Uncorrected intracellular 16:0 from TG(umol/L)]]/Table2[[#This Row],[Protein (mg/mL)]]</f>
        <v>47.41719413632763</v>
      </c>
      <c r="L59">
        <f>Table2[[#This Row],[Uncorrected intracellular 16:0 (umol/L)]]/Table2[[#This Row],[Protein (mg/mL)]]</f>
        <v>18.642947253741404</v>
      </c>
    </row>
    <row r="60" spans="1:12" x14ac:dyDescent="0.25">
      <c r="A60" t="s">
        <v>86</v>
      </c>
      <c r="B60">
        <v>5</v>
      </c>
      <c r="C60" t="s">
        <v>54</v>
      </c>
      <c r="D60" t="s">
        <v>56</v>
      </c>
      <c r="E60" t="s">
        <v>30</v>
      </c>
      <c r="F60" t="s">
        <v>36</v>
      </c>
      <c r="G60">
        <v>2</v>
      </c>
      <c r="H60">
        <v>2.3444006599999998</v>
      </c>
      <c r="I60">
        <v>369.23977479454248</v>
      </c>
      <c r="J60">
        <v>45.847887709781652</v>
      </c>
      <c r="K60">
        <f>Table2[[#This Row],[Uncorrected intracellular 16:0 from TG(umol/L)]]/Table2[[#This Row],[Protein (mg/mL)]]</f>
        <v>157.49857995456395</v>
      </c>
      <c r="L60">
        <f>Table2[[#This Row],[Uncorrected intracellular 16:0 (umol/L)]]/Table2[[#This Row],[Protein (mg/mL)]]</f>
        <v>19.556336291844268</v>
      </c>
    </row>
    <row r="61" spans="1:12" x14ac:dyDescent="0.25">
      <c r="A61" t="s">
        <v>87</v>
      </c>
      <c r="B61">
        <v>5</v>
      </c>
      <c r="C61" t="s">
        <v>54</v>
      </c>
      <c r="D61" t="s">
        <v>57</v>
      </c>
      <c r="E61" t="s">
        <v>30</v>
      </c>
      <c r="F61" t="s">
        <v>36</v>
      </c>
      <c r="G61">
        <v>2</v>
      </c>
      <c r="H61">
        <v>1.4766958399999999</v>
      </c>
      <c r="I61">
        <v>496.87502983673591</v>
      </c>
      <c r="J61">
        <v>40.109021346316744</v>
      </c>
      <c r="K61">
        <f>Table2[[#This Row],[Uncorrected intracellular 16:0 from TG(umol/L)]]/Table2[[#This Row],[Protein (mg/mL)]]</f>
        <v>336.47757133028557</v>
      </c>
      <c r="L61">
        <f>Table2[[#This Row],[Uncorrected intracellular 16:0 (umol/L)]]/Table2[[#This Row],[Protein (mg/mL)]]</f>
        <v>27.161328866692514</v>
      </c>
    </row>
    <row r="62" spans="1:12" x14ac:dyDescent="0.25">
      <c r="A62" t="s">
        <v>140</v>
      </c>
      <c r="B62">
        <v>6</v>
      </c>
      <c r="C62" t="s">
        <v>54</v>
      </c>
      <c r="D62" t="s">
        <v>55</v>
      </c>
      <c r="E62" t="s">
        <v>29</v>
      </c>
      <c r="F62" t="s">
        <v>35</v>
      </c>
      <c r="G62">
        <v>6</v>
      </c>
      <c r="H62">
        <v>1.4413789062499998</v>
      </c>
    </row>
    <row r="63" spans="1:12" x14ac:dyDescent="0.25">
      <c r="A63" t="s">
        <v>141</v>
      </c>
      <c r="B63">
        <v>6</v>
      </c>
      <c r="C63" t="s">
        <v>54</v>
      </c>
      <c r="D63" t="s">
        <v>56</v>
      </c>
      <c r="E63" t="s">
        <v>29</v>
      </c>
      <c r="F63" t="s">
        <v>35</v>
      </c>
      <c r="G63">
        <v>6</v>
      </c>
      <c r="H63">
        <v>1.1457916662499998</v>
      </c>
    </row>
    <row r="64" spans="1:12" x14ac:dyDescent="0.25">
      <c r="A64" t="s">
        <v>142</v>
      </c>
      <c r="B64">
        <v>6</v>
      </c>
      <c r="C64" t="s">
        <v>54</v>
      </c>
      <c r="D64" t="s">
        <v>57</v>
      </c>
      <c r="E64" t="s">
        <v>29</v>
      </c>
      <c r="F64" t="s">
        <v>35</v>
      </c>
      <c r="G64">
        <v>6</v>
      </c>
      <c r="H64">
        <v>1.5003796249999999</v>
      </c>
    </row>
    <row r="65" spans="1:8" x14ac:dyDescent="0.25">
      <c r="A65" t="s">
        <v>88</v>
      </c>
      <c r="B65">
        <v>6</v>
      </c>
      <c r="C65" t="s">
        <v>54</v>
      </c>
      <c r="D65" t="s">
        <v>55</v>
      </c>
      <c r="E65" t="s">
        <v>29</v>
      </c>
      <c r="F65" t="s">
        <v>36</v>
      </c>
      <c r="G65">
        <v>6</v>
      </c>
      <c r="H65">
        <v>1.7807449962499993</v>
      </c>
    </row>
    <row r="66" spans="1:8" x14ac:dyDescent="0.25">
      <c r="A66" t="s">
        <v>89</v>
      </c>
      <c r="B66">
        <v>6</v>
      </c>
      <c r="C66" t="s">
        <v>54</v>
      </c>
      <c r="D66" t="s">
        <v>56</v>
      </c>
      <c r="E66" t="s">
        <v>29</v>
      </c>
      <c r="F66" t="s">
        <v>36</v>
      </c>
      <c r="G66">
        <v>6</v>
      </c>
      <c r="H66">
        <v>1.6692833599999997</v>
      </c>
    </row>
    <row r="67" spans="1:8" x14ac:dyDescent="0.25">
      <c r="A67" t="s">
        <v>90</v>
      </c>
      <c r="B67">
        <v>6</v>
      </c>
      <c r="C67" t="s">
        <v>54</v>
      </c>
      <c r="D67" t="s">
        <v>57</v>
      </c>
      <c r="E67" t="s">
        <v>29</v>
      </c>
      <c r="F67" t="s">
        <v>36</v>
      </c>
      <c r="G67">
        <v>6</v>
      </c>
      <c r="H67">
        <v>2.6098511562500004</v>
      </c>
    </row>
    <row r="68" spans="1:8" x14ac:dyDescent="0.25">
      <c r="A68" t="s">
        <v>143</v>
      </c>
      <c r="B68">
        <v>6</v>
      </c>
      <c r="C68" t="s">
        <v>54</v>
      </c>
      <c r="D68" t="s">
        <v>55</v>
      </c>
      <c r="E68" t="s">
        <v>30</v>
      </c>
      <c r="F68" t="s">
        <v>35</v>
      </c>
      <c r="G68">
        <v>6</v>
      </c>
      <c r="H68">
        <v>2.3994500000000003</v>
      </c>
    </row>
    <row r="69" spans="1:8" x14ac:dyDescent="0.25">
      <c r="A69" t="s">
        <v>144</v>
      </c>
      <c r="B69">
        <v>6</v>
      </c>
      <c r="C69" t="s">
        <v>54</v>
      </c>
      <c r="D69" t="s">
        <v>56</v>
      </c>
      <c r="E69" t="s">
        <v>30</v>
      </c>
      <c r="F69" t="s">
        <v>35</v>
      </c>
      <c r="G69">
        <v>6</v>
      </c>
      <c r="H69">
        <v>2.1953111562499998</v>
      </c>
    </row>
    <row r="70" spans="1:8" x14ac:dyDescent="0.25">
      <c r="A70" t="s">
        <v>145</v>
      </c>
      <c r="B70">
        <v>6</v>
      </c>
      <c r="C70" t="s">
        <v>54</v>
      </c>
      <c r="D70" t="s">
        <v>57</v>
      </c>
      <c r="E70" t="s">
        <v>30</v>
      </c>
      <c r="F70" t="s">
        <v>35</v>
      </c>
      <c r="G70">
        <v>6</v>
      </c>
      <c r="H70">
        <v>3.5299982600000002</v>
      </c>
    </row>
    <row r="71" spans="1:8" x14ac:dyDescent="0.25">
      <c r="A71" t="s">
        <v>91</v>
      </c>
      <c r="B71">
        <v>6</v>
      </c>
      <c r="C71" t="s">
        <v>54</v>
      </c>
      <c r="D71" t="s">
        <v>55</v>
      </c>
      <c r="E71" t="s">
        <v>30</v>
      </c>
      <c r="F71" t="s">
        <v>36</v>
      </c>
      <c r="G71">
        <v>6</v>
      </c>
      <c r="H71">
        <v>2.1552348650000002</v>
      </c>
    </row>
    <row r="72" spans="1:8" x14ac:dyDescent="0.25">
      <c r="A72" t="s">
        <v>92</v>
      </c>
      <c r="B72">
        <v>6</v>
      </c>
      <c r="C72" t="s">
        <v>54</v>
      </c>
      <c r="D72" t="s">
        <v>56</v>
      </c>
      <c r="E72" t="s">
        <v>30</v>
      </c>
      <c r="F72" t="s">
        <v>36</v>
      </c>
      <c r="G72">
        <v>6</v>
      </c>
      <c r="H72">
        <v>3.2322898962499993</v>
      </c>
    </row>
    <row r="73" spans="1:8" x14ac:dyDescent="0.25">
      <c r="A73" t="s">
        <v>93</v>
      </c>
      <c r="B73">
        <v>6</v>
      </c>
      <c r="C73" t="s">
        <v>54</v>
      </c>
      <c r="D73" t="s">
        <v>57</v>
      </c>
      <c r="E73" t="s">
        <v>30</v>
      </c>
      <c r="F73" t="s">
        <v>36</v>
      </c>
      <c r="G73">
        <v>6</v>
      </c>
      <c r="H73">
        <v>3.7884931399999995</v>
      </c>
    </row>
    <row r="74" spans="1:8" x14ac:dyDescent="0.25">
      <c r="A74" t="s">
        <v>146</v>
      </c>
      <c r="B74">
        <v>7</v>
      </c>
      <c r="C74" t="s">
        <v>54</v>
      </c>
      <c r="D74" t="s">
        <v>55</v>
      </c>
      <c r="E74" t="s">
        <v>29</v>
      </c>
      <c r="F74" t="s">
        <v>35</v>
      </c>
      <c r="G74">
        <v>6</v>
      </c>
      <c r="H74">
        <v>3.1270993778750005</v>
      </c>
    </row>
    <row r="75" spans="1:8" x14ac:dyDescent="0.25">
      <c r="A75" t="s">
        <v>147</v>
      </c>
      <c r="B75">
        <v>7</v>
      </c>
      <c r="C75" t="s">
        <v>54</v>
      </c>
      <c r="D75" t="s">
        <v>56</v>
      </c>
      <c r="E75" t="s">
        <v>29</v>
      </c>
      <c r="F75" t="s">
        <v>35</v>
      </c>
      <c r="G75">
        <v>6</v>
      </c>
      <c r="H75">
        <v>3.1599581478750007</v>
      </c>
    </row>
    <row r="76" spans="1:8" x14ac:dyDescent="0.25">
      <c r="A76" t="s">
        <v>148</v>
      </c>
      <c r="B76">
        <v>7</v>
      </c>
      <c r="C76" t="s">
        <v>54</v>
      </c>
      <c r="D76" t="s">
        <v>57</v>
      </c>
      <c r="E76" t="s">
        <v>29</v>
      </c>
      <c r="F76" t="s">
        <v>35</v>
      </c>
      <c r="G76">
        <v>6</v>
      </c>
      <c r="H76">
        <v>3.8598676159999998</v>
      </c>
    </row>
    <row r="77" spans="1:8" x14ac:dyDescent="0.25">
      <c r="A77" t="s">
        <v>94</v>
      </c>
      <c r="B77">
        <v>7</v>
      </c>
      <c r="C77" t="s">
        <v>54</v>
      </c>
      <c r="D77" t="s">
        <v>55</v>
      </c>
      <c r="E77" t="s">
        <v>29</v>
      </c>
      <c r="F77" t="s">
        <v>36</v>
      </c>
      <c r="G77">
        <v>6</v>
      </c>
      <c r="H77">
        <v>3.5196162158750006</v>
      </c>
    </row>
    <row r="78" spans="1:8" x14ac:dyDescent="0.25">
      <c r="A78" t="s">
        <v>95</v>
      </c>
      <c r="B78">
        <v>7</v>
      </c>
      <c r="C78" t="s">
        <v>54</v>
      </c>
      <c r="D78" t="s">
        <v>56</v>
      </c>
      <c r="E78" t="s">
        <v>29</v>
      </c>
      <c r="F78" t="s">
        <v>36</v>
      </c>
      <c r="G78">
        <v>6</v>
      </c>
      <c r="H78">
        <v>4.878398304000001</v>
      </c>
    </row>
    <row r="79" spans="1:8" x14ac:dyDescent="0.25">
      <c r="A79" t="s">
        <v>96</v>
      </c>
      <c r="B79">
        <v>7</v>
      </c>
      <c r="C79" t="s">
        <v>54</v>
      </c>
      <c r="D79" t="s">
        <v>57</v>
      </c>
      <c r="E79" t="s">
        <v>29</v>
      </c>
      <c r="F79" t="s">
        <v>36</v>
      </c>
      <c r="G79">
        <v>6</v>
      </c>
      <c r="H79">
        <v>4.736844052875</v>
      </c>
    </row>
    <row r="80" spans="1:8" x14ac:dyDescent="0.25">
      <c r="A80" t="s">
        <v>149</v>
      </c>
      <c r="B80">
        <v>7</v>
      </c>
      <c r="C80" t="s">
        <v>54</v>
      </c>
      <c r="D80" t="s">
        <v>55</v>
      </c>
      <c r="E80" t="s">
        <v>30</v>
      </c>
      <c r="F80" t="s">
        <v>35</v>
      </c>
      <c r="G80">
        <v>6</v>
      </c>
      <c r="H80">
        <v>3.8598676159999998</v>
      </c>
    </row>
    <row r="81" spans="1:8" x14ac:dyDescent="0.25">
      <c r="A81" t="s">
        <v>150</v>
      </c>
      <c r="B81">
        <v>7</v>
      </c>
      <c r="C81" t="s">
        <v>54</v>
      </c>
      <c r="D81" t="s">
        <v>56</v>
      </c>
      <c r="E81" t="s">
        <v>30</v>
      </c>
      <c r="F81" t="s">
        <v>35</v>
      </c>
      <c r="G81">
        <v>6</v>
      </c>
      <c r="H81">
        <v>4.3248272658749993</v>
      </c>
    </row>
    <row r="82" spans="1:8" x14ac:dyDescent="0.25">
      <c r="A82" t="s">
        <v>151</v>
      </c>
      <c r="B82">
        <v>7</v>
      </c>
      <c r="C82" t="s">
        <v>54</v>
      </c>
      <c r="D82" t="s">
        <v>57</v>
      </c>
      <c r="E82" t="s">
        <v>30</v>
      </c>
      <c r="F82" t="s">
        <v>35</v>
      </c>
      <c r="G82">
        <v>6</v>
      </c>
      <c r="H82">
        <v>4.1971315718749995</v>
      </c>
    </row>
    <row r="83" spans="1:8" x14ac:dyDescent="0.25">
      <c r="A83" t="s">
        <v>97</v>
      </c>
      <c r="B83">
        <v>7</v>
      </c>
      <c r="C83" t="s">
        <v>54</v>
      </c>
      <c r="D83" t="s">
        <v>55</v>
      </c>
      <c r="E83" t="s">
        <v>30</v>
      </c>
      <c r="F83" t="s">
        <v>36</v>
      </c>
      <c r="G83">
        <v>6</v>
      </c>
      <c r="H83">
        <v>3.9243386940000002</v>
      </c>
    </row>
    <row r="84" spans="1:8" x14ac:dyDescent="0.25">
      <c r="A84" t="s">
        <v>98</v>
      </c>
      <c r="B84">
        <v>7</v>
      </c>
      <c r="C84" t="s">
        <v>54</v>
      </c>
      <c r="D84" t="s">
        <v>56</v>
      </c>
      <c r="E84" t="s">
        <v>30</v>
      </c>
      <c r="F84" t="s">
        <v>36</v>
      </c>
      <c r="G84">
        <v>6</v>
      </c>
      <c r="H84">
        <v>4.9724629635000008</v>
      </c>
    </row>
    <row r="85" spans="1:8" x14ac:dyDescent="0.25">
      <c r="A85" t="s">
        <v>99</v>
      </c>
      <c r="B85">
        <v>7</v>
      </c>
      <c r="C85" t="s">
        <v>54</v>
      </c>
      <c r="D85" t="s">
        <v>57</v>
      </c>
      <c r="E85" t="s">
        <v>30</v>
      </c>
      <c r="F85" t="s">
        <v>36</v>
      </c>
      <c r="G85">
        <v>6</v>
      </c>
      <c r="H85">
        <v>4.5314080835000006</v>
      </c>
    </row>
    <row r="86" spans="1:8" x14ac:dyDescent="0.25">
      <c r="A86" t="s">
        <v>152</v>
      </c>
      <c r="B86">
        <v>8</v>
      </c>
      <c r="C86" t="s">
        <v>54</v>
      </c>
      <c r="D86" t="s">
        <v>55</v>
      </c>
      <c r="E86" t="s">
        <v>29</v>
      </c>
      <c r="F86" t="s">
        <v>35</v>
      </c>
      <c r="G86">
        <v>6</v>
      </c>
      <c r="H86">
        <v>5.0037636560000012</v>
      </c>
    </row>
    <row r="87" spans="1:8" x14ac:dyDescent="0.25">
      <c r="A87" t="s">
        <v>153</v>
      </c>
      <c r="B87">
        <v>8</v>
      </c>
      <c r="C87" t="s">
        <v>54</v>
      </c>
      <c r="D87" t="s">
        <v>56</v>
      </c>
      <c r="E87" t="s">
        <v>29</v>
      </c>
      <c r="F87" t="s">
        <v>35</v>
      </c>
      <c r="G87">
        <v>6</v>
      </c>
      <c r="H87">
        <v>6.1579789778750005</v>
      </c>
    </row>
    <row r="88" spans="1:8" x14ac:dyDescent="0.25">
      <c r="A88" t="s">
        <v>154</v>
      </c>
      <c r="B88">
        <v>8</v>
      </c>
      <c r="C88" t="s">
        <v>54</v>
      </c>
      <c r="D88" t="s">
        <v>57</v>
      </c>
      <c r="E88" t="s">
        <v>29</v>
      </c>
      <c r="F88" t="s">
        <v>35</v>
      </c>
      <c r="G88">
        <v>6</v>
      </c>
      <c r="H88">
        <v>5.5625425340000012</v>
      </c>
    </row>
    <row r="89" spans="1:8" x14ac:dyDescent="0.25">
      <c r="A89" t="s">
        <v>100</v>
      </c>
      <c r="B89">
        <v>8</v>
      </c>
      <c r="C89" t="s">
        <v>54</v>
      </c>
      <c r="D89" t="s">
        <v>55</v>
      </c>
      <c r="E89" t="s">
        <v>29</v>
      </c>
      <c r="F89" t="s">
        <v>36</v>
      </c>
      <c r="G89">
        <v>6</v>
      </c>
      <c r="H89">
        <v>4.3407587435000003</v>
      </c>
    </row>
    <row r="90" spans="1:8" x14ac:dyDescent="0.25">
      <c r="A90" t="s">
        <v>101</v>
      </c>
      <c r="B90">
        <v>8</v>
      </c>
      <c r="C90" t="s">
        <v>54</v>
      </c>
      <c r="D90" t="s">
        <v>56</v>
      </c>
      <c r="E90" t="s">
        <v>29</v>
      </c>
      <c r="F90" t="s">
        <v>36</v>
      </c>
      <c r="G90">
        <v>6</v>
      </c>
      <c r="H90">
        <v>3.6333652874999993</v>
      </c>
    </row>
    <row r="91" spans="1:8" x14ac:dyDescent="0.25">
      <c r="A91" t="s">
        <v>102</v>
      </c>
      <c r="B91">
        <v>8</v>
      </c>
      <c r="C91" t="s">
        <v>54</v>
      </c>
      <c r="D91" t="s">
        <v>57</v>
      </c>
      <c r="E91" t="s">
        <v>29</v>
      </c>
      <c r="F91" t="s">
        <v>36</v>
      </c>
      <c r="G91">
        <v>6</v>
      </c>
      <c r="H91">
        <v>5.3772584000000014</v>
      </c>
    </row>
    <row r="92" spans="1:8" x14ac:dyDescent="0.25">
      <c r="A92" t="s">
        <v>155</v>
      </c>
      <c r="B92">
        <v>8</v>
      </c>
      <c r="C92" t="s">
        <v>54</v>
      </c>
      <c r="D92" t="s">
        <v>55</v>
      </c>
      <c r="E92" t="s">
        <v>30</v>
      </c>
      <c r="F92" t="s">
        <v>35</v>
      </c>
      <c r="G92">
        <v>6</v>
      </c>
      <c r="H92">
        <v>6.5791175628750018</v>
      </c>
    </row>
    <row r="93" spans="1:8" x14ac:dyDescent="0.25">
      <c r="A93" t="s">
        <v>156</v>
      </c>
      <c r="B93">
        <v>8</v>
      </c>
      <c r="C93" t="s">
        <v>54</v>
      </c>
      <c r="D93" t="s">
        <v>56</v>
      </c>
      <c r="E93" t="s">
        <v>30</v>
      </c>
      <c r="F93" t="s">
        <v>35</v>
      </c>
      <c r="G93">
        <v>6</v>
      </c>
      <c r="H93">
        <v>6.935866360875</v>
      </c>
    </row>
    <row r="94" spans="1:8" x14ac:dyDescent="0.25">
      <c r="A94" t="s">
        <v>157</v>
      </c>
      <c r="B94">
        <v>8</v>
      </c>
      <c r="C94" t="s">
        <v>54</v>
      </c>
      <c r="D94" t="s">
        <v>57</v>
      </c>
      <c r="E94" t="s">
        <v>30</v>
      </c>
      <c r="F94" t="s">
        <v>35</v>
      </c>
      <c r="G94">
        <v>6</v>
      </c>
      <c r="H94">
        <v>6.7431117875000011</v>
      </c>
    </row>
    <row r="95" spans="1:8" x14ac:dyDescent="0.25">
      <c r="A95" t="s">
        <v>103</v>
      </c>
      <c r="B95">
        <v>8</v>
      </c>
      <c r="C95" t="s">
        <v>54</v>
      </c>
      <c r="D95" t="s">
        <v>55</v>
      </c>
      <c r="E95" t="s">
        <v>30</v>
      </c>
      <c r="F95" t="s">
        <v>36</v>
      </c>
      <c r="G95">
        <v>6</v>
      </c>
      <c r="H95">
        <v>5.8386396875000015</v>
      </c>
    </row>
    <row r="96" spans="1:8" x14ac:dyDescent="0.25">
      <c r="A96" t="s">
        <v>104</v>
      </c>
      <c r="B96">
        <v>8</v>
      </c>
      <c r="C96" t="s">
        <v>54</v>
      </c>
      <c r="D96" t="s">
        <v>56</v>
      </c>
      <c r="E96" t="s">
        <v>30</v>
      </c>
      <c r="F96" t="s">
        <v>36</v>
      </c>
      <c r="G96">
        <v>6</v>
      </c>
      <c r="H96">
        <v>5.2842505235000008</v>
      </c>
    </row>
    <row r="97" spans="1:8" x14ac:dyDescent="0.25">
      <c r="A97" t="s">
        <v>105</v>
      </c>
      <c r="B97">
        <v>8</v>
      </c>
      <c r="C97" t="s">
        <v>54</v>
      </c>
      <c r="D97" t="s">
        <v>57</v>
      </c>
      <c r="E97" t="s">
        <v>30</v>
      </c>
      <c r="F97" t="s">
        <v>36</v>
      </c>
      <c r="G97">
        <v>6</v>
      </c>
      <c r="H97">
        <v>4.8940926828750007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</vt:lpstr>
      <vt:lpstr>FA</vt:lpstr>
      <vt:lpstr>Labelled</vt:lpstr>
      <vt:lpstr>Unlabelled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2024-08-28T14:31:48Z</dcterms:modified>
</cp:coreProperties>
</file>