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7890" activeTab="2"/>
  </bookViews>
  <sheets>
    <sheet name="Caso probable" sheetId="1" r:id="rId1"/>
    <sheet name="Mejor caso" sheetId="6" r:id="rId2"/>
    <sheet name="Peor caso" sheetId="7" r:id="rId3"/>
  </sheets>
  <definedNames>
    <definedName name="solver_eng" localSheetId="0">1</definedName>
    <definedName name="solver_eng" localSheetId="1">1</definedName>
    <definedName name="solver_eng" localSheetId="2">1</definedName>
    <definedName name="solver_neg" localSheetId="0">1</definedName>
    <definedName name="solver_neg" localSheetId="1">1</definedName>
    <definedName name="solver_neg" localSheetId="2">1</definedName>
    <definedName name="solver_num" localSheetId="0">0</definedName>
    <definedName name="solver_num" localSheetId="1">0</definedName>
    <definedName name="solver_num" localSheetId="2">0</definedName>
    <definedName name="solver_opt" localSheetId="0">'Caso probable'!$D$69</definedName>
    <definedName name="solver_opt" localSheetId="1">'Mejor caso'!$D$69</definedName>
    <definedName name="solver_opt" localSheetId="2">'Peor caso'!$D$69</definedName>
    <definedName name="solver_typ" localSheetId="0">1</definedName>
    <definedName name="solver_typ" localSheetId="1">1</definedName>
    <definedName name="solver_typ" localSheetId="2">1</definedName>
    <definedName name="solver_val" localSheetId="0">0</definedName>
    <definedName name="solver_val" localSheetId="1">0</definedName>
    <definedName name="solver_val" localSheetId="2">0</definedName>
    <definedName name="solver_ver" localSheetId="0">3</definedName>
    <definedName name="solver_ver" localSheetId="1">3</definedName>
    <definedName name="solver_ver" localSheetId="2">3</definedName>
  </definedNames>
  <calcPr calcId="152511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7" l="1"/>
  <c r="G62" i="7"/>
  <c r="D69" i="7" s="1"/>
  <c r="G59" i="7"/>
  <c r="G58" i="7"/>
  <c r="G57" i="7"/>
  <c r="G56" i="7"/>
  <c r="G55" i="7"/>
  <c r="G54" i="7"/>
  <c r="G53" i="7"/>
  <c r="G52" i="7"/>
  <c r="G46" i="7"/>
  <c r="G45" i="7"/>
  <c r="G44" i="7"/>
  <c r="G43" i="7"/>
  <c r="G42" i="7"/>
  <c r="G41" i="7"/>
  <c r="G40" i="7"/>
  <c r="G39" i="7"/>
  <c r="G38" i="7"/>
  <c r="G37" i="7"/>
  <c r="G36" i="7"/>
  <c r="G35" i="7"/>
  <c r="G47" i="7" s="1"/>
  <c r="G48" i="7" s="1"/>
  <c r="G34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F27" i="7" s="1"/>
  <c r="E16" i="7"/>
  <c r="F15" i="7"/>
  <c r="E15" i="7"/>
  <c r="G10" i="7"/>
  <c r="E9" i="7"/>
  <c r="G9" i="7" s="1"/>
  <c r="G8" i="7"/>
  <c r="E8" i="7"/>
  <c r="C78" i="6"/>
  <c r="G62" i="6"/>
  <c r="D69" i="6" s="1"/>
  <c r="G59" i="6"/>
  <c r="G58" i="6"/>
  <c r="G57" i="6"/>
  <c r="G56" i="6"/>
  <c r="G55" i="6"/>
  <c r="G54" i="6"/>
  <c r="G53" i="6"/>
  <c r="G52" i="6"/>
  <c r="G46" i="6"/>
  <c r="G45" i="6"/>
  <c r="G44" i="6"/>
  <c r="G43" i="6"/>
  <c r="G42" i="6"/>
  <c r="G41" i="6"/>
  <c r="G40" i="6"/>
  <c r="G39" i="6"/>
  <c r="G38" i="6"/>
  <c r="G37" i="6"/>
  <c r="G36" i="6"/>
  <c r="G35" i="6"/>
  <c r="G47" i="6" s="1"/>
  <c r="G48" i="6" s="1"/>
  <c r="G34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G10" i="6"/>
  <c r="E9" i="6"/>
  <c r="G9" i="6" s="1"/>
  <c r="G8" i="6"/>
  <c r="E8" i="6"/>
  <c r="E23" i="1"/>
  <c r="F23" i="1"/>
  <c r="G10" i="1"/>
  <c r="F18" i="1"/>
  <c r="E18" i="1"/>
  <c r="C78" i="1"/>
  <c r="C79" i="1" s="1"/>
  <c r="E16" i="1"/>
  <c r="F16" i="1"/>
  <c r="E17" i="1"/>
  <c r="F17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G62" i="1"/>
  <c r="D69" i="1" s="1"/>
  <c r="G59" i="1"/>
  <c r="G58" i="1"/>
  <c r="G57" i="1"/>
  <c r="G56" i="1"/>
  <c r="G55" i="1"/>
  <c r="G54" i="1"/>
  <c r="G53" i="1"/>
  <c r="G5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15" i="1"/>
  <c r="E15" i="1"/>
  <c r="E9" i="1"/>
  <c r="G9" i="1" s="1"/>
  <c r="E8" i="1"/>
  <c r="G8" i="1" s="1"/>
  <c r="G60" i="7" l="1"/>
  <c r="G61" i="7" s="1"/>
  <c r="F27" i="6"/>
  <c r="F30" i="6" s="1"/>
  <c r="G11" i="6"/>
  <c r="G11" i="7"/>
  <c r="F30" i="7"/>
  <c r="G65" i="7" s="1"/>
  <c r="C79" i="7"/>
  <c r="C69" i="7"/>
  <c r="G60" i="6"/>
  <c r="G61" i="6" s="1"/>
  <c r="C79" i="6"/>
  <c r="C69" i="6"/>
  <c r="G11" i="1"/>
  <c r="G47" i="1"/>
  <c r="G48" i="1" s="1"/>
  <c r="F27" i="1"/>
  <c r="G60" i="1"/>
  <c r="G61" i="1" s="1"/>
  <c r="C69" i="1"/>
  <c r="B71" i="7" l="1"/>
  <c r="B72" i="7" s="1"/>
  <c r="D71" i="7"/>
  <c r="D72" i="7" s="1"/>
  <c r="F79" i="7" s="1"/>
  <c r="D84" i="7" s="1"/>
  <c r="C71" i="7"/>
  <c r="C72" i="7" s="1"/>
  <c r="G65" i="6"/>
  <c r="C71" i="6" s="1"/>
  <c r="C72" i="6" s="1"/>
  <c r="F30" i="1"/>
  <c r="G65" i="1" s="1"/>
  <c r="D71" i="1" s="1"/>
  <c r="D72" i="1" s="1"/>
  <c r="F79" i="1" s="1"/>
  <c r="D84" i="1" s="1"/>
  <c r="D71" i="6" l="1"/>
  <c r="D72" i="6" s="1"/>
  <c r="F78" i="6" s="1"/>
  <c r="D77" i="7"/>
  <c r="D78" i="7"/>
  <c r="D79" i="7"/>
  <c r="B84" i="7" s="1"/>
  <c r="E77" i="7"/>
  <c r="E78" i="7"/>
  <c r="F77" i="7"/>
  <c r="F78" i="7"/>
  <c r="E79" i="7"/>
  <c r="C84" i="7" s="1"/>
  <c r="B71" i="6"/>
  <c r="B72" i="6" s="1"/>
  <c r="D77" i="6" s="1"/>
  <c r="E77" i="6"/>
  <c r="E78" i="6"/>
  <c r="E79" i="6"/>
  <c r="C84" i="6" s="1"/>
  <c r="B71" i="1"/>
  <c r="B72" i="1" s="1"/>
  <c r="D78" i="1" s="1"/>
  <c r="C71" i="1"/>
  <c r="C72" i="1" s="1"/>
  <c r="E77" i="1" s="1"/>
  <c r="F78" i="1"/>
  <c r="F77" i="1"/>
  <c r="F77" i="6" l="1"/>
  <c r="D79" i="6"/>
  <c r="B84" i="6" s="1"/>
  <c r="D78" i="6"/>
  <c r="F79" i="6"/>
  <c r="D84" i="6" s="1"/>
  <c r="D79" i="1"/>
  <c r="B84" i="1" s="1"/>
  <c r="E78" i="1"/>
  <c r="E79" i="1"/>
  <c r="C84" i="1" s="1"/>
  <c r="D77" i="1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<sst xmlns="http://schemas.openxmlformats.org/spreadsheetml/2006/main" count="477" uniqueCount="137">
  <si>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</si>
  <si>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</si>
  <si>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</si>
  <si>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</si>
  <si>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</si>
  <si>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</si>
  <si>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</si>
  <si>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</si>
  <si>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</si>
  <si>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</si>
  <si>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</si>
  <si>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</si>
  <si>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</si>
  <si>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</si>
  <si>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</si>
  <si>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</si>
  <si>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</si>
  <si>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</si>
  <si>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</si>
  <si>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</si>
  <si>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</si>
  <si>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</si>
  <si>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</si>
  <si>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</si>
  <si>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</si>
  <si>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</si>
  <si>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</si>
  <si>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</si>
  <si>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</si>
  <si>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</si>
  <si>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</si>
  <si>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</si>
  <si>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</si>
  <si>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</si>
  <si>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</si>
  <si>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</si>
  <si>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</si>
  <si>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</si>
  <si>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</si>
  <si>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</si>
  <si>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</si>
  <si>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</si>
  <si>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</si>
  <si>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</si>
  <si>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</si>
  <si>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</si>
  <si>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</si>
  <si>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</si>
  <si>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</si>
  <si>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</si>
  <si>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</si>
  <si>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</si>
  <si>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</si>
  <si>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</si>
  <si>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</si>
  <si>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</si>
  <si>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</si>
  <si>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</si>
  <si>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</si>
  <si>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</si>
  <si>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</si>
  <si>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</si>
  <si>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</si>
  <si>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</si>
  <si>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</si>
  <si>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</si>
  <si>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</si>
  <si>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</si>
  <si>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</si>
  <si>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</si>
  <si>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</si>
  <si>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</si>
  <si>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</si>
  <si>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</si>
  <si>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</si>
  <si>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</si>
  <si>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</si>
  <si>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</si>
  <si>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</si>
  <si>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</si>
  <si>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</si>
  <si>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</si>
  <si>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</si>
  <si>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</si>
  <si>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</si>
  <si>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</si>
  <si>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</si>
  <si>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</si>
  <si>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</si>
  <si>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</si>
  <si>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</si>
  <si>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</si>
  <si>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</si>
  <si>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</si>
  <si>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</si>
  <si>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</si>
  <si>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</si>
  <si>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</si>
  <si>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Se conoce el proceso pero no se tiene la practica suficiente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</si>
  <si>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</si>
  <si>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</si>
  <si>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</si>
  <si>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</si>
  <si>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</si>
  <si>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</si>
  <si>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</si>
  <si>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</si>
  <si>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</si>
  <si>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</si>
  <si>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</si>
  <si>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</si>
  <si>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</si>
  <si>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</si>
  <si>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</si>
  <si>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</si>
  <si>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</si>
  <si>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</si>
  <si>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</si>
  <si>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</si>
  <si>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</si>
  <si>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</si>
  <si>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</si>
  <si>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</si>
  <si>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</si>
  <si>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</si>
  <si>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</si>
  <si>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</si>
  <si>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</si>
  <si>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</si>
  <si>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</si>
  <si>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</si>
  <si>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</si>
  <si>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Requerimientos bien definidos</t>
  </si>
  <si>
    <t>Buena motivacion</t>
  </si>
  <si>
    <t>Algunos miembros tienen poco conocimiento de php y su aprendizaje es sencillo.</t>
  </si>
  <si>
    <t>Se conoce el proceso y se tiene algo de practica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</si>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</sst>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4630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=""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433F9183-6364-4CFD-AE11-2274E25E8E2D}"/>
            </a:ext>
          </a:extLst>
        </xdr:cNvPr>
        <xdr:cNvGrpSpPr/>
      </xdr:nvGrpSpPr>
      <xdr:grpSpPr>
        <a:xfrm>
          <a:off x="600075" y="214630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="" xmlns:a16="http://schemas.microsoft.com/office/drawing/2014/main" id="{97713FD3-7C77-A82E-209D-DAD021D9F8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="" xmlns:a16="http://schemas.microsoft.com/office/drawing/2014/main" id="{6DD24FD4-A57A-3C3E-CA9E-16F623D4BBA2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="" xmlns:a16="http://schemas.microsoft.com/office/drawing/2014/main" id="{6BAB8537-EA5C-EF5C-ED9C-53B8E62015C4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54939C54-97E9-4B74-9C26-DE2859EA6715}"/>
            </a:ext>
          </a:extLst>
        </xdr:cNvPr>
        <xdr:cNvGrpSpPr/>
      </xdr:nvGrpSpPr>
      <xdr:grpSpPr>
        <a:xfrm>
          <a:off x="600075" y="214630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="" xmlns:a16="http://schemas.microsoft.com/office/drawing/2014/main" id="{20890594-1488-FA62-9672-B6DCD2B9CA75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="" xmlns:a16="http://schemas.microsoft.com/office/drawing/2014/main" id="{4549AD15-7263-B3D5-016D-0BFFE47046D2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="" xmlns:a16="http://schemas.microsoft.com/office/drawing/2014/main" id="{CF5A307B-B39D-3EEC-60FE-EBA41A9F1FA2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opLeftCell="A73" workbookViewId="0">
      <selection activeCell="C59" sqref="C59"/>
    </sheetView>
  </sheetViews>
  <sheetFormatPr baseColWidth="10" defaultColWidth="12.54296875" defaultRowHeight="15" customHeight="1" x14ac:dyDescent="0.25"/>
  <cols>
    <col min="1" max="1" width="27.7265625" customWidth="1"/>
    <col min="2" max="2" width="32.1796875" customWidth="1"/>
    <col min="3" max="3" width="33.453125" customWidth="1"/>
    <col min="4" max="4" width="38.54296875" customWidth="1"/>
    <col min="5" max="5" width="13.54296875" customWidth="1"/>
    <col min="6" max="6" width="16.1796875" customWidth="1"/>
    <col min="7" max="7" width="16.7265625" customWidth="1"/>
    <col min="8" max="8" width="34.453125" customWidth="1"/>
    <col min="9" max="9" width="10.54296875" customWidth="1"/>
    <col min="10" max="10" width="13.7265625" customWidth="1"/>
    <col min="11" max="26" width="9.1796875" customWidth="1"/>
  </cols>
  <sheetData>
    <row r="1" spans="1:26" ht="27.75" customHeight="1" x14ac:dyDescent="0.25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5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5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5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5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5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19" t="s">
        <v>95</v>
      </c>
      <c r="C16" s="19" t="s">
        <v>131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19" t="s">
        <v>96</v>
      </c>
      <c r="C17" s="19" t="s">
        <v>131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5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5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5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5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5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5">
      <c r="A27" s="1"/>
      <c r="B27" s="31"/>
      <c r="C27" s="83" t="s">
        <v>18</v>
      </c>
      <c r="D27" s="84"/>
      <c r="E27" s="85"/>
      <c r="F27" s="32">
        <f>SUM(F15:F26)</f>
        <v>50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5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5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5">
      <c r="A30" s="16" t="s">
        <v>19</v>
      </c>
      <c r="B30" s="33"/>
      <c r="C30" s="77" t="s">
        <v>20</v>
      </c>
      <c r="D30" s="78"/>
      <c r="E30" s="79"/>
      <c r="F30" s="24">
        <f>G11+F27</f>
        <v>110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5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5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5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5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5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5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5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5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5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5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5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5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5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"/>
      <c r="B52" s="42" t="s">
        <v>50</v>
      </c>
      <c r="C52" s="34" t="s">
        <v>51</v>
      </c>
      <c r="D52" s="35" t="s">
        <v>135</v>
      </c>
      <c r="E52" s="36">
        <v>1.5</v>
      </c>
      <c r="F52" s="21">
        <v>3</v>
      </c>
      <c r="G52" s="37">
        <f t="shared" ref="G52:G59" si="5">E52*F52</f>
        <v>4.5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5">
      <c r="A56" s="1"/>
      <c r="B56" s="42" t="s">
        <v>55</v>
      </c>
      <c r="C56" s="34" t="s">
        <v>56</v>
      </c>
      <c r="D56" s="35" t="s">
        <v>129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2" t="s">
        <v>57</v>
      </c>
      <c r="C57" s="34" t="s">
        <v>58</v>
      </c>
      <c r="D57" s="35" t="s">
        <v>100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2" t="s">
        <v>61</v>
      </c>
      <c r="C59" s="64" t="s">
        <v>62</v>
      </c>
      <c r="D59" s="35" t="s">
        <v>130</v>
      </c>
      <c r="E59" s="36" t="s">
        <v>136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5">
      <c r="A60" s="1"/>
      <c r="B60" s="77" t="s">
        <v>63</v>
      </c>
      <c r="C60" s="78"/>
      <c r="D60" s="78"/>
      <c r="E60" s="78"/>
      <c r="F60" s="79"/>
      <c r="G60" s="17">
        <f>SUM(G52:G59)</f>
        <v>25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5">
      <c r="A61" s="1"/>
      <c r="B61" s="77" t="s">
        <v>64</v>
      </c>
      <c r="C61" s="78"/>
      <c r="D61" s="78"/>
      <c r="E61" s="78"/>
      <c r="F61" s="79"/>
      <c r="G61" s="17">
        <f>1.4 + (-0.03*G60)</f>
        <v>0.64999999999999991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5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5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5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5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67.20999999999998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5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5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5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5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5">
      <c r="A71" s="51" t="s">
        <v>74</v>
      </c>
      <c r="B71" s="48">
        <f t="shared" ref="B71:D71" si="6">$G$65*B69</f>
        <v>1344.1999999999996</v>
      </c>
      <c r="C71" s="48">
        <f t="shared" si="6"/>
        <v>1344.1999999999996</v>
      </c>
      <c r="D71" s="48">
        <f t="shared" si="6"/>
        <v>268.83999999999992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5">
      <c r="A72" s="51" t="s">
        <v>75</v>
      </c>
      <c r="B72" s="52">
        <f t="shared" ref="B72:D72" si="7">B71/(22*8)</f>
        <v>7.6374999999999975</v>
      </c>
      <c r="C72" s="52">
        <f t="shared" si="7"/>
        <v>7.6374999999999975</v>
      </c>
      <c r="D72" s="53">
        <f t="shared" si="7"/>
        <v>1.5274999999999996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5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5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5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5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5">
      <c r="A77" s="1"/>
      <c r="B77" s="57" t="s">
        <v>83</v>
      </c>
      <c r="C77" s="58">
        <v>0.4</v>
      </c>
      <c r="D77" s="52">
        <f t="shared" ref="D77:F77" si="8">$C77/$C$77*B$72</f>
        <v>7.6374999999999975</v>
      </c>
      <c r="E77" s="52">
        <f t="shared" si="8"/>
        <v>7.6374999999999975</v>
      </c>
      <c r="F77" s="52">
        <f t="shared" si="8"/>
        <v>1.5274999999999996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5">
      <c r="A78" s="1"/>
      <c r="B78" s="57" t="s">
        <v>84</v>
      </c>
      <c r="C78" s="58">
        <f>1-C77</f>
        <v>0.6</v>
      </c>
      <c r="D78" s="48">
        <f t="shared" ref="D78:F78" si="9">$C78/$C$77*B$72</f>
        <v>11.456249999999995</v>
      </c>
      <c r="E78" s="48">
        <f t="shared" si="9"/>
        <v>11.456249999999995</v>
      </c>
      <c r="F78" s="48">
        <f t="shared" si="9"/>
        <v>2.2912499999999989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5">
      <c r="A79" s="1"/>
      <c r="B79" s="59"/>
      <c r="C79" s="58">
        <f>SUM(C77:C78)</f>
        <v>1</v>
      </c>
      <c r="D79" s="52">
        <f t="shared" ref="D79:E79" si="10">$C79/$C$77*B$72</f>
        <v>19.093749999999993</v>
      </c>
      <c r="E79" s="52">
        <f t="shared" si="10"/>
        <v>19.093749999999993</v>
      </c>
      <c r="F79" s="52">
        <f>$C79/$C$77*D$72</f>
        <v>3.8187499999999992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5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5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5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5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5">
      <c r="A84" s="60"/>
      <c r="B84" s="61">
        <f>$D$79/$B$81</f>
        <v>6.3645833333333313</v>
      </c>
      <c r="C84" s="61">
        <f>$E$79/$B$81</f>
        <v>6.3645833333333313</v>
      </c>
      <c r="D84" s="61">
        <f>$F$79/$B$81</f>
        <v>1.2729166666666665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5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5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5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5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5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5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5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5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5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5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5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5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5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5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5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5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5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  <mergeCell ref="B60:F60"/>
  </mergeCells>
  <phoneticPr fontId="13" type="noConversion"/>
  <dataValidations count="2">
    <dataValidation type="list" allowBlank="1" showErrorMessage="1" sqref="C8:C10">
      <formula1>"Simple,Intermedio,Complejo"</formula1>
    </dataValidation>
    <dataValidation type="decimal" allowBlank="1" showInputMessage="1" showErrorMessage="1" prompt="Entre 1 y 9 personas." sqref="B81">
      <formula1>1</formula1>
      <formula2>9</formula2>
    </dataValidation>
  </dataValidations>
  <hyperlinks>
    <hyperlink ref="H34" r:id="rId1" location="v=onepage&amp;q=e7%20part-time%20members&amp;f=false"/>
    <hyperlink ref="H52" r:id="rId2" location="v=onepage&amp;q=e7%20part-time%20members&amp;f=false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opLeftCell="A79" workbookViewId="0">
      <selection activeCell="B60" sqref="B60:F60"/>
    </sheetView>
  </sheetViews>
  <sheetFormatPr baseColWidth="10" defaultColWidth="12.54296875" defaultRowHeight="15" customHeight="1" x14ac:dyDescent="0.25"/>
  <cols>
    <col min="1" max="1" width="27.7265625" customWidth="1"/>
    <col min="2" max="2" width="32.1796875" customWidth="1"/>
    <col min="3" max="3" width="33.453125" customWidth="1"/>
    <col min="4" max="4" width="38.54296875" customWidth="1"/>
    <col min="5" max="5" width="13.54296875" customWidth="1"/>
    <col min="6" max="6" width="16.1796875" customWidth="1"/>
    <col min="7" max="7" width="16.7265625" customWidth="1"/>
    <col min="8" max="8" width="34.453125" customWidth="1"/>
    <col min="9" max="9" width="10.54296875" customWidth="1"/>
    <col min="10" max="10" width="13.7265625" customWidth="1"/>
    <col min="11" max="26" width="9.1796875" customWidth="1"/>
  </cols>
  <sheetData>
    <row r="1" spans="1:26" ht="27.75" customHeight="1" x14ac:dyDescent="0.25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5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5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5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5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5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19" t="s">
        <v>95</v>
      </c>
      <c r="C16" s="19" t="s">
        <v>131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19" t="s">
        <v>96</v>
      </c>
      <c r="C17" s="19" t="s">
        <v>131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5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5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5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5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5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5">
      <c r="A27" s="1"/>
      <c r="B27" s="31"/>
      <c r="C27" s="83" t="s">
        <v>18</v>
      </c>
      <c r="D27" s="84"/>
      <c r="E27" s="85"/>
      <c r="F27" s="32">
        <f>SUM(F15:F26)</f>
        <v>50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5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5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5">
      <c r="A30" s="16" t="s">
        <v>19</v>
      </c>
      <c r="B30" s="33"/>
      <c r="C30" s="77" t="s">
        <v>20</v>
      </c>
      <c r="D30" s="78"/>
      <c r="E30" s="79"/>
      <c r="F30" s="24">
        <f>G11+F27</f>
        <v>110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5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5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5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5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5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5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5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5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5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5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5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5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5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"/>
      <c r="B52" s="42" t="s">
        <v>50</v>
      </c>
      <c r="C52" s="34" t="s">
        <v>51</v>
      </c>
      <c r="D52" s="35" t="s">
        <v>135</v>
      </c>
      <c r="E52" s="36">
        <v>1.5</v>
      </c>
      <c r="F52" s="21">
        <v>3</v>
      </c>
      <c r="G52" s="37">
        <f t="shared" ref="G52:G59" si="5">E52*F52</f>
        <v>4.5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5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2" t="s">
        <v>57</v>
      </c>
      <c r="C57" s="34" t="s">
        <v>58</v>
      </c>
      <c r="D57" s="35" t="s">
        <v>132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2" t="s">
        <v>61</v>
      </c>
      <c r="C59" s="64" t="s">
        <v>62</v>
      </c>
      <c r="D59" s="35" t="s">
        <v>134</v>
      </c>
      <c r="E59" s="36" t="s">
        <v>136</v>
      </c>
      <c r="F59" s="21">
        <v>3</v>
      </c>
      <c r="G59" s="37">
        <f t="shared" si="5"/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5">
      <c r="A60" s="1"/>
      <c r="B60" s="77" t="s">
        <v>63</v>
      </c>
      <c r="C60" s="78"/>
      <c r="D60" s="78"/>
      <c r="E60" s="78"/>
      <c r="F60" s="79"/>
      <c r="G60" s="17">
        <f>SUM(G52:G59)</f>
        <v>26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5">
      <c r="A61" s="1"/>
      <c r="B61" s="77" t="s">
        <v>64</v>
      </c>
      <c r="C61" s="78"/>
      <c r="D61" s="78"/>
      <c r="E61" s="78"/>
      <c r="F61" s="79"/>
      <c r="G61" s="17">
        <f>1.4 + (-0.03*G60)</f>
        <v>0.61999999999999988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5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5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5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5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64.107999999999976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5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5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5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5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5">
      <c r="A71" s="51" t="s">
        <v>74</v>
      </c>
      <c r="B71" s="48">
        <f t="shared" ref="B71:D71" si="6">$G$65*B69</f>
        <v>1282.1599999999994</v>
      </c>
      <c r="C71" s="48">
        <f t="shared" si="6"/>
        <v>1282.1599999999994</v>
      </c>
      <c r="D71" s="48">
        <f t="shared" si="6"/>
        <v>256.4319999999999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5">
      <c r="A72" s="51" t="s">
        <v>75</v>
      </c>
      <c r="B72" s="52">
        <f t="shared" ref="B72:D72" si="7">B71/(22*8)</f>
        <v>7.2849999999999966</v>
      </c>
      <c r="C72" s="52">
        <f t="shared" si="7"/>
        <v>7.2849999999999966</v>
      </c>
      <c r="D72" s="53">
        <f t="shared" si="7"/>
        <v>1.4569999999999994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5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5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5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5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5">
      <c r="A77" s="1"/>
      <c r="B77" s="57" t="s">
        <v>83</v>
      </c>
      <c r="C77" s="58">
        <v>0.4</v>
      </c>
      <c r="D77" s="52">
        <f t="shared" ref="D77:F79" si="8">$C77/$C$77*B$72</f>
        <v>7.2849999999999966</v>
      </c>
      <c r="E77" s="52">
        <f t="shared" si="8"/>
        <v>7.2849999999999966</v>
      </c>
      <c r="F77" s="52">
        <f t="shared" si="8"/>
        <v>1.4569999999999994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5">
      <c r="A78" s="1"/>
      <c r="B78" s="57" t="s">
        <v>84</v>
      </c>
      <c r="C78" s="58">
        <f>1-C77</f>
        <v>0.6</v>
      </c>
      <c r="D78" s="48">
        <f t="shared" si="8"/>
        <v>10.927499999999993</v>
      </c>
      <c r="E78" s="48">
        <f t="shared" si="8"/>
        <v>10.927499999999993</v>
      </c>
      <c r="F78" s="48">
        <f t="shared" si="8"/>
        <v>2.1854999999999989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5">
      <c r="A79" s="1"/>
      <c r="B79" s="59"/>
      <c r="C79" s="58">
        <f>SUM(C77:C78)</f>
        <v>1</v>
      </c>
      <c r="D79" s="52">
        <f t="shared" si="8"/>
        <v>18.212499999999991</v>
      </c>
      <c r="E79" s="52">
        <f t="shared" si="8"/>
        <v>18.212499999999991</v>
      </c>
      <c r="F79" s="52">
        <f>$C79/$C$77*D$72</f>
        <v>3.6424999999999983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5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5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5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5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5">
      <c r="A84" s="60"/>
      <c r="B84" s="61">
        <f>$D$79/$B$81</f>
        <v>6.0708333333333302</v>
      </c>
      <c r="C84" s="61">
        <f>$E$79/$B$81</f>
        <v>6.0708333333333302</v>
      </c>
      <c r="D84" s="61">
        <f>$F$79/$B$81</f>
        <v>1.2141666666666662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5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5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5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5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5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5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5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5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5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5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5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5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5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5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5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5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5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>
      <formula1>1</formula1>
      <formula2>9</formula2>
    </dataValidation>
    <dataValidation type="list" allowBlank="1" showErrorMessage="1" sqref="C8:C10">
      <formula1>"Simple,Intermedio,Complejo"</formula1>
    </dataValidation>
  </dataValidations>
  <hyperlinks>
    <hyperlink ref="H34" r:id="rId1" location="v=onepage&amp;q=e7%20part-time%20members&amp;f=false"/>
    <hyperlink ref="H52" r:id="rId2" location="v=onepage&amp;q=e7%20part-time%20members&amp;f=false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5"/>
  <sheetViews>
    <sheetView tabSelected="1" topLeftCell="A73" workbookViewId="0">
      <selection activeCell="B60" sqref="B60:F60"/>
    </sheetView>
  </sheetViews>
  <sheetFormatPr baseColWidth="10" defaultColWidth="12.54296875" defaultRowHeight="15" customHeight="1" x14ac:dyDescent="0.25"/>
  <cols>
    <col min="1" max="1" width="27.7265625" customWidth="1"/>
    <col min="2" max="2" width="32.1796875" customWidth="1"/>
    <col min="3" max="3" width="33.453125" customWidth="1"/>
    <col min="4" max="4" width="38.54296875" customWidth="1"/>
    <col min="5" max="5" width="13.54296875" customWidth="1"/>
    <col min="6" max="6" width="16.1796875" customWidth="1"/>
    <col min="7" max="7" width="16.7265625" customWidth="1"/>
    <col min="8" max="8" width="34.453125" customWidth="1"/>
    <col min="9" max="9" width="10.54296875" customWidth="1"/>
    <col min="10" max="10" width="13.7265625" customWidth="1"/>
    <col min="11" max="26" width="9.1796875" customWidth="1"/>
  </cols>
  <sheetData>
    <row r="1" spans="1:26" ht="27.75" customHeight="1" x14ac:dyDescent="0.25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5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5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5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5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75" t="s">
        <v>92</v>
      </c>
      <c r="C9" s="70" t="s">
        <v>11</v>
      </c>
      <c r="D9" s="71" t="s">
        <v>109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76" t="s">
        <v>102</v>
      </c>
      <c r="C10" s="70" t="s">
        <v>11</v>
      </c>
      <c r="D10" s="71" t="s">
        <v>110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5">
      <c r="A15" s="1"/>
      <c r="B15" s="19" t="s">
        <v>94</v>
      </c>
      <c r="C15" s="19" t="s">
        <v>131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19" t="s">
        <v>95</v>
      </c>
      <c r="C16" s="19" t="s">
        <v>131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19" t="s">
        <v>96</v>
      </c>
      <c r="C17" s="19" t="s">
        <v>131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19" t="s">
        <v>103</v>
      </c>
      <c r="C18" s="19"/>
      <c r="D18" s="30">
        <v>3</v>
      </c>
      <c r="E18" s="20" t="str">
        <f>IF($D18&gt;0,IF($D18&lt;=3,"Simple",IF(AND($D18&gt;3,$D18&lt;7),"Intermedio",IF($D18&gt;=7,"Complejo","error"))),"-")</f>
        <v>Simple</v>
      </c>
      <c r="F18" s="20">
        <f>IF($D18&gt;0,IF($D18&lt;=3,5,IF(AND($D18&gt;3,$D18&lt;7),10,IF($D18&gt;=7,15,"error"))),0)</f>
        <v>5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19" t="s">
        <v>104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19" t="s">
        <v>105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63" t="s">
        <v>106</v>
      </c>
      <c r="C21" s="19"/>
      <c r="D21" s="30">
        <v>2</v>
      </c>
      <c r="E21" s="20" t="str">
        <f t="shared" si="2"/>
        <v>Simple</v>
      </c>
      <c r="F21" s="20">
        <f t="shared" si="3"/>
        <v>5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5">
      <c r="A22" s="1"/>
      <c r="B22" s="63" t="s">
        <v>107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5">
      <c r="A23" s="1"/>
      <c r="B23" s="63" t="s">
        <v>108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5">
      <c r="A24" s="1"/>
      <c r="B24" s="63" t="s">
        <v>127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5">
      <c r="A25" s="1"/>
      <c r="B25" s="63" t="s">
        <v>125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5">
      <c r="A26" s="1"/>
      <c r="B26" s="63" t="s">
        <v>126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5">
      <c r="A27" s="1"/>
      <c r="B27" s="31"/>
      <c r="C27" s="83" t="s">
        <v>18</v>
      </c>
      <c r="D27" s="84"/>
      <c r="E27" s="85"/>
      <c r="F27" s="32">
        <f>SUM(F15:F26)</f>
        <v>50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5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5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5">
      <c r="A30" s="16" t="s">
        <v>19</v>
      </c>
      <c r="B30" s="33"/>
      <c r="C30" s="77" t="s">
        <v>20</v>
      </c>
      <c r="D30" s="78"/>
      <c r="E30" s="79"/>
      <c r="F30" s="24">
        <f>G11+F27</f>
        <v>110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5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5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5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5">
      <c r="A34" s="1"/>
      <c r="B34" s="34" t="s">
        <v>28</v>
      </c>
      <c r="C34" s="34" t="s">
        <v>29</v>
      </c>
      <c r="D34" s="35" t="s">
        <v>111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34" t="s">
        <v>31</v>
      </c>
      <c r="C35" s="34" t="s">
        <v>29</v>
      </c>
      <c r="D35" s="35" t="s">
        <v>112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34" t="s">
        <v>32</v>
      </c>
      <c r="C36" s="34" t="s">
        <v>29</v>
      </c>
      <c r="D36" s="35" t="s">
        <v>113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4" t="s">
        <v>33</v>
      </c>
      <c r="C37" s="34" t="s">
        <v>29</v>
      </c>
      <c r="D37" s="35" t="s">
        <v>114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34" t="s">
        <v>34</v>
      </c>
      <c r="C38" s="34" t="s">
        <v>29</v>
      </c>
      <c r="D38" s="35" t="s">
        <v>115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5">
      <c r="A39" s="1"/>
      <c r="B39" s="34" t="s">
        <v>35</v>
      </c>
      <c r="C39" s="34" t="s">
        <v>29</v>
      </c>
      <c r="D39" s="35" t="s">
        <v>116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5">
      <c r="A40" s="1"/>
      <c r="B40" s="34" t="s">
        <v>36</v>
      </c>
      <c r="C40" s="34" t="s">
        <v>29</v>
      </c>
      <c r="D40" s="35" t="s">
        <v>117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5">
      <c r="A41" s="1"/>
      <c r="B41" s="34" t="s">
        <v>37</v>
      </c>
      <c r="C41" s="34" t="s">
        <v>29</v>
      </c>
      <c r="D41" s="35" t="s">
        <v>118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5">
      <c r="A42" s="1"/>
      <c r="B42" s="34" t="s">
        <v>38</v>
      </c>
      <c r="C42" s="34" t="s">
        <v>29</v>
      </c>
      <c r="D42" s="35" t="s">
        <v>119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5">
      <c r="A43" s="1"/>
      <c r="B43" s="34" t="s">
        <v>39</v>
      </c>
      <c r="C43" s="34" t="s">
        <v>29</v>
      </c>
      <c r="D43" s="35" t="s">
        <v>120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34" t="s">
        <v>40</v>
      </c>
      <c r="C44" s="34" t="s">
        <v>29</v>
      </c>
      <c r="D44" s="35" t="s">
        <v>121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34" t="s">
        <v>41</v>
      </c>
      <c r="C45" s="34" t="s">
        <v>29</v>
      </c>
      <c r="D45" s="35" t="s">
        <v>122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4" t="s">
        <v>42</v>
      </c>
      <c r="C46" s="34" t="s">
        <v>29</v>
      </c>
      <c r="D46" s="35" t="s">
        <v>123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5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5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5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5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"/>
      <c r="B52" s="42" t="s">
        <v>50</v>
      </c>
      <c r="C52" s="34" t="s">
        <v>51</v>
      </c>
      <c r="D52" s="35" t="s">
        <v>98</v>
      </c>
      <c r="E52" s="36">
        <v>1.5</v>
      </c>
      <c r="F52" s="21">
        <v>2</v>
      </c>
      <c r="G52" s="37">
        <f t="shared" ref="G52:G59" si="5">E52*F52</f>
        <v>3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2" t="s">
        <v>52</v>
      </c>
      <c r="C53" s="34" t="s">
        <v>51</v>
      </c>
      <c r="D53" s="35" t="s">
        <v>128</v>
      </c>
      <c r="E53" s="36">
        <v>0.5</v>
      </c>
      <c r="F53" s="21">
        <v>3</v>
      </c>
      <c r="G53" s="37">
        <f t="shared" si="5"/>
        <v>1.5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2" t="s">
        <v>53</v>
      </c>
      <c r="C54" s="34" t="s">
        <v>51</v>
      </c>
      <c r="D54" s="35" t="s">
        <v>99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2" t="s">
        <v>54</v>
      </c>
      <c r="C55" s="34" t="s">
        <v>51</v>
      </c>
      <c r="D55" s="35" t="s">
        <v>124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5">
      <c r="A56" s="1"/>
      <c r="B56" s="42" t="s">
        <v>55</v>
      </c>
      <c r="C56" s="34" t="s">
        <v>56</v>
      </c>
      <c r="D56" s="35" t="s">
        <v>129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2" t="s">
        <v>57</v>
      </c>
      <c r="C57" s="34" t="s">
        <v>58</v>
      </c>
      <c r="D57" s="35" t="s">
        <v>100</v>
      </c>
      <c r="E57" s="36">
        <v>2</v>
      </c>
      <c r="F57" s="21">
        <v>4</v>
      </c>
      <c r="G57" s="37">
        <f t="shared" si="5"/>
        <v>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2" t="s">
        <v>59</v>
      </c>
      <c r="C58" s="64" t="s">
        <v>60</v>
      </c>
      <c r="D58" s="35" t="s">
        <v>101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2" t="s">
        <v>61</v>
      </c>
      <c r="C59" s="64" t="s">
        <v>62</v>
      </c>
      <c r="D59" s="35" t="s">
        <v>130</v>
      </c>
      <c r="E59" s="36" t="s">
        <v>136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5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5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5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5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5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5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73.413999999999987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5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5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5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5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5">
      <c r="A71" s="51" t="s">
        <v>74</v>
      </c>
      <c r="B71" s="48">
        <f t="shared" ref="B71:D71" si="6">$G$65*B69</f>
        <v>1468.2799999999997</v>
      </c>
      <c r="C71" s="48">
        <f t="shared" si="6"/>
        <v>2055.5919999999996</v>
      </c>
      <c r="D71" s="48">
        <f t="shared" si="6"/>
        <v>411.11839999999989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5">
      <c r="A72" s="51" t="s">
        <v>75</v>
      </c>
      <c r="B72" s="52">
        <f t="shared" ref="B72:D72" si="7">B71/(22*8)</f>
        <v>8.3424999999999994</v>
      </c>
      <c r="C72" s="52">
        <f t="shared" si="7"/>
        <v>11.679499999999997</v>
      </c>
      <c r="D72" s="53">
        <f t="shared" si="7"/>
        <v>2.3358999999999992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5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5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5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5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5">
      <c r="A77" s="1"/>
      <c r="B77" s="57" t="s">
        <v>83</v>
      </c>
      <c r="C77" s="58">
        <v>0.4</v>
      </c>
      <c r="D77" s="52">
        <f t="shared" ref="D77:F79" si="8">$C77/$C$77*B$72</f>
        <v>8.3424999999999994</v>
      </c>
      <c r="E77" s="52">
        <f t="shared" si="8"/>
        <v>11.679499999999997</v>
      </c>
      <c r="F77" s="52">
        <f t="shared" si="8"/>
        <v>2.3358999999999992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5">
      <c r="A78" s="1"/>
      <c r="B78" s="57" t="s">
        <v>84</v>
      </c>
      <c r="C78" s="58">
        <f>1-C77</f>
        <v>0.6</v>
      </c>
      <c r="D78" s="48">
        <f t="shared" si="8"/>
        <v>12.513749999999996</v>
      </c>
      <c r="E78" s="48">
        <f t="shared" si="8"/>
        <v>17.519249999999992</v>
      </c>
      <c r="F78" s="48">
        <f t="shared" si="8"/>
        <v>3.5038499999999981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5">
      <c r="A79" s="1"/>
      <c r="B79" s="59"/>
      <c r="C79" s="58">
        <f>SUM(C77:C78)</f>
        <v>1</v>
      </c>
      <c r="D79" s="52">
        <f t="shared" si="8"/>
        <v>20.856249999999999</v>
      </c>
      <c r="E79" s="52">
        <f t="shared" si="8"/>
        <v>29.198749999999993</v>
      </c>
      <c r="F79" s="52">
        <f>$C79/$C$77*D$72</f>
        <v>5.8397499999999978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5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5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5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5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5">
      <c r="A84" s="60"/>
      <c r="B84" s="61">
        <f>$D$79/$B$81</f>
        <v>6.9520833333333334</v>
      </c>
      <c r="C84" s="61">
        <f>$E$79/$B$81</f>
        <v>9.7329166666666644</v>
      </c>
      <c r="D84" s="61">
        <f>$F$79/$B$81</f>
        <v>1.9465833333333327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5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5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5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5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5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5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5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5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5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5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5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5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5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5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5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5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5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>
      <formula1>1</formula1>
      <formula2>9</formula2>
    </dataValidation>
    <dataValidation type="list" allowBlank="1" showErrorMessage="1" sqref="C8:C10">
      <formula1>"Simple,Intermedio,Complejo"</formula1>
    </dataValidation>
  </dataValidations>
  <hyperlinks>
    <hyperlink ref="H34" r:id="rId1" location="v=onepage&amp;q=e7%20part-time%20members&amp;f=false"/>
    <hyperlink ref="H52" r:id="rId2" location="v=onepage&amp;q=e7%20part-time%20members&amp;f=false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Mejor caso</vt:lpstr>
      <vt:lpstr>Peor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Usuario</cp:lastModifiedBy>
  <dcterms:created xsi:type="dcterms:W3CDTF">2021-09-16T15:20:38Z</dcterms:created>
  <dcterms:modified xsi:type="dcterms:W3CDTF">2024-10-29T19:49:17Z</dcterms:modified>
</cp:coreProperties>
</file>