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Etapa de inicio\Estimacion\"/>
    </mc:Choice>
  </mc:AlternateContent>
  <xr:revisionPtr revIDLastSave="0" documentId="13_ncr:1_{5A3A3D3D-68B7-4875-929F-49E398A672B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so probable" sheetId="1" r:id="rId1"/>
    <sheet name="Peor caso" sheetId="5" r:id="rId2"/>
    <sheet name="Mejor caso" sheetId="6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probable'!$D$68</definedName>
    <definedName name="solver_opt" localSheetId="2">'Mejor caso'!$D$68</definedName>
    <definedName name="solver_opt" localSheetId="1">'Peor caso'!$D$68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F78" i="1" l="1"/>
  <c r="D83" i="1"/>
  <c r="C77" i="6"/>
  <c r="G61" i="6"/>
  <c r="D68" i="6" s="1"/>
  <c r="G58" i="6"/>
  <c r="G57" i="6"/>
  <c r="G56" i="6"/>
  <c r="G55" i="6"/>
  <c r="G54" i="6"/>
  <c r="G53" i="6"/>
  <c r="G52" i="6"/>
  <c r="G51" i="6"/>
  <c r="G59" i="6" s="1"/>
  <c r="G60" i="6" s="1"/>
  <c r="G45" i="6"/>
  <c r="G44" i="6"/>
  <c r="G43" i="6"/>
  <c r="G42" i="6"/>
  <c r="G41" i="6"/>
  <c r="G40" i="6"/>
  <c r="G39" i="6"/>
  <c r="G38" i="6"/>
  <c r="G37" i="6"/>
  <c r="G36" i="6"/>
  <c r="G35" i="6"/>
  <c r="G34" i="6"/>
  <c r="G46" i="6" s="1"/>
  <c r="G47" i="6" s="1"/>
  <c r="G33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E10" i="6"/>
  <c r="G10" i="6" s="1"/>
  <c r="E9" i="6"/>
  <c r="G9" i="6" s="1"/>
  <c r="E8" i="6"/>
  <c r="G8" i="6" s="1"/>
  <c r="G11" i="6" s="1"/>
  <c r="C77" i="5"/>
  <c r="G61" i="5"/>
  <c r="D68" i="5" s="1"/>
  <c r="G58" i="5"/>
  <c r="G57" i="5"/>
  <c r="G56" i="5"/>
  <c r="G55" i="5"/>
  <c r="G54" i="5"/>
  <c r="G53" i="5"/>
  <c r="G52" i="5"/>
  <c r="G51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E10" i="5"/>
  <c r="G10" i="5" s="1"/>
  <c r="G9" i="5"/>
  <c r="E9" i="5"/>
  <c r="E8" i="5"/>
  <c r="G8" i="5" s="1"/>
  <c r="E10" i="1"/>
  <c r="G10" i="1" s="1"/>
  <c r="C77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C78" i="1"/>
  <c r="G61" i="1"/>
  <c r="D68" i="1" s="1"/>
  <c r="G58" i="1"/>
  <c r="G57" i="1"/>
  <c r="G56" i="1"/>
  <c r="G55" i="1"/>
  <c r="G54" i="1"/>
  <c r="G53" i="1"/>
  <c r="G52" i="1"/>
  <c r="G51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F15" i="1"/>
  <c r="E15" i="1"/>
  <c r="E9" i="1"/>
  <c r="G9" i="1" s="1"/>
  <c r="G11" i="1" s="1"/>
  <c r="E8" i="1"/>
  <c r="G8" i="1" s="1"/>
  <c r="F26" i="6" l="1"/>
  <c r="F29" i="6"/>
  <c r="G64" i="6"/>
  <c r="D70" i="6" s="1"/>
  <c r="D71" i="6" s="1"/>
  <c r="F26" i="5"/>
  <c r="G46" i="5"/>
  <c r="G47" i="5" s="1"/>
  <c r="G59" i="5"/>
  <c r="G60" i="5" s="1"/>
  <c r="B70" i="6"/>
  <c r="B71" i="6" s="1"/>
  <c r="D76" i="6" s="1"/>
  <c r="C68" i="6"/>
  <c r="C70" i="6" s="1"/>
  <c r="C71" i="6" s="1"/>
  <c r="C78" i="6"/>
  <c r="G11" i="5"/>
  <c r="F29" i="5" s="1"/>
  <c r="C78" i="5"/>
  <c r="C68" i="5"/>
  <c r="G46" i="1"/>
  <c r="G47" i="1" s="1"/>
  <c r="F26" i="1"/>
  <c r="G59" i="1"/>
  <c r="G60" i="1" s="1"/>
  <c r="C68" i="1"/>
  <c r="G64" i="5" l="1"/>
  <c r="D70" i="5" s="1"/>
  <c r="D71" i="5" s="1"/>
  <c r="E76" i="6"/>
  <c r="E77" i="6"/>
  <c r="D77" i="6"/>
  <c r="E78" i="6"/>
  <c r="C83" i="6" s="1"/>
  <c r="D78" i="6"/>
  <c r="B83" i="6" s="1"/>
  <c r="F78" i="6"/>
  <c r="D83" i="6" s="1"/>
  <c r="F77" i="6"/>
  <c r="F76" i="6"/>
  <c r="F29" i="1"/>
  <c r="G64" i="1" s="1"/>
  <c r="D70" i="1" s="1"/>
  <c r="D71" i="1" s="1"/>
  <c r="C70" i="5" l="1"/>
  <c r="C71" i="5" s="1"/>
  <c r="E77" i="5" s="1"/>
  <c r="B70" i="5"/>
  <c r="B71" i="5" s="1"/>
  <c r="D78" i="5" s="1"/>
  <c r="B83" i="5" s="1"/>
  <c r="F76" i="5"/>
  <c r="F77" i="5"/>
  <c r="F78" i="5"/>
  <c r="D83" i="5" s="1"/>
  <c r="E76" i="5"/>
  <c r="B70" i="1"/>
  <c r="B71" i="1" s="1"/>
  <c r="D77" i="1" s="1"/>
  <c r="C70" i="1"/>
  <c r="C71" i="1" s="1"/>
  <c r="E76" i="1" s="1"/>
  <c r="F77" i="1"/>
  <c r="F76" i="1"/>
  <c r="E78" i="5" l="1"/>
  <c r="C83" i="5" s="1"/>
  <c r="D76" i="5"/>
  <c r="D77" i="5"/>
  <c r="D78" i="1"/>
  <c r="B83" i="1" s="1"/>
  <c r="E77" i="1"/>
  <c r="E78" i="1"/>
  <c r="C83" i="1" s="1"/>
  <c r="D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3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4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5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6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7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8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39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0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1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2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3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4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5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1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2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3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4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5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6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7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8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8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4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7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0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85A25F-E731-4118-AD06-9A6AFD053A29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B477547-4706-4FFF-AE3E-DF1D9942E27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3" authorId="0" shapeId="0" xr:uid="{11A97FCF-0D2C-4F99-80E7-7F28976349CD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4" authorId="0" shapeId="0" xr:uid="{6F888800-43FD-40D2-9810-BE5F59C7CA84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5" authorId="0" shapeId="0" xr:uid="{C4BCDB6E-4E3F-425A-B314-8C87EF862604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6" authorId="0" shapeId="0" xr:uid="{2FE6CA6F-CA5C-45E2-BDFD-87162BD47F75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7" authorId="0" shapeId="0" xr:uid="{ABAA836C-F17C-4CFE-805F-DACB2EEA27D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8" authorId="0" shapeId="0" xr:uid="{4BEAFC21-D602-4F60-B06A-83634FCC67D8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39" authorId="0" shapeId="0" xr:uid="{86A0C88B-A637-44C2-B7A9-F61E35732587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0" authorId="0" shapeId="0" xr:uid="{63E1B493-976C-4EF6-B911-B76448321ABF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1" authorId="0" shapeId="0" xr:uid="{68AE4B43-7C98-4C15-B170-6A1BE19498EB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2" authorId="0" shapeId="0" xr:uid="{C964A200-9725-4876-BC65-2B1CBF5280B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3" authorId="0" shapeId="0" xr:uid="{7EC03E2F-1089-404C-9482-34A55E8D9C53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4" authorId="0" shapeId="0" xr:uid="{56D1324E-AAF9-422E-BEB8-2A69A39172AD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5" authorId="0" shapeId="0" xr:uid="{43AE2020-3A2C-40F6-B6B6-C92DF9521F27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1" authorId="0" shapeId="0" xr:uid="{10F40999-08FC-4724-980E-1474CB0D705A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2" authorId="0" shapeId="0" xr:uid="{88D39A08-1F57-4ECB-8DC2-D430588D0665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3" authorId="0" shapeId="0" xr:uid="{16C61606-268D-4458-94BD-976D6FCCDD04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4" authorId="0" shapeId="0" xr:uid="{96D992D8-B120-4C22-8F15-839C2AA23D2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5" authorId="0" shapeId="0" xr:uid="{61B95310-1B7D-4AC6-8C6B-B97D24384E12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6" authorId="0" shapeId="0" xr:uid="{43501A3A-1F54-425F-A9DC-60B555486FEB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7" authorId="0" shapeId="0" xr:uid="{C9E08730-E33E-4FD1-8C17-B5AF2254F323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8" authorId="0" shapeId="0" xr:uid="{C09C368D-6FD9-41DC-918D-74FDB06D5B8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8" authorId="0" shapeId="0" xr:uid="{06969865-A9CF-4FFB-871D-951EBB407E3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4" authorId="0" shapeId="0" xr:uid="{B2FBFACA-B2C5-4AB5-A6E9-56A35CFF271E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7" authorId="0" shapeId="0" xr:uid="{7188FEB9-C820-42DF-85EA-25B290AE96DC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0" authorId="0" shapeId="0" xr:uid="{C235FC07-D0D3-4FBB-8579-E34FF596C3C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F55EF7EE-88B9-4F81-B2B3-0FBA5768BFBB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FEF79C62-DF3B-48F9-80A3-E9FBE94784D3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3" authorId="0" shapeId="0" xr:uid="{1522A3CA-3C3A-4CAC-BDE5-20AC1D49429B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4" authorId="0" shapeId="0" xr:uid="{D9961CB6-D3E0-4FAD-80B9-CF6299A15374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5" authorId="0" shapeId="0" xr:uid="{FD617FE5-84FE-4412-828E-EB8F5CFBEF92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6" authorId="0" shapeId="0" xr:uid="{EFDB7046-88C3-43BE-9ED9-661EAB8FB39A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7" authorId="0" shapeId="0" xr:uid="{E86F50D8-4037-433F-85B6-E9271D3E891F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8" authorId="0" shapeId="0" xr:uid="{40ACF516-1648-4505-A609-6E2FB99CA2B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39" authorId="0" shapeId="0" xr:uid="{B97DFF3C-B190-4C36-BF94-96A39E2AF1B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0" authorId="0" shapeId="0" xr:uid="{06E47ACD-4866-4009-A547-842043C97C64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1" authorId="0" shapeId="0" xr:uid="{43954B67-F1E8-4FD5-B837-B045DB0A49C6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2" authorId="0" shapeId="0" xr:uid="{8C744C3D-45EA-4DA7-838A-489954B7887F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3" authorId="0" shapeId="0" xr:uid="{57D93855-53F0-4D6F-99EF-EA568B735E2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4" authorId="0" shapeId="0" xr:uid="{A200834A-186D-4116-B78E-03A77B444552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5" authorId="0" shapeId="0" xr:uid="{35EFCAC2-D2E5-44FC-9A54-8CFC83272FC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1" authorId="0" shapeId="0" xr:uid="{73BE8D25-2DE1-4E8E-BADE-9DBDC3F2AA3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2" authorId="0" shapeId="0" xr:uid="{550EAAF5-74D6-4BB9-B0AE-A8FD5EDD21B3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3" authorId="0" shapeId="0" xr:uid="{8B408EBD-B098-4E7E-81EB-1C4C17CAEC6B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4" authorId="0" shapeId="0" xr:uid="{21F1EC8E-6952-4FC3-9ACE-138D00696D07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5" authorId="0" shapeId="0" xr:uid="{A1D04111-0FDC-4001-9843-045207CC313F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6" authorId="0" shapeId="0" xr:uid="{7850D653-9120-416B-84A8-507CB214E0D5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7" authorId="0" shapeId="0" xr:uid="{9DCDFDF4-3536-45C0-95F7-5D54B20D49AD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8" authorId="0" shapeId="0" xr:uid="{D2368FAE-135D-4025-AD5D-C527CB1E3213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8" authorId="0" shapeId="0" xr:uid="{1C3523B3-7FB5-43B5-BCAD-5A5503E9FD32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4" authorId="0" shapeId="0" xr:uid="{91A1089A-1C6F-4465-B5BE-EB108874A33C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7" authorId="0" shapeId="0" xr:uid="{95D231AD-638A-4D84-B51A-C55225723BFA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0" authorId="0" shapeId="0" xr:uid="{BFEF6450-9504-4E9E-8E54-54DEFA711A59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<sst xmlns="http://schemas.openxmlformats.org/spreadsheetml/2006/main" count="459" uniqueCount="119">
  <si>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</si>
  <si>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</si>
  <si>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</si>
  <si>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</si>
  <si>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</si>
  <si>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</si>
  <si>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</si>
  <si>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</si>
  <si>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</si>
  <si>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</si>
  <si>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</si>
  <si>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</si>
  <si>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>Intermedio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</si>
  <si>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</si>
  <si>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</si>
  <si>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</si>
  <si>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</si>
  <si>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</si>
  <si>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</si>
  <si>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</si>
  <si>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</si>
  <si>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</si>
  <si>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</si>
  <si>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</si>
  <si>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</si>
  <si>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</si>
  <si>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</si>
  <si>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</si>
  <si>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</si>
  <si>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</si>
  <si>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</si>
  <si>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</si>
  <si>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</si>
  <si>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</si>
  <si>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</si>
  <si>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</si>
  <si>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</si>
  <si>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</si>
  <si>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</si>
  <si>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</si>
  <si>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</si>
  <si>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</si>
  <si>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</si>
  <si>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</si>
  <si>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</si>
  <si>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</si>
  <si>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</si>
  <si>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</si>
  <si>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</si>
  <si>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</si>
  <si>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</si>
  <si>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</si>
  <si>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</si>
  <si>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</si>
  <si>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</si>
  <si>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</si>
  <si>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</si>
  <si>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</si>
  <si>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</si>
  <si>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</si>
  <si>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</si>
  <si>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</si>
  <si>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</si>
  <si>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</si>
  <si>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</si>
  <si>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</si>
  <si>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</si>
  <si>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</si>
  <si>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</si>
  <si>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</si>
  <si>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</si>
  <si>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</si>
  <si>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</si>
  <si>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</si>
  <si>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</si>
  <si>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</si>
  <si>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</si>
  <si>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</si>
  <si>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</si>
  <si>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</si>
  <si>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</si>
  <si>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</si>
  <si>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</si>
  <si>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</si>
  <si>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</si>
  <si>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</si>
  <si>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</si>
  <si>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</si>
  <si>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</si>
  <si>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</si>
  <si>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</si>
  <si>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</si>
  <si>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</si>
  <si>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</si>
  <si>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</si>
  <si>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de escritura sobre los proyectos de los que participa</t>
  </si>
  <si>
    <t>Usuario con acceso total al sistema</t>
  </si>
  <si>
    <t>CU1: Autentificarse</t>
  </si>
  <si>
    <t>CU2: Administrar acceso al sistema</t>
  </si>
  <si>
    <t>CU3: Administrar proyectos</t>
  </si>
  <si>
    <t>CU4: Modificar lista de riesgos</t>
  </si>
  <si>
    <t>CU5: Modificar categorias de riesgo</t>
  </si>
  <si>
    <t>CU6: Realizar evaluación de riesgos</t>
  </si>
  <si>
    <t>CU7: Realizar plan de acción</t>
  </si>
  <si>
    <t>CU8: Programar evaluación de riesgos</t>
  </si>
  <si>
    <t>CU9: Realizar informes</t>
  </si>
  <si>
    <t>CU10: Exportar archivos</t>
  </si>
  <si>
    <t>CU11: Marcar acciones pendientes</t>
  </si>
  <si>
    <t>UARGFlow</t>
  </si>
  <si>
    <t>Sistema de inicio de sesión que interactua con el sistema</t>
  </si>
  <si>
    <t>1</t>
  </si>
  <si>
    <t>Se conoce el proceso pero no se tiene la practica suficiente</t>
  </si>
  <si>
    <t>Se posee suficiente conocimiento sobre el area de gestión de riesgos</t>
  </si>
  <si>
    <t>Buena experiencia con el paradigma OO</t>
  </si>
  <si>
    <t>El equipo se siente un poco motivado</t>
  </si>
  <si>
    <t>Poca probabilidad de que cambien los requerimientos</t>
  </si>
  <si>
    <t>Todos los miembros trabajaran a tiempo parcial</t>
  </si>
  <si>
    <t>Ninguno de los miembros programo con php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</si>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</sst>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4" fillId="3" borderId="9" xfId="0" applyFont="1" applyFill="1" applyBorder="1" applyAlignment="1">
      <alignment vertical="center"/>
    </xf>
    <xf numFmtId="49" fontId="15" fillId="0" borderId="9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  <xf numFmtId="0" fontId="5" fillId="3" borderId="1" xfId="0" applyFont="1" applyFill="1" applyBorder="1" applyAlignment="1">
      <alignment vertical="center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66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13264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67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6055046-0D12-4AC2-8E28-DD866A0801CB}"/>
            </a:ext>
          </a:extLst>
        </xdr:cNvPr>
        <xdr:cNvGrpSpPr/>
      </xdr:nvGrpSpPr>
      <xdr:grpSpPr>
        <a:xfrm>
          <a:off x="600075" y="213264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7784A81E-11BB-0ECF-B339-E31B7C3403AA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58F769AE-A181-C965-46BE-CB3C64C7F0A7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8D7188C8-1DED-8091-2D51-CEAFB7FBE3B9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67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A3E59758-6C31-408A-9A56-592FCF43C711}"/>
            </a:ext>
          </a:extLst>
        </xdr:cNvPr>
        <xdr:cNvGrpSpPr/>
      </xdr:nvGrpSpPr>
      <xdr:grpSpPr>
        <a:xfrm>
          <a:off x="600075" y="213264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C919A563-B690-89EE-D1C4-4B48EFADF2A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22DDEDAB-F4F9-1DFE-B778-9BADD9A9CCE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BD1CD741-3B02-1969-FCF5-16BAA16E7093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topLeftCell="A59" workbookViewId="0">
      <selection activeCell="G76" sqref="G76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2" t="s">
        <v>0</v>
      </c>
      <c r="C2" s="68"/>
      <c r="D2" s="68"/>
      <c r="E2" s="68"/>
      <c r="F2" s="68"/>
      <c r="G2" s="6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20" t="s">
        <v>11</v>
      </c>
      <c r="D8" s="21" t="s">
        <v>96</v>
      </c>
      <c r="E8" s="22">
        <f t="shared" ref="E8:E9" si="0">IF(C8="Simple",1,IF(C8="Intermedio",2,IF(C8="Complejo",3,"error")))</f>
        <v>3</v>
      </c>
      <c r="F8" s="23">
        <v>10</v>
      </c>
      <c r="G8" s="22">
        <f t="shared" ref="G8:G9" si="1">E8*F8</f>
        <v>30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94</v>
      </c>
      <c r="C9" s="77" t="s">
        <v>11</v>
      </c>
      <c r="D9" s="78" t="s">
        <v>95</v>
      </c>
      <c r="E9" s="79">
        <f t="shared" si="0"/>
        <v>3</v>
      </c>
      <c r="F9" s="80">
        <v>8</v>
      </c>
      <c r="G9" s="79">
        <f t="shared" si="1"/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108</v>
      </c>
      <c r="C10" s="82" t="s">
        <v>12</v>
      </c>
      <c r="D10" s="83" t="s">
        <v>109</v>
      </c>
      <c r="E10" s="22">
        <f t="shared" ref="E10" si="2">IF(C10="Simple",1,IF(C10="Intermedio",2,IF(C10="Complejo",3,"error")))</f>
        <v>2</v>
      </c>
      <c r="F10" s="23">
        <v>1</v>
      </c>
      <c r="G10" s="22">
        <f t="shared" ref="G10" si="3">E10*F10</f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73" t="s">
        <v>13</v>
      </c>
      <c r="D11" s="74"/>
      <c r="E11" s="74"/>
      <c r="F11" s="75"/>
      <c r="G11" s="81">
        <f>SUM(G8:G10)</f>
        <v>56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14</v>
      </c>
      <c r="B14" s="17" t="s">
        <v>15</v>
      </c>
      <c r="C14" s="17" t="s">
        <v>16</v>
      </c>
      <c r="D14" s="18" t="s">
        <v>17</v>
      </c>
      <c r="E14" s="18" t="s">
        <v>18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97</v>
      </c>
      <c r="C15" s="19"/>
      <c r="D15" s="32">
        <v>1</v>
      </c>
      <c r="E15" s="22" t="str">
        <f t="shared" ref="E15:E25" si="4">IF($D15&gt;0,IF($D15&lt;=3,"Simple",IF(AND($D15&gt;3,$D15&lt;7),"Intermedio",IF($D15&gt;=7,"Complejo","error"))),"-")</f>
        <v>Simple</v>
      </c>
      <c r="F15" s="22">
        <f t="shared" ref="F15:F25" si="5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98</v>
      </c>
      <c r="C16" s="19"/>
      <c r="D16" s="32">
        <v>1</v>
      </c>
      <c r="E16" s="22" t="str">
        <f t="shared" si="4"/>
        <v>Simple</v>
      </c>
      <c r="F16" s="22">
        <f t="shared" si="5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99</v>
      </c>
      <c r="C17" s="19"/>
      <c r="D17" s="32">
        <v>4</v>
      </c>
      <c r="E17" s="22" t="str">
        <f t="shared" si="4"/>
        <v>Intermedio</v>
      </c>
      <c r="F17" s="22">
        <f t="shared" si="5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100</v>
      </c>
      <c r="C18" s="19"/>
      <c r="D18" s="32">
        <v>4</v>
      </c>
      <c r="E18" s="22" t="str">
        <f t="shared" si="4"/>
        <v>Intermedio</v>
      </c>
      <c r="F18" s="22">
        <f t="shared" si="5"/>
        <v>10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101</v>
      </c>
      <c r="C19" s="19"/>
      <c r="D19" s="32">
        <v>1</v>
      </c>
      <c r="E19" s="22" t="str">
        <f t="shared" si="4"/>
        <v>Simple</v>
      </c>
      <c r="F19" s="22">
        <f t="shared" si="5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65" t="s">
        <v>102</v>
      </c>
      <c r="C20" s="19"/>
      <c r="D20" s="32">
        <v>4</v>
      </c>
      <c r="E20" s="22" t="str">
        <f t="shared" si="4"/>
        <v>Intermedio</v>
      </c>
      <c r="F20" s="22">
        <f t="shared" si="5"/>
        <v>10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5" t="s">
        <v>103</v>
      </c>
      <c r="C21" s="19"/>
      <c r="D21" s="32">
        <v>4</v>
      </c>
      <c r="E21" s="22" t="str">
        <f t="shared" si="4"/>
        <v>Intermedio</v>
      </c>
      <c r="F21" s="22">
        <f t="shared" si="5"/>
        <v>10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5" t="s">
        <v>104</v>
      </c>
      <c r="C22" s="19"/>
      <c r="D22" s="32">
        <v>4</v>
      </c>
      <c r="E22" s="22" t="str">
        <f t="shared" si="4"/>
        <v>Intermedio</v>
      </c>
      <c r="F22" s="22">
        <f t="shared" si="5"/>
        <v>10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5" t="s">
        <v>105</v>
      </c>
      <c r="C23" s="19"/>
      <c r="D23" s="32">
        <v>4</v>
      </c>
      <c r="E23" s="22" t="str">
        <f t="shared" si="4"/>
        <v>Intermedio</v>
      </c>
      <c r="F23" s="22">
        <f t="shared" si="5"/>
        <v>10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5" t="s">
        <v>106</v>
      </c>
      <c r="C24" s="19"/>
      <c r="D24" s="32">
        <v>4</v>
      </c>
      <c r="E24" s="22" t="str">
        <f t="shared" si="4"/>
        <v>Intermedio</v>
      </c>
      <c r="F24" s="22">
        <f t="shared" si="5"/>
        <v>10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5" t="s">
        <v>107</v>
      </c>
      <c r="C25" s="19"/>
      <c r="D25" s="32">
        <v>1</v>
      </c>
      <c r="E25" s="22" t="str">
        <f t="shared" si="4"/>
        <v>Simple</v>
      </c>
      <c r="F25" s="22">
        <f t="shared" si="5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33"/>
      <c r="C26" s="73" t="s">
        <v>19</v>
      </c>
      <c r="D26" s="74"/>
      <c r="E26" s="75"/>
      <c r="F26" s="34">
        <f>SUM(F15:F25)</f>
        <v>90</v>
      </c>
      <c r="G26" s="1"/>
      <c r="H26" s="16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6" t="s">
        <v>20</v>
      </c>
      <c r="B29" s="35"/>
      <c r="C29" s="67" t="s">
        <v>21</v>
      </c>
      <c r="D29" s="68"/>
      <c r="E29" s="69"/>
      <c r="F29" s="26">
        <f>G11+F26</f>
        <v>146</v>
      </c>
      <c r="G29" s="1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3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22</v>
      </c>
      <c r="B32" s="18" t="s">
        <v>23</v>
      </c>
      <c r="C32" s="18" t="s">
        <v>24</v>
      </c>
      <c r="D32" s="17" t="s">
        <v>25</v>
      </c>
      <c r="E32" s="17" t="s">
        <v>8</v>
      </c>
      <c r="F32" s="17" t="s">
        <v>26</v>
      </c>
      <c r="G32" s="17" t="s">
        <v>27</v>
      </c>
      <c r="H32" s="1" t="s">
        <v>28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7.75" customHeight="1" x14ac:dyDescent="0.2">
      <c r="A33" s="1"/>
      <c r="B33" s="36" t="s">
        <v>29</v>
      </c>
      <c r="C33" s="36" t="s">
        <v>30</v>
      </c>
      <c r="D33" s="37" t="s">
        <v>31</v>
      </c>
      <c r="E33" s="38">
        <v>2</v>
      </c>
      <c r="F33" s="23">
        <v>0</v>
      </c>
      <c r="G33" s="39">
        <f t="shared" ref="G33:G45" si="6">E33*F33</f>
        <v>0</v>
      </c>
      <c r="H33" s="40" t="s">
        <v>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6" t="s">
        <v>33</v>
      </c>
      <c r="C34" s="36" t="s">
        <v>30</v>
      </c>
      <c r="D34" s="37" t="s">
        <v>31</v>
      </c>
      <c r="E34" s="39">
        <v>2</v>
      </c>
      <c r="F34" s="23">
        <v>3</v>
      </c>
      <c r="G34" s="39">
        <f t="shared" si="6"/>
        <v>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36" t="s">
        <v>34</v>
      </c>
      <c r="C35" s="36" t="s">
        <v>30</v>
      </c>
      <c r="D35" s="37" t="s">
        <v>31</v>
      </c>
      <c r="E35" s="39">
        <v>1</v>
      </c>
      <c r="F35" s="23">
        <v>4</v>
      </c>
      <c r="G35" s="39">
        <f t="shared" si="6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36" t="s">
        <v>35</v>
      </c>
      <c r="C36" s="36" t="s">
        <v>30</v>
      </c>
      <c r="D36" s="37" t="s">
        <v>31</v>
      </c>
      <c r="E36" s="39">
        <v>1</v>
      </c>
      <c r="F36" s="23">
        <v>2</v>
      </c>
      <c r="G36" s="39">
        <f t="shared" si="6"/>
        <v>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36" t="s">
        <v>36</v>
      </c>
      <c r="C37" s="36" t="s">
        <v>30</v>
      </c>
      <c r="D37" s="37" t="s">
        <v>31</v>
      </c>
      <c r="E37" s="38">
        <v>1</v>
      </c>
      <c r="F37" s="23">
        <v>2</v>
      </c>
      <c r="G37" s="39">
        <f t="shared" si="6"/>
        <v>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6" t="s">
        <v>37</v>
      </c>
      <c r="C38" s="36" t="s">
        <v>30</v>
      </c>
      <c r="D38" s="37" t="s">
        <v>31</v>
      </c>
      <c r="E38" s="84" t="s">
        <v>110</v>
      </c>
      <c r="F38" s="23">
        <v>5</v>
      </c>
      <c r="G38" s="39">
        <f t="shared" si="6"/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6" t="s">
        <v>38</v>
      </c>
      <c r="C39" s="36" t="s">
        <v>30</v>
      </c>
      <c r="D39" s="37" t="s">
        <v>31</v>
      </c>
      <c r="E39" s="38">
        <v>0.5</v>
      </c>
      <c r="F39" s="23">
        <v>5</v>
      </c>
      <c r="G39" s="39">
        <f t="shared" si="6"/>
        <v>2.5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6" t="s">
        <v>39</v>
      </c>
      <c r="C40" s="36" t="s">
        <v>30</v>
      </c>
      <c r="D40" s="37" t="s">
        <v>31</v>
      </c>
      <c r="E40" s="38">
        <v>2</v>
      </c>
      <c r="F40" s="23">
        <v>2</v>
      </c>
      <c r="G40" s="39">
        <f t="shared" si="6"/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6" t="s">
        <v>40</v>
      </c>
      <c r="C41" s="36" t="s">
        <v>30</v>
      </c>
      <c r="D41" s="37" t="s">
        <v>31</v>
      </c>
      <c r="E41" s="38">
        <v>1</v>
      </c>
      <c r="F41" s="23">
        <v>0</v>
      </c>
      <c r="G41" s="39">
        <f t="shared" si="6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6" t="s">
        <v>41</v>
      </c>
      <c r="C42" s="36" t="s">
        <v>30</v>
      </c>
      <c r="D42" s="37" t="s">
        <v>31</v>
      </c>
      <c r="E42" s="38">
        <v>1</v>
      </c>
      <c r="F42" s="23">
        <v>3</v>
      </c>
      <c r="G42" s="39">
        <f t="shared" si="6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6" t="s">
        <v>42</v>
      </c>
      <c r="C43" s="36" t="s">
        <v>30</v>
      </c>
      <c r="D43" s="37" t="s">
        <v>31</v>
      </c>
      <c r="E43" s="39">
        <v>1</v>
      </c>
      <c r="F43" s="23">
        <v>0</v>
      </c>
      <c r="G43" s="39">
        <f t="shared" si="6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6" t="s">
        <v>43</v>
      </c>
      <c r="C44" s="36" t="s">
        <v>30</v>
      </c>
      <c r="D44" s="37" t="s">
        <v>31</v>
      </c>
      <c r="E44" s="39">
        <v>1</v>
      </c>
      <c r="F44" s="23">
        <v>3</v>
      </c>
      <c r="G44" s="39">
        <f t="shared" si="6"/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6" t="s">
        <v>44</v>
      </c>
      <c r="C45" s="36" t="s">
        <v>30</v>
      </c>
      <c r="D45" s="37" t="s">
        <v>31</v>
      </c>
      <c r="E45" s="38">
        <v>1</v>
      </c>
      <c r="F45" s="23">
        <v>0</v>
      </c>
      <c r="G45" s="39">
        <f t="shared" si="6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67" t="s">
        <v>45</v>
      </c>
      <c r="C46" s="68"/>
      <c r="D46" s="68"/>
      <c r="E46" s="68"/>
      <c r="F46" s="69"/>
      <c r="G46" s="41">
        <f>SUM(G33:G45)</f>
        <v>31.5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67" t="s">
        <v>46</v>
      </c>
      <c r="C47" s="68"/>
      <c r="D47" s="68"/>
      <c r="E47" s="68"/>
      <c r="F47" s="69"/>
      <c r="G47" s="34">
        <f>0.6+(0.01*G46)</f>
        <v>0.91500000000000004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27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42"/>
      <c r="C49" s="42"/>
      <c r="D49" s="43"/>
      <c r="E49" s="42"/>
      <c r="F49" s="42"/>
      <c r="G49" s="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6" t="s">
        <v>47</v>
      </c>
      <c r="B50" s="18" t="s">
        <v>48</v>
      </c>
      <c r="C50" s="18" t="s">
        <v>49</v>
      </c>
      <c r="D50" s="17" t="s">
        <v>50</v>
      </c>
      <c r="E50" s="17" t="s">
        <v>8</v>
      </c>
      <c r="F50" s="17" t="s">
        <v>26</v>
      </c>
      <c r="G50" s="17" t="s">
        <v>27</v>
      </c>
      <c r="H50" s="1" t="s">
        <v>51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"/>
      <c r="B51" s="44" t="s">
        <v>52</v>
      </c>
      <c r="C51" s="36" t="s">
        <v>53</v>
      </c>
      <c r="D51" s="37" t="s">
        <v>111</v>
      </c>
      <c r="E51" s="38">
        <v>1.5</v>
      </c>
      <c r="F51" s="23">
        <v>3</v>
      </c>
      <c r="G51" s="39">
        <f t="shared" ref="G51:G58" si="7">E51*F51</f>
        <v>4.5</v>
      </c>
      <c r="H51" s="40" t="s">
        <v>32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44" t="s">
        <v>54</v>
      </c>
      <c r="C52" s="36" t="s">
        <v>53</v>
      </c>
      <c r="D52" s="37" t="s">
        <v>112</v>
      </c>
      <c r="E52" s="38">
        <v>0.5</v>
      </c>
      <c r="F52" s="23">
        <v>3</v>
      </c>
      <c r="G52" s="39">
        <f t="shared" si="7"/>
        <v>1.5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4" t="s">
        <v>55</v>
      </c>
      <c r="C53" s="36" t="s">
        <v>53</v>
      </c>
      <c r="D53" s="37" t="s">
        <v>113</v>
      </c>
      <c r="E53" s="38">
        <v>1</v>
      </c>
      <c r="F53" s="23">
        <v>3</v>
      </c>
      <c r="G53" s="39">
        <f t="shared" si="7"/>
        <v>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4" t="s">
        <v>56</v>
      </c>
      <c r="C54" s="36" t="s">
        <v>53</v>
      </c>
      <c r="D54" s="37" t="s">
        <v>31</v>
      </c>
      <c r="E54" s="38">
        <v>0.5</v>
      </c>
      <c r="F54" s="23">
        <v>3</v>
      </c>
      <c r="G54" s="39">
        <f t="shared" si="7"/>
        <v>1.5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44" t="s">
        <v>57</v>
      </c>
      <c r="C55" s="36" t="s">
        <v>58</v>
      </c>
      <c r="D55" s="37" t="s">
        <v>114</v>
      </c>
      <c r="E55" s="38">
        <v>1</v>
      </c>
      <c r="F55" s="23">
        <v>3</v>
      </c>
      <c r="G55" s="39">
        <f t="shared" si="7"/>
        <v>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4" t="s">
        <v>59</v>
      </c>
      <c r="C56" s="36" t="s">
        <v>60</v>
      </c>
      <c r="D56" s="37" t="s">
        <v>115</v>
      </c>
      <c r="E56" s="38">
        <v>2</v>
      </c>
      <c r="F56" s="23">
        <v>4</v>
      </c>
      <c r="G56" s="39">
        <f t="shared" si="7"/>
        <v>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4" t="s">
        <v>61</v>
      </c>
      <c r="C57" s="66" t="s">
        <v>62</v>
      </c>
      <c r="D57" s="37" t="s">
        <v>116</v>
      </c>
      <c r="E57" s="38">
        <v>-1</v>
      </c>
      <c r="F57" s="23">
        <v>5</v>
      </c>
      <c r="G57" s="39">
        <f t="shared" si="7"/>
        <v>-5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4" t="s">
        <v>63</v>
      </c>
      <c r="C58" s="66" t="s">
        <v>64</v>
      </c>
      <c r="D58" s="37" t="s">
        <v>117</v>
      </c>
      <c r="E58" s="38">
        <v>-1</v>
      </c>
      <c r="F58" s="23">
        <v>5</v>
      </c>
      <c r="G58" s="39">
        <f t="shared" si="7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67" t="s">
        <v>65</v>
      </c>
      <c r="C59" s="68"/>
      <c r="D59" s="68"/>
      <c r="E59" s="68"/>
      <c r="F59" s="69"/>
      <c r="G59" s="17">
        <f>SUM(G51:G58)</f>
        <v>11.5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67" t="s">
        <v>66</v>
      </c>
      <c r="C60" s="68"/>
      <c r="D60" s="68"/>
      <c r="E60" s="68"/>
      <c r="F60" s="69"/>
      <c r="G60" s="17">
        <f>1.4 + (-0.03*G59)</f>
        <v>1.0549999999999999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25"/>
      <c r="C61" s="45"/>
      <c r="D61" s="46"/>
      <c r="E61" s="45"/>
      <c r="F61" s="47" t="s">
        <v>67</v>
      </c>
      <c r="G61" s="17">
        <f>COUNTIF($F$51:$F$56,"&lt;3")+COUNTIF($F$57:$F$58,"&gt;3")</f>
        <v>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7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6" t="s">
        <v>68</v>
      </c>
      <c r="B64" s="70" t="s">
        <v>69</v>
      </c>
      <c r="C64" s="68"/>
      <c r="D64" s="68"/>
      <c r="E64" s="68"/>
      <c r="F64" s="69"/>
      <c r="G64" s="48">
        <f>F29*G47*G60</f>
        <v>140.93744999999998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1"/>
      <c r="C65" s="1"/>
      <c r="D65" s="2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9" t="s">
        <v>70</v>
      </c>
      <c r="B67" s="18" t="s">
        <v>71</v>
      </c>
      <c r="C67" s="18" t="s">
        <v>72</v>
      </c>
      <c r="D67" s="18" t="s">
        <v>73</v>
      </c>
      <c r="E67" s="3"/>
      <c r="F67" s="1"/>
      <c r="G67" s="18" t="s">
        <v>74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50">
        <v>20</v>
      </c>
      <c r="C68" s="50">
        <f>IF($G$61&gt;=5,36,IF(AND(G$61&gt;2,$G$61&lt;=4),28, IF(AND($G$61&gt;=0,$G$61&lt;=2),20,"error")))</f>
        <v>20</v>
      </c>
      <c r="D68" s="51">
        <f>IF($G$61&gt;=5,$G$68*(36/20),IF(AND($G$61&gt;2,$G$61&lt;=4),$G$68*(28/20), IF(AND($G$61&gt;=0,$G$61&lt;=2),$G$68,"error")))</f>
        <v>4</v>
      </c>
      <c r="E68" s="3"/>
      <c r="F68" s="1"/>
      <c r="G68" s="5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71" t="s">
        <v>75</v>
      </c>
      <c r="C69" s="68"/>
      <c r="D69" s="69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53" t="s">
        <v>76</v>
      </c>
      <c r="B70" s="50">
        <f t="shared" ref="B70:D70" si="8">$G$64*B68</f>
        <v>2818.7489999999998</v>
      </c>
      <c r="C70" s="50">
        <f t="shared" si="8"/>
        <v>2818.7489999999998</v>
      </c>
      <c r="D70" s="50">
        <f t="shared" si="8"/>
        <v>563.74979999999994</v>
      </c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3" t="s">
        <v>77</v>
      </c>
      <c r="B71" s="54">
        <f t="shared" ref="B71:D71" si="9">B70/(22*8)</f>
        <v>16.015619318181816</v>
      </c>
      <c r="C71" s="54">
        <f t="shared" si="9"/>
        <v>16.015619318181816</v>
      </c>
      <c r="D71" s="55">
        <f t="shared" si="9"/>
        <v>3.2031238636363635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1"/>
      <c r="C72" s="1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78</v>
      </c>
      <c r="B74" s="56" t="s">
        <v>79</v>
      </c>
      <c r="C74" s="57"/>
      <c r="D74" s="46"/>
      <c r="E74" s="45"/>
      <c r="F74" s="5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35" t="s">
        <v>80</v>
      </c>
      <c r="C75" s="17" t="s">
        <v>81</v>
      </c>
      <c r="D75" s="48" t="s">
        <v>82</v>
      </c>
      <c r="E75" s="48" t="s">
        <v>83</v>
      </c>
      <c r="F75" s="48" t="s">
        <v>84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9" t="s">
        <v>85</v>
      </c>
      <c r="C76" s="60">
        <v>0.4</v>
      </c>
      <c r="D76" s="54">
        <f t="shared" ref="D76:F76" si="10">$C76/$C$76*B$71</f>
        <v>16.015619318181816</v>
      </c>
      <c r="E76" s="54">
        <f t="shared" si="10"/>
        <v>16.015619318181816</v>
      </c>
      <c r="F76" s="54">
        <f t="shared" si="10"/>
        <v>3.2031238636363635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9" t="s">
        <v>86</v>
      </c>
      <c r="C77" s="60">
        <f>1-C76</f>
        <v>0.6</v>
      </c>
      <c r="D77" s="50">
        <f t="shared" ref="D77:F77" si="11">$C77/$C$76*B$71</f>
        <v>24.023428977272719</v>
      </c>
      <c r="E77" s="50">
        <f t="shared" si="11"/>
        <v>24.023428977272719</v>
      </c>
      <c r="F77" s="50">
        <f t="shared" si="11"/>
        <v>4.8046857954545441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61"/>
      <c r="C78" s="60">
        <f>SUM(C76:C77)</f>
        <v>1</v>
      </c>
      <c r="D78" s="54">
        <f t="shared" ref="D78:F78" si="12">$C78/$C$76*B$71</f>
        <v>40.039048295454542</v>
      </c>
      <c r="E78" s="54">
        <f t="shared" si="12"/>
        <v>40.039048295454542</v>
      </c>
      <c r="F78" s="54">
        <f>$C78/$C$76*D$71</f>
        <v>8.007809659090908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1"/>
      <c r="C79" s="1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6" t="s">
        <v>87</v>
      </c>
      <c r="B80" s="23">
        <v>3</v>
      </c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88</v>
      </c>
      <c r="B82" s="48" t="s">
        <v>89</v>
      </c>
      <c r="C82" s="48" t="s">
        <v>90</v>
      </c>
      <c r="D82" s="48" t="s">
        <v>91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62"/>
      <c r="B83" s="63">
        <f>$D$78/$B$80</f>
        <v>13.346349431818181</v>
      </c>
      <c r="C83" s="63">
        <f>$E$78/$B$80</f>
        <v>13.346349431818181</v>
      </c>
      <c r="D83" s="63">
        <f>$F$78/$B$80</f>
        <v>2.6692698863636362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 x14ac:dyDescent="0.2">
      <c r="A84" s="62"/>
      <c r="B84" s="62"/>
      <c r="C84" s="62"/>
      <c r="D84" s="62"/>
      <c r="E84" s="64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 x14ac:dyDescent="0.2">
      <c r="A85" s="62"/>
      <c r="B85" s="62"/>
      <c r="C85" s="62"/>
      <c r="D85" s="62"/>
      <c r="E85" s="64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 x14ac:dyDescent="0.2">
      <c r="A86" s="62"/>
      <c r="B86" s="62"/>
      <c r="C86" s="62"/>
      <c r="D86" s="62"/>
      <c r="E86" s="64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 x14ac:dyDescent="0.2">
      <c r="A87" s="62"/>
      <c r="B87" s="62"/>
      <c r="C87" s="62"/>
      <c r="D87" s="62"/>
      <c r="E87" s="64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 x14ac:dyDescent="0.2">
      <c r="A88" s="62"/>
      <c r="B88" s="62"/>
      <c r="C88" s="62"/>
      <c r="D88" s="62"/>
      <c r="E88" s="64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 x14ac:dyDescent="0.2">
      <c r="A89" s="62"/>
      <c r="B89" s="62"/>
      <c r="C89" s="62"/>
      <c r="D89" s="62"/>
      <c r="E89" s="64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 x14ac:dyDescent="0.2">
      <c r="A90" s="62"/>
      <c r="B90" s="62"/>
      <c r="C90" s="62"/>
      <c r="D90" s="62"/>
      <c r="E90" s="64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 x14ac:dyDescent="0.2">
      <c r="A91" s="62"/>
      <c r="B91" s="62"/>
      <c r="C91" s="62"/>
      <c r="D91" s="62"/>
      <c r="E91" s="64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 x14ac:dyDescent="0.2">
      <c r="A92" s="62"/>
      <c r="B92" s="62"/>
      <c r="C92" s="62"/>
      <c r="D92" s="62"/>
      <c r="E92" s="64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 x14ac:dyDescent="0.2">
      <c r="A93" s="62"/>
      <c r="B93" s="62"/>
      <c r="C93" s="62"/>
      <c r="D93" s="62"/>
      <c r="E93" s="64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 x14ac:dyDescent="0.2">
      <c r="A94" s="62"/>
      <c r="B94" s="62"/>
      <c r="C94" s="62"/>
      <c r="D94" s="62"/>
      <c r="E94" s="64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 x14ac:dyDescent="0.2">
      <c r="A95" s="62"/>
      <c r="B95" s="62"/>
      <c r="C95" s="62"/>
      <c r="D95" s="62"/>
      <c r="E95" s="64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 x14ac:dyDescent="0.2">
      <c r="A96" s="62"/>
      <c r="B96" s="62"/>
      <c r="C96" s="62"/>
      <c r="D96" s="62"/>
      <c r="E96" s="64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 x14ac:dyDescent="0.2">
      <c r="A97" s="62"/>
      <c r="B97" s="62"/>
      <c r="C97" s="62"/>
      <c r="D97" s="62"/>
      <c r="E97" s="64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 x14ac:dyDescent="0.2">
      <c r="A98" s="62"/>
      <c r="B98" s="62"/>
      <c r="C98" s="62"/>
      <c r="D98" s="62"/>
      <c r="E98" s="64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 x14ac:dyDescent="0.2">
      <c r="A99" s="62"/>
      <c r="B99" s="62"/>
      <c r="C99" s="62"/>
      <c r="D99" s="62"/>
      <c r="E99" s="64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10">
    <mergeCell ref="B60:F60"/>
    <mergeCell ref="B64:F64"/>
    <mergeCell ref="B69:D69"/>
    <mergeCell ref="B2:G2"/>
    <mergeCell ref="C11:F11"/>
    <mergeCell ref="C26:E26"/>
    <mergeCell ref="C29:E29"/>
    <mergeCell ref="B46:F46"/>
    <mergeCell ref="B47:F47"/>
    <mergeCell ref="B59:F59"/>
  </mergeCells>
  <phoneticPr fontId="13" type="noConversion"/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80" xr:uid="{00000000-0002-0000-0000-000001000000}">
      <formula1>1</formula1>
      <formula2>9</formula2>
    </dataValidation>
  </dataValidations>
  <hyperlinks>
    <hyperlink ref="H33" r:id="rId1" location="v=onepage&amp;q=e7%20part-time%20members&amp;f=false" xr:uid="{00000000-0004-0000-0000-000000000000}"/>
    <hyperlink ref="H51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556D-4E98-4061-A200-3B20476D59F4}">
  <dimension ref="A1:Z1004"/>
  <sheetViews>
    <sheetView topLeftCell="A71" workbookViewId="0">
      <selection activeCell="F52" sqref="F52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2" t="s">
        <v>0</v>
      </c>
      <c r="C2" s="68"/>
      <c r="D2" s="68"/>
      <c r="E2" s="68"/>
      <c r="F2" s="68"/>
      <c r="G2" s="6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20" t="s">
        <v>11</v>
      </c>
      <c r="D8" s="21" t="s">
        <v>96</v>
      </c>
      <c r="E8" s="22">
        <f t="shared" ref="E8:E10" si="0">IF(C8="Simple",1,IF(C8="Intermedio",2,IF(C8="Complejo",3,"error")))</f>
        <v>3</v>
      </c>
      <c r="F8" s="23">
        <v>10</v>
      </c>
      <c r="G8" s="22">
        <f t="shared" ref="G8:G10" si="1">E8*F8</f>
        <v>30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94</v>
      </c>
      <c r="C9" s="77" t="s">
        <v>11</v>
      </c>
      <c r="D9" s="78" t="s">
        <v>95</v>
      </c>
      <c r="E9" s="79">
        <f t="shared" si="0"/>
        <v>3</v>
      </c>
      <c r="F9" s="80">
        <v>8</v>
      </c>
      <c r="G9" s="79">
        <f t="shared" si="1"/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108</v>
      </c>
      <c r="C10" s="82" t="s">
        <v>12</v>
      </c>
      <c r="D10" s="83" t="s">
        <v>109</v>
      </c>
      <c r="E10" s="22">
        <f t="shared" si="0"/>
        <v>2</v>
      </c>
      <c r="F10" s="23">
        <v>1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73" t="s">
        <v>13</v>
      </c>
      <c r="D11" s="74"/>
      <c r="E11" s="74"/>
      <c r="F11" s="75"/>
      <c r="G11" s="81">
        <f>SUM(G8:G10)</f>
        <v>56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14</v>
      </c>
      <c r="B14" s="17" t="s">
        <v>15</v>
      </c>
      <c r="C14" s="17" t="s">
        <v>16</v>
      </c>
      <c r="D14" s="18" t="s">
        <v>17</v>
      </c>
      <c r="E14" s="18" t="s">
        <v>18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97</v>
      </c>
      <c r="C15" s="19"/>
      <c r="D15" s="32">
        <v>1</v>
      </c>
      <c r="E15" s="22" t="str">
        <f t="shared" ref="E15:E25" si="2">IF($D15&gt;0,IF($D15&lt;=3,"Simple",IF(AND($D15&gt;3,$D15&lt;7),"Intermedio",IF($D15&gt;=7,"Complejo","error"))),"-")</f>
        <v>Simple</v>
      </c>
      <c r="F15" s="22">
        <f t="shared" ref="F15:F25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98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99</v>
      </c>
      <c r="C17" s="19"/>
      <c r="D17" s="32">
        <v>4</v>
      </c>
      <c r="E17" s="22" t="str">
        <f t="shared" si="2"/>
        <v>Intermedio</v>
      </c>
      <c r="F17" s="22">
        <f t="shared" si="3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100</v>
      </c>
      <c r="C18" s="19"/>
      <c r="D18" s="32">
        <v>4</v>
      </c>
      <c r="E18" s="22" t="str">
        <f t="shared" si="2"/>
        <v>Intermedio</v>
      </c>
      <c r="F18" s="22">
        <f t="shared" si="3"/>
        <v>10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101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65" t="s">
        <v>102</v>
      </c>
      <c r="C20" s="19"/>
      <c r="D20" s="32">
        <v>4</v>
      </c>
      <c r="E20" s="22" t="str">
        <f t="shared" si="2"/>
        <v>Intermedio</v>
      </c>
      <c r="F20" s="22">
        <f t="shared" si="3"/>
        <v>10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5" t="s">
        <v>103</v>
      </c>
      <c r="C21" s="19"/>
      <c r="D21" s="32">
        <v>4</v>
      </c>
      <c r="E21" s="22" t="str">
        <f t="shared" si="2"/>
        <v>Intermedio</v>
      </c>
      <c r="F21" s="22">
        <f t="shared" si="3"/>
        <v>10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5" t="s">
        <v>104</v>
      </c>
      <c r="C22" s="19"/>
      <c r="D22" s="32">
        <v>4</v>
      </c>
      <c r="E22" s="22" t="str">
        <f t="shared" si="2"/>
        <v>Intermedio</v>
      </c>
      <c r="F22" s="22">
        <f t="shared" si="3"/>
        <v>10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5" t="s">
        <v>105</v>
      </c>
      <c r="C23" s="19"/>
      <c r="D23" s="32">
        <v>4</v>
      </c>
      <c r="E23" s="22" t="str">
        <f t="shared" si="2"/>
        <v>Intermedio</v>
      </c>
      <c r="F23" s="22">
        <f t="shared" si="3"/>
        <v>10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5" t="s">
        <v>106</v>
      </c>
      <c r="C24" s="19"/>
      <c r="D24" s="32">
        <v>4</v>
      </c>
      <c r="E24" s="22" t="str">
        <f t="shared" si="2"/>
        <v>Intermedio</v>
      </c>
      <c r="F24" s="22">
        <f t="shared" si="3"/>
        <v>10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5" t="s">
        <v>107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33"/>
      <c r="C26" s="73" t="s">
        <v>19</v>
      </c>
      <c r="D26" s="74"/>
      <c r="E26" s="75"/>
      <c r="F26" s="34">
        <f>SUM(F15:F25)</f>
        <v>90</v>
      </c>
      <c r="G26" s="1"/>
      <c r="H26" s="16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6" t="s">
        <v>20</v>
      </c>
      <c r="B29" s="35"/>
      <c r="C29" s="67" t="s">
        <v>21</v>
      </c>
      <c r="D29" s="68"/>
      <c r="E29" s="69"/>
      <c r="F29" s="26">
        <f>G11+F26</f>
        <v>146</v>
      </c>
      <c r="G29" s="1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3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22</v>
      </c>
      <c r="B32" s="18" t="s">
        <v>23</v>
      </c>
      <c r="C32" s="18" t="s">
        <v>24</v>
      </c>
      <c r="D32" s="17" t="s">
        <v>25</v>
      </c>
      <c r="E32" s="17" t="s">
        <v>8</v>
      </c>
      <c r="F32" s="17" t="s">
        <v>26</v>
      </c>
      <c r="G32" s="17" t="s">
        <v>27</v>
      </c>
      <c r="H32" s="1" t="s">
        <v>28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7.75" customHeight="1" x14ac:dyDescent="0.2">
      <c r="A33" s="1"/>
      <c r="B33" s="36" t="s">
        <v>29</v>
      </c>
      <c r="C33" s="36" t="s">
        <v>30</v>
      </c>
      <c r="D33" s="37" t="s">
        <v>31</v>
      </c>
      <c r="E33" s="38">
        <v>2</v>
      </c>
      <c r="F33" s="23">
        <v>0</v>
      </c>
      <c r="G33" s="39">
        <f t="shared" ref="G33:G45" si="4">E33*F33</f>
        <v>0</v>
      </c>
      <c r="H33" s="40" t="s">
        <v>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6" t="s">
        <v>33</v>
      </c>
      <c r="C34" s="36" t="s">
        <v>30</v>
      </c>
      <c r="D34" s="37" t="s">
        <v>31</v>
      </c>
      <c r="E34" s="39">
        <v>2</v>
      </c>
      <c r="F34" s="23">
        <v>4</v>
      </c>
      <c r="G34" s="39">
        <f t="shared" si="4"/>
        <v>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36" t="s">
        <v>34</v>
      </c>
      <c r="C35" s="36" t="s">
        <v>30</v>
      </c>
      <c r="D35" s="37" t="s">
        <v>31</v>
      </c>
      <c r="E35" s="39">
        <v>1</v>
      </c>
      <c r="F35" s="23">
        <v>5</v>
      </c>
      <c r="G35" s="39">
        <f t="shared" si="4"/>
        <v>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36" t="s">
        <v>35</v>
      </c>
      <c r="C36" s="36" t="s">
        <v>30</v>
      </c>
      <c r="D36" s="37" t="s">
        <v>31</v>
      </c>
      <c r="E36" s="39">
        <v>1</v>
      </c>
      <c r="F36" s="23">
        <v>3</v>
      </c>
      <c r="G36" s="39">
        <f t="shared" si="4"/>
        <v>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36" t="s">
        <v>36</v>
      </c>
      <c r="C37" s="36" t="s">
        <v>30</v>
      </c>
      <c r="D37" s="37" t="s">
        <v>31</v>
      </c>
      <c r="E37" s="38">
        <v>1</v>
      </c>
      <c r="F37" s="23">
        <v>3</v>
      </c>
      <c r="G37" s="39">
        <f t="shared" si="4"/>
        <v>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6" t="s">
        <v>37</v>
      </c>
      <c r="C38" s="36" t="s">
        <v>30</v>
      </c>
      <c r="D38" s="37" t="s">
        <v>31</v>
      </c>
      <c r="E38" s="84" t="s">
        <v>118</v>
      </c>
      <c r="F38" s="23">
        <v>5</v>
      </c>
      <c r="G38" s="39">
        <f t="shared" si="4"/>
        <v>7.5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6" t="s">
        <v>38</v>
      </c>
      <c r="C39" s="36" t="s">
        <v>30</v>
      </c>
      <c r="D39" s="37" t="s">
        <v>31</v>
      </c>
      <c r="E39" s="38">
        <v>0.5</v>
      </c>
      <c r="F39" s="23">
        <v>5</v>
      </c>
      <c r="G39" s="39">
        <f t="shared" si="4"/>
        <v>2.5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6" t="s">
        <v>39</v>
      </c>
      <c r="C40" s="36" t="s">
        <v>30</v>
      </c>
      <c r="D40" s="37" t="s">
        <v>31</v>
      </c>
      <c r="E40" s="38">
        <v>2</v>
      </c>
      <c r="F40" s="23">
        <v>3</v>
      </c>
      <c r="G40" s="39">
        <f t="shared" si="4"/>
        <v>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6" t="s">
        <v>40</v>
      </c>
      <c r="C41" s="36" t="s">
        <v>30</v>
      </c>
      <c r="D41" s="37" t="s">
        <v>31</v>
      </c>
      <c r="E41" s="38">
        <v>1</v>
      </c>
      <c r="F41" s="23">
        <v>0</v>
      </c>
      <c r="G41" s="39">
        <f t="shared" si="4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6" t="s">
        <v>41</v>
      </c>
      <c r="C42" s="36" t="s">
        <v>30</v>
      </c>
      <c r="D42" s="37" t="s">
        <v>31</v>
      </c>
      <c r="E42" s="38">
        <v>1</v>
      </c>
      <c r="F42" s="23">
        <v>4</v>
      </c>
      <c r="G42" s="39">
        <f t="shared" si="4"/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6" t="s">
        <v>42</v>
      </c>
      <c r="C43" s="36" t="s">
        <v>30</v>
      </c>
      <c r="D43" s="37" t="s">
        <v>31</v>
      </c>
      <c r="E43" s="39">
        <v>1</v>
      </c>
      <c r="F43" s="23">
        <v>0</v>
      </c>
      <c r="G43" s="39">
        <f t="shared" si="4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6" t="s">
        <v>43</v>
      </c>
      <c r="C44" s="36" t="s">
        <v>30</v>
      </c>
      <c r="D44" s="37" t="s">
        <v>31</v>
      </c>
      <c r="E44" s="39">
        <v>1</v>
      </c>
      <c r="F44" s="23">
        <v>3</v>
      </c>
      <c r="G44" s="39">
        <f t="shared" si="4"/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6" t="s">
        <v>44</v>
      </c>
      <c r="C45" s="36" t="s">
        <v>30</v>
      </c>
      <c r="D45" s="37" t="s">
        <v>31</v>
      </c>
      <c r="E45" s="38">
        <v>1</v>
      </c>
      <c r="F45" s="23">
        <v>0</v>
      </c>
      <c r="G45" s="39">
        <f t="shared" si="4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67" t="s">
        <v>45</v>
      </c>
      <c r="C46" s="68"/>
      <c r="D46" s="68"/>
      <c r="E46" s="68"/>
      <c r="F46" s="69"/>
      <c r="G46" s="41">
        <f>SUM(G33:G45)</f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67" t="s">
        <v>46</v>
      </c>
      <c r="C47" s="68"/>
      <c r="D47" s="68"/>
      <c r="E47" s="68"/>
      <c r="F47" s="69"/>
      <c r="G47" s="34">
        <f>0.6+(0.01*G46)</f>
        <v>1.02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27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42"/>
      <c r="C49" s="42"/>
      <c r="D49" s="43"/>
      <c r="E49" s="42"/>
      <c r="F49" s="42"/>
      <c r="G49" s="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6" t="s">
        <v>47</v>
      </c>
      <c r="B50" s="18" t="s">
        <v>48</v>
      </c>
      <c r="C50" s="18" t="s">
        <v>49</v>
      </c>
      <c r="D50" s="17" t="s">
        <v>50</v>
      </c>
      <c r="E50" s="17" t="s">
        <v>8</v>
      </c>
      <c r="F50" s="17" t="s">
        <v>26</v>
      </c>
      <c r="G50" s="17" t="s">
        <v>27</v>
      </c>
      <c r="H50" s="1" t="s">
        <v>51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"/>
      <c r="B51" s="44" t="s">
        <v>52</v>
      </c>
      <c r="C51" s="36" t="s">
        <v>53</v>
      </c>
      <c r="D51" s="37" t="s">
        <v>111</v>
      </c>
      <c r="E51" s="38">
        <v>1.5</v>
      </c>
      <c r="F51" s="23">
        <v>3</v>
      </c>
      <c r="G51" s="39">
        <f t="shared" ref="G51:G58" si="5">E51*F51</f>
        <v>4.5</v>
      </c>
      <c r="H51" s="40" t="s">
        <v>32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44" t="s">
        <v>54</v>
      </c>
      <c r="C52" s="36" t="s">
        <v>53</v>
      </c>
      <c r="D52" s="37" t="s">
        <v>112</v>
      </c>
      <c r="E52" s="38">
        <v>0.5</v>
      </c>
      <c r="F52" s="23">
        <v>3</v>
      </c>
      <c r="G52" s="39">
        <f t="shared" si="5"/>
        <v>1.5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4" t="s">
        <v>55</v>
      </c>
      <c r="C53" s="36" t="s">
        <v>53</v>
      </c>
      <c r="D53" s="37" t="s">
        <v>113</v>
      </c>
      <c r="E53" s="38">
        <v>1</v>
      </c>
      <c r="F53" s="23">
        <v>3</v>
      </c>
      <c r="G53" s="39">
        <f t="shared" si="5"/>
        <v>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4" t="s">
        <v>56</v>
      </c>
      <c r="C54" s="36" t="s">
        <v>53</v>
      </c>
      <c r="D54" s="37" t="s">
        <v>31</v>
      </c>
      <c r="E54" s="38">
        <v>0.5</v>
      </c>
      <c r="F54" s="23">
        <v>3</v>
      </c>
      <c r="G54" s="39">
        <f t="shared" si="5"/>
        <v>1.5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44" t="s">
        <v>57</v>
      </c>
      <c r="C55" s="36" t="s">
        <v>58</v>
      </c>
      <c r="D55" s="37" t="s">
        <v>114</v>
      </c>
      <c r="E55" s="38">
        <v>1</v>
      </c>
      <c r="F55" s="23">
        <v>2</v>
      </c>
      <c r="G55" s="39">
        <f t="shared" si="5"/>
        <v>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4" t="s">
        <v>59</v>
      </c>
      <c r="C56" s="36" t="s">
        <v>60</v>
      </c>
      <c r="D56" s="37" t="s">
        <v>115</v>
      </c>
      <c r="E56" s="38">
        <v>2</v>
      </c>
      <c r="F56" s="23">
        <v>4</v>
      </c>
      <c r="G56" s="39">
        <f t="shared" si="5"/>
        <v>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4" t="s">
        <v>61</v>
      </c>
      <c r="C57" s="66" t="s">
        <v>62</v>
      </c>
      <c r="D57" s="37" t="s">
        <v>116</v>
      </c>
      <c r="E57" s="38">
        <v>-1</v>
      </c>
      <c r="F57" s="23">
        <v>5</v>
      </c>
      <c r="G57" s="39">
        <f t="shared" si="5"/>
        <v>-5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4" t="s">
        <v>63</v>
      </c>
      <c r="C58" s="66" t="s">
        <v>64</v>
      </c>
      <c r="D58" s="37" t="s">
        <v>117</v>
      </c>
      <c r="E58" s="38">
        <v>-1</v>
      </c>
      <c r="F58" s="23">
        <v>5</v>
      </c>
      <c r="G58" s="39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67" t="s">
        <v>65</v>
      </c>
      <c r="C59" s="68"/>
      <c r="D59" s="68"/>
      <c r="E59" s="68"/>
      <c r="F59" s="69"/>
      <c r="G59" s="17">
        <f>SUM(G51:G58)</f>
        <v>10.5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67" t="s">
        <v>66</v>
      </c>
      <c r="C60" s="68"/>
      <c r="D60" s="68"/>
      <c r="E60" s="68"/>
      <c r="F60" s="69"/>
      <c r="G60" s="17">
        <f>1.4 + (-0.03*G59)</f>
        <v>1.085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25"/>
      <c r="C61" s="45"/>
      <c r="D61" s="46"/>
      <c r="E61" s="45"/>
      <c r="F61" s="47" t="s">
        <v>67</v>
      </c>
      <c r="G61" s="17">
        <f>COUNTIF($F$51:$F$56,"&lt;3")+COUNTIF($F$57:$F$58,"&gt;3")</f>
        <v>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7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6" t="s">
        <v>68</v>
      </c>
      <c r="B64" s="70" t="s">
        <v>69</v>
      </c>
      <c r="C64" s="68"/>
      <c r="D64" s="68"/>
      <c r="E64" s="68"/>
      <c r="F64" s="69"/>
      <c r="G64" s="48">
        <f>F29*G47*G60</f>
        <v>161.57820000000001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1"/>
      <c r="C65" s="1"/>
      <c r="D65" s="2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9" t="s">
        <v>70</v>
      </c>
      <c r="B67" s="18" t="s">
        <v>71</v>
      </c>
      <c r="C67" s="18" t="s">
        <v>72</v>
      </c>
      <c r="D67" s="18" t="s">
        <v>73</v>
      </c>
      <c r="E67" s="3"/>
      <c r="F67" s="1"/>
      <c r="G67" s="18" t="s">
        <v>74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50">
        <v>20</v>
      </c>
      <c r="C68" s="50">
        <f>IF($G$61&gt;=5,36,IF(AND(G$61&gt;2,$G$61&lt;=4),28, IF(AND($G$61&gt;=0,$G$61&lt;=2),20,"error")))</f>
        <v>28</v>
      </c>
      <c r="D68" s="51">
        <f>IF($G$61&gt;=5,$G$68*(36/20),IF(AND($G$61&gt;2,$G$61&lt;=4),$G$68*(28/20), IF(AND($G$61&gt;=0,$G$61&lt;=2),$G$68,"error")))</f>
        <v>5.6</v>
      </c>
      <c r="E68" s="3"/>
      <c r="F68" s="1"/>
      <c r="G68" s="5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71" t="s">
        <v>75</v>
      </c>
      <c r="C69" s="68"/>
      <c r="D69" s="69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53" t="s">
        <v>76</v>
      </c>
      <c r="B70" s="50">
        <f t="shared" ref="B70:D70" si="6">$G$64*B68</f>
        <v>3231.5640000000003</v>
      </c>
      <c r="C70" s="50">
        <f t="shared" si="6"/>
        <v>4524.1896000000006</v>
      </c>
      <c r="D70" s="50">
        <f t="shared" si="6"/>
        <v>904.83791999999994</v>
      </c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3" t="s">
        <v>77</v>
      </c>
      <c r="B71" s="54">
        <f t="shared" ref="B71:D71" si="7">B70/(22*8)</f>
        <v>18.361159090909094</v>
      </c>
      <c r="C71" s="54">
        <f t="shared" si="7"/>
        <v>25.705622727272729</v>
      </c>
      <c r="D71" s="55">
        <f t="shared" si="7"/>
        <v>5.1411245454545451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1"/>
      <c r="C72" s="1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78</v>
      </c>
      <c r="B74" s="56" t="s">
        <v>79</v>
      </c>
      <c r="C74" s="57"/>
      <c r="D74" s="46"/>
      <c r="E74" s="45"/>
      <c r="F74" s="5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35" t="s">
        <v>80</v>
      </c>
      <c r="C75" s="17" t="s">
        <v>81</v>
      </c>
      <c r="D75" s="48" t="s">
        <v>82</v>
      </c>
      <c r="E75" s="48" t="s">
        <v>83</v>
      </c>
      <c r="F75" s="48" t="s">
        <v>84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9" t="s">
        <v>85</v>
      </c>
      <c r="C76" s="60">
        <v>0.4</v>
      </c>
      <c r="D76" s="54">
        <f t="shared" ref="D76:F78" si="8">$C76/$C$76*B$71</f>
        <v>18.361159090909094</v>
      </c>
      <c r="E76" s="54">
        <f t="shared" si="8"/>
        <v>25.705622727272729</v>
      </c>
      <c r="F76" s="54">
        <f t="shared" si="8"/>
        <v>5.1411245454545451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9" t="s">
        <v>86</v>
      </c>
      <c r="C77" s="60">
        <f>1-C76</f>
        <v>0.6</v>
      </c>
      <c r="D77" s="50">
        <f t="shared" si="8"/>
        <v>27.541738636363636</v>
      </c>
      <c r="E77" s="50">
        <f t="shared" si="8"/>
        <v>38.558434090909088</v>
      </c>
      <c r="F77" s="50">
        <f t="shared" si="8"/>
        <v>7.7116868181818168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61"/>
      <c r="C78" s="60">
        <f>SUM(C76:C77)</f>
        <v>1</v>
      </c>
      <c r="D78" s="54">
        <f t="shared" si="8"/>
        <v>45.902897727272737</v>
      </c>
      <c r="E78" s="54">
        <f t="shared" si="8"/>
        <v>64.264056818181828</v>
      </c>
      <c r="F78" s="54">
        <f t="shared" si="8"/>
        <v>12.852811363636363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1"/>
      <c r="C79" s="1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6" t="s">
        <v>87</v>
      </c>
      <c r="B80" s="23">
        <v>3</v>
      </c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88</v>
      </c>
      <c r="B82" s="48" t="s">
        <v>89</v>
      </c>
      <c r="C82" s="48" t="s">
        <v>90</v>
      </c>
      <c r="D82" s="48" t="s">
        <v>91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62"/>
      <c r="B83" s="63">
        <f>$D$78/$B$80</f>
        <v>15.300965909090912</v>
      </c>
      <c r="C83" s="63">
        <f>$E$78/$B$80</f>
        <v>21.421352272727276</v>
      </c>
      <c r="D83" s="63">
        <f>$F$78/$B$80</f>
        <v>4.284270454545454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 x14ac:dyDescent="0.2">
      <c r="A84" s="62"/>
      <c r="B84" s="62"/>
      <c r="C84" s="62"/>
      <c r="D84" s="62"/>
      <c r="E84" s="64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 x14ac:dyDescent="0.2">
      <c r="A85" s="62"/>
      <c r="B85" s="62"/>
      <c r="C85" s="62"/>
      <c r="D85" s="62"/>
      <c r="E85" s="64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 x14ac:dyDescent="0.2">
      <c r="A86" s="62"/>
      <c r="B86" s="62"/>
      <c r="C86" s="62"/>
      <c r="D86" s="62"/>
      <c r="E86" s="64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 x14ac:dyDescent="0.2">
      <c r="A87" s="62"/>
      <c r="B87" s="62"/>
      <c r="C87" s="62"/>
      <c r="D87" s="62"/>
      <c r="E87" s="64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 x14ac:dyDescent="0.2">
      <c r="A88" s="62"/>
      <c r="B88" s="62"/>
      <c r="C88" s="62"/>
      <c r="D88" s="62"/>
      <c r="E88" s="64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 x14ac:dyDescent="0.2">
      <c r="A89" s="62"/>
      <c r="B89" s="62"/>
      <c r="C89" s="62"/>
      <c r="D89" s="62"/>
      <c r="E89" s="64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 x14ac:dyDescent="0.2">
      <c r="A90" s="62"/>
      <c r="B90" s="62"/>
      <c r="C90" s="62"/>
      <c r="D90" s="62"/>
      <c r="E90" s="64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 x14ac:dyDescent="0.2">
      <c r="A91" s="62"/>
      <c r="B91" s="62"/>
      <c r="C91" s="62"/>
      <c r="D91" s="62"/>
      <c r="E91" s="64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 x14ac:dyDescent="0.2">
      <c r="A92" s="62"/>
      <c r="B92" s="62"/>
      <c r="C92" s="62"/>
      <c r="D92" s="62"/>
      <c r="E92" s="64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 x14ac:dyDescent="0.2">
      <c r="A93" s="62"/>
      <c r="B93" s="62"/>
      <c r="C93" s="62"/>
      <c r="D93" s="62"/>
      <c r="E93" s="64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 x14ac:dyDescent="0.2">
      <c r="A94" s="62"/>
      <c r="B94" s="62"/>
      <c r="C94" s="62"/>
      <c r="D94" s="62"/>
      <c r="E94" s="64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 x14ac:dyDescent="0.2">
      <c r="A95" s="62"/>
      <c r="B95" s="62"/>
      <c r="C95" s="62"/>
      <c r="D95" s="62"/>
      <c r="E95" s="64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 x14ac:dyDescent="0.2">
      <c r="A96" s="62"/>
      <c r="B96" s="62"/>
      <c r="C96" s="62"/>
      <c r="D96" s="62"/>
      <c r="E96" s="64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 x14ac:dyDescent="0.2">
      <c r="A97" s="62"/>
      <c r="B97" s="62"/>
      <c r="C97" s="62"/>
      <c r="D97" s="62"/>
      <c r="E97" s="64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 x14ac:dyDescent="0.2">
      <c r="A98" s="62"/>
      <c r="B98" s="62"/>
      <c r="C98" s="62"/>
      <c r="D98" s="62"/>
      <c r="E98" s="64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 x14ac:dyDescent="0.2">
      <c r="A99" s="62"/>
      <c r="B99" s="62"/>
      <c r="C99" s="62"/>
      <c r="D99" s="62"/>
      <c r="E99" s="64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10">
    <mergeCell ref="B59:F59"/>
    <mergeCell ref="B60:F60"/>
    <mergeCell ref="B64:F64"/>
    <mergeCell ref="B69:D69"/>
    <mergeCell ref="B2:G2"/>
    <mergeCell ref="C11:F11"/>
    <mergeCell ref="C26:E26"/>
    <mergeCell ref="C29:E29"/>
    <mergeCell ref="B46:F46"/>
    <mergeCell ref="B47:F47"/>
  </mergeCells>
  <dataValidations count="2">
    <dataValidation type="decimal" allowBlank="1" showInputMessage="1" showErrorMessage="1" prompt="Entre 1 y 9 personas." sqref="B80" xr:uid="{0F44C810-DBDB-4BAA-A5D2-EBFECF28FDB1}">
      <formula1>1</formula1>
      <formula2>9</formula2>
    </dataValidation>
    <dataValidation type="list" allowBlank="1" showErrorMessage="1" sqref="C8:C10" xr:uid="{B6FD6671-8502-462B-9CFD-D90C2F80502C}">
      <formula1>"Simple,Intermedio,Complejo"</formula1>
    </dataValidation>
  </dataValidations>
  <hyperlinks>
    <hyperlink ref="H33" r:id="rId1" location="v=onepage&amp;q=e7%20part-time%20members&amp;f=false" xr:uid="{AB158EF2-C5B9-41FD-8D7D-33A746EFCFAD}"/>
    <hyperlink ref="H51" r:id="rId2" location="v=onepage&amp;q=e7%20part-time%20members&amp;f=false" xr:uid="{A87F20B4-6191-4EA7-A811-C1F449AC06E9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96DC-4764-4BE2-99BA-0F9EE7C3391A}">
  <dimension ref="A1:Z1004"/>
  <sheetViews>
    <sheetView topLeftCell="A76" workbookViewId="0">
      <selection activeCell="D22" sqref="D22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72" t="s">
        <v>0</v>
      </c>
      <c r="C2" s="68"/>
      <c r="D2" s="68"/>
      <c r="E2" s="68"/>
      <c r="F2" s="68"/>
      <c r="G2" s="6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20" t="s">
        <v>11</v>
      </c>
      <c r="D8" s="21" t="s">
        <v>96</v>
      </c>
      <c r="E8" s="22">
        <f t="shared" ref="E8:E10" si="0">IF(C8="Simple",1,IF(C8="Intermedio",2,IF(C8="Complejo",3,"error")))</f>
        <v>3</v>
      </c>
      <c r="F8" s="23">
        <v>10</v>
      </c>
      <c r="G8" s="22">
        <f t="shared" ref="G8:G10" si="1">E8*F8</f>
        <v>30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94</v>
      </c>
      <c r="C9" s="77" t="s">
        <v>11</v>
      </c>
      <c r="D9" s="78" t="s">
        <v>95</v>
      </c>
      <c r="E9" s="79">
        <f t="shared" si="0"/>
        <v>3</v>
      </c>
      <c r="F9" s="80">
        <v>8</v>
      </c>
      <c r="G9" s="79">
        <f t="shared" si="1"/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108</v>
      </c>
      <c r="C10" s="82" t="s">
        <v>12</v>
      </c>
      <c r="D10" s="83" t="s">
        <v>109</v>
      </c>
      <c r="E10" s="22">
        <f t="shared" si="0"/>
        <v>2</v>
      </c>
      <c r="F10" s="23">
        <v>1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73" t="s">
        <v>13</v>
      </c>
      <c r="D11" s="74"/>
      <c r="E11" s="74"/>
      <c r="F11" s="75"/>
      <c r="G11" s="81">
        <f>SUM(G8:G10)</f>
        <v>56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14</v>
      </c>
      <c r="B14" s="17" t="s">
        <v>15</v>
      </c>
      <c r="C14" s="17" t="s">
        <v>16</v>
      </c>
      <c r="D14" s="18" t="s">
        <v>17</v>
      </c>
      <c r="E14" s="18" t="s">
        <v>18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97</v>
      </c>
      <c r="C15" s="19"/>
      <c r="D15" s="32">
        <v>1</v>
      </c>
      <c r="E15" s="22" t="str">
        <f t="shared" ref="E15:E25" si="2">IF($D15&gt;0,IF($D15&lt;=3,"Simple",IF(AND($D15&gt;3,$D15&lt;7),"Intermedio",IF($D15&gt;=7,"Complejo","error"))),"-")</f>
        <v>Simple</v>
      </c>
      <c r="F15" s="22">
        <f t="shared" ref="F15:F25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98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99</v>
      </c>
      <c r="C17" s="19"/>
      <c r="D17" s="32">
        <v>4</v>
      </c>
      <c r="E17" s="22" t="str">
        <f t="shared" si="2"/>
        <v>Intermedio</v>
      </c>
      <c r="F17" s="22">
        <f t="shared" si="3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100</v>
      </c>
      <c r="C18" s="19"/>
      <c r="D18" s="32">
        <v>4</v>
      </c>
      <c r="E18" s="22" t="str">
        <f t="shared" si="2"/>
        <v>Intermedio</v>
      </c>
      <c r="F18" s="22">
        <f t="shared" si="3"/>
        <v>10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101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65" t="s">
        <v>102</v>
      </c>
      <c r="C20" s="19"/>
      <c r="D20" s="32">
        <v>4</v>
      </c>
      <c r="E20" s="22" t="str">
        <f t="shared" si="2"/>
        <v>Intermedio</v>
      </c>
      <c r="F20" s="22">
        <f t="shared" si="3"/>
        <v>10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5" t="s">
        <v>103</v>
      </c>
      <c r="C21" s="19"/>
      <c r="D21" s="32">
        <v>4</v>
      </c>
      <c r="E21" s="22" t="str">
        <f t="shared" si="2"/>
        <v>Intermedio</v>
      </c>
      <c r="F21" s="22">
        <f t="shared" si="3"/>
        <v>10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5" t="s">
        <v>104</v>
      </c>
      <c r="C22" s="19"/>
      <c r="D22" s="32">
        <v>3</v>
      </c>
      <c r="E22" s="22" t="str">
        <f t="shared" si="2"/>
        <v>Simple</v>
      </c>
      <c r="F22" s="22">
        <f t="shared" si="3"/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5" t="s">
        <v>105</v>
      </c>
      <c r="C23" s="19"/>
      <c r="D23" s="32">
        <v>3</v>
      </c>
      <c r="E23" s="22" t="str">
        <f t="shared" si="2"/>
        <v>Simple</v>
      </c>
      <c r="F23" s="22">
        <f t="shared" si="3"/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5" t="s">
        <v>106</v>
      </c>
      <c r="C24" s="19"/>
      <c r="D24" s="32">
        <v>3</v>
      </c>
      <c r="E24" s="22" t="str">
        <f t="shared" si="2"/>
        <v>Simple</v>
      </c>
      <c r="F24" s="22">
        <f t="shared" si="3"/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5" t="s">
        <v>107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33"/>
      <c r="C26" s="73" t="s">
        <v>19</v>
      </c>
      <c r="D26" s="74"/>
      <c r="E26" s="75"/>
      <c r="F26" s="34">
        <f>SUM(F15:F25)</f>
        <v>75</v>
      </c>
      <c r="G26" s="1"/>
      <c r="H26" s="16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6" t="s">
        <v>20</v>
      </c>
      <c r="B29" s="35"/>
      <c r="C29" s="67" t="s">
        <v>21</v>
      </c>
      <c r="D29" s="68"/>
      <c r="E29" s="69"/>
      <c r="F29" s="26">
        <f>G11+F26</f>
        <v>131</v>
      </c>
      <c r="G29" s="1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3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22</v>
      </c>
      <c r="B32" s="18" t="s">
        <v>23</v>
      </c>
      <c r="C32" s="18" t="s">
        <v>24</v>
      </c>
      <c r="D32" s="17" t="s">
        <v>25</v>
      </c>
      <c r="E32" s="17" t="s">
        <v>8</v>
      </c>
      <c r="F32" s="17" t="s">
        <v>26</v>
      </c>
      <c r="G32" s="17" t="s">
        <v>27</v>
      </c>
      <c r="H32" s="1" t="s">
        <v>28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7.75" customHeight="1" x14ac:dyDescent="0.2">
      <c r="A33" s="1"/>
      <c r="B33" s="36" t="s">
        <v>29</v>
      </c>
      <c r="C33" s="36" t="s">
        <v>30</v>
      </c>
      <c r="D33" s="37" t="s">
        <v>31</v>
      </c>
      <c r="E33" s="38">
        <v>2</v>
      </c>
      <c r="F33" s="23">
        <v>0</v>
      </c>
      <c r="G33" s="39">
        <f t="shared" ref="G33:G45" si="4">E33*F33</f>
        <v>0</v>
      </c>
      <c r="H33" s="40" t="s">
        <v>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6" t="s">
        <v>33</v>
      </c>
      <c r="C34" s="36" t="s">
        <v>30</v>
      </c>
      <c r="D34" s="37" t="s">
        <v>31</v>
      </c>
      <c r="E34" s="39">
        <v>2</v>
      </c>
      <c r="F34" s="23">
        <v>3</v>
      </c>
      <c r="G34" s="39">
        <f t="shared" si="4"/>
        <v>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36" t="s">
        <v>34</v>
      </c>
      <c r="C35" s="36" t="s">
        <v>30</v>
      </c>
      <c r="D35" s="37" t="s">
        <v>31</v>
      </c>
      <c r="E35" s="39">
        <v>1</v>
      </c>
      <c r="F35" s="23">
        <v>4</v>
      </c>
      <c r="G35" s="39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36" t="s">
        <v>35</v>
      </c>
      <c r="C36" s="36" t="s">
        <v>30</v>
      </c>
      <c r="D36" s="37" t="s">
        <v>31</v>
      </c>
      <c r="E36" s="39">
        <v>1</v>
      </c>
      <c r="F36" s="23">
        <v>2</v>
      </c>
      <c r="G36" s="39">
        <f t="shared" si="4"/>
        <v>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36" t="s">
        <v>36</v>
      </c>
      <c r="C37" s="36" t="s">
        <v>30</v>
      </c>
      <c r="D37" s="37" t="s">
        <v>31</v>
      </c>
      <c r="E37" s="38">
        <v>1</v>
      </c>
      <c r="F37" s="23">
        <v>2</v>
      </c>
      <c r="G37" s="39">
        <f t="shared" si="4"/>
        <v>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6" t="s">
        <v>37</v>
      </c>
      <c r="C38" s="36" t="s">
        <v>30</v>
      </c>
      <c r="D38" s="37" t="s">
        <v>31</v>
      </c>
      <c r="E38" s="84" t="s">
        <v>110</v>
      </c>
      <c r="F38" s="23">
        <v>5</v>
      </c>
      <c r="G38" s="39">
        <f t="shared" si="4"/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6" t="s">
        <v>38</v>
      </c>
      <c r="C39" s="36" t="s">
        <v>30</v>
      </c>
      <c r="D39" s="37" t="s">
        <v>31</v>
      </c>
      <c r="E39" s="38">
        <v>0.5</v>
      </c>
      <c r="F39" s="23">
        <v>5</v>
      </c>
      <c r="G39" s="39">
        <f t="shared" si="4"/>
        <v>2.5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6" t="s">
        <v>39</v>
      </c>
      <c r="C40" s="36" t="s">
        <v>30</v>
      </c>
      <c r="D40" s="37" t="s">
        <v>31</v>
      </c>
      <c r="E40" s="38">
        <v>2</v>
      </c>
      <c r="F40" s="23">
        <v>2</v>
      </c>
      <c r="G40" s="39">
        <f t="shared" si="4"/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6" t="s">
        <v>40</v>
      </c>
      <c r="C41" s="36" t="s">
        <v>30</v>
      </c>
      <c r="D41" s="37" t="s">
        <v>31</v>
      </c>
      <c r="E41" s="38">
        <v>1</v>
      </c>
      <c r="F41" s="23">
        <v>0</v>
      </c>
      <c r="G41" s="39">
        <f t="shared" si="4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6" t="s">
        <v>41</v>
      </c>
      <c r="C42" s="36" t="s">
        <v>30</v>
      </c>
      <c r="D42" s="37" t="s">
        <v>31</v>
      </c>
      <c r="E42" s="38">
        <v>1</v>
      </c>
      <c r="F42" s="23">
        <v>3</v>
      </c>
      <c r="G42" s="39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6" t="s">
        <v>42</v>
      </c>
      <c r="C43" s="36" t="s">
        <v>30</v>
      </c>
      <c r="D43" s="37" t="s">
        <v>31</v>
      </c>
      <c r="E43" s="39">
        <v>1</v>
      </c>
      <c r="F43" s="23">
        <v>0</v>
      </c>
      <c r="G43" s="39">
        <f t="shared" si="4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6" t="s">
        <v>43</v>
      </c>
      <c r="C44" s="36" t="s">
        <v>30</v>
      </c>
      <c r="D44" s="37" t="s">
        <v>31</v>
      </c>
      <c r="E44" s="39">
        <v>1</v>
      </c>
      <c r="F44" s="23">
        <v>3</v>
      </c>
      <c r="G44" s="39">
        <f t="shared" si="4"/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6" t="s">
        <v>44</v>
      </c>
      <c r="C45" s="36" t="s">
        <v>30</v>
      </c>
      <c r="D45" s="37" t="s">
        <v>31</v>
      </c>
      <c r="E45" s="38">
        <v>1</v>
      </c>
      <c r="F45" s="23">
        <v>0</v>
      </c>
      <c r="G45" s="39">
        <f t="shared" si="4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67" t="s">
        <v>45</v>
      </c>
      <c r="C46" s="68"/>
      <c r="D46" s="68"/>
      <c r="E46" s="68"/>
      <c r="F46" s="69"/>
      <c r="G46" s="41">
        <f>SUM(G33:G45)</f>
        <v>31.5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67" t="s">
        <v>46</v>
      </c>
      <c r="C47" s="68"/>
      <c r="D47" s="68"/>
      <c r="E47" s="68"/>
      <c r="F47" s="69"/>
      <c r="G47" s="34">
        <f>0.6+(0.01*G46)</f>
        <v>0.91500000000000004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27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42"/>
      <c r="C49" s="42"/>
      <c r="D49" s="43"/>
      <c r="E49" s="42"/>
      <c r="F49" s="42"/>
      <c r="G49" s="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6" t="s">
        <v>47</v>
      </c>
      <c r="B50" s="18" t="s">
        <v>48</v>
      </c>
      <c r="C50" s="18" t="s">
        <v>49</v>
      </c>
      <c r="D50" s="17" t="s">
        <v>50</v>
      </c>
      <c r="E50" s="17" t="s">
        <v>8</v>
      </c>
      <c r="F50" s="17" t="s">
        <v>26</v>
      </c>
      <c r="G50" s="17" t="s">
        <v>27</v>
      </c>
      <c r="H50" s="1" t="s">
        <v>51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"/>
      <c r="B51" s="44" t="s">
        <v>52</v>
      </c>
      <c r="C51" s="36" t="s">
        <v>53</v>
      </c>
      <c r="D51" s="37" t="s">
        <v>111</v>
      </c>
      <c r="E51" s="38">
        <v>1.5</v>
      </c>
      <c r="F51" s="23">
        <v>3</v>
      </c>
      <c r="G51" s="39">
        <f t="shared" ref="G51:G58" si="5">E51*F51</f>
        <v>4.5</v>
      </c>
      <c r="H51" s="40" t="s">
        <v>32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44" t="s">
        <v>54</v>
      </c>
      <c r="C52" s="36" t="s">
        <v>53</v>
      </c>
      <c r="D52" s="37" t="s">
        <v>112</v>
      </c>
      <c r="E52" s="38">
        <v>0.5</v>
      </c>
      <c r="F52" s="23">
        <v>3</v>
      </c>
      <c r="G52" s="39">
        <f t="shared" si="5"/>
        <v>1.5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4" t="s">
        <v>55</v>
      </c>
      <c r="C53" s="36" t="s">
        <v>53</v>
      </c>
      <c r="D53" s="37" t="s">
        <v>113</v>
      </c>
      <c r="E53" s="38">
        <v>1</v>
      </c>
      <c r="F53" s="23">
        <v>3</v>
      </c>
      <c r="G53" s="39">
        <f t="shared" si="5"/>
        <v>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4" t="s">
        <v>56</v>
      </c>
      <c r="C54" s="36" t="s">
        <v>53</v>
      </c>
      <c r="D54" s="37" t="s">
        <v>31</v>
      </c>
      <c r="E54" s="38">
        <v>0.5</v>
      </c>
      <c r="F54" s="23">
        <v>3</v>
      </c>
      <c r="G54" s="39">
        <f t="shared" si="5"/>
        <v>1.5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44" t="s">
        <v>57</v>
      </c>
      <c r="C55" s="36" t="s">
        <v>58</v>
      </c>
      <c r="D55" s="37" t="s">
        <v>114</v>
      </c>
      <c r="E55" s="38">
        <v>1</v>
      </c>
      <c r="F55" s="23">
        <v>3</v>
      </c>
      <c r="G55" s="39">
        <f t="shared" si="5"/>
        <v>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4" t="s">
        <v>59</v>
      </c>
      <c r="C56" s="36" t="s">
        <v>60</v>
      </c>
      <c r="D56" s="37" t="s">
        <v>115</v>
      </c>
      <c r="E56" s="38">
        <v>2</v>
      </c>
      <c r="F56" s="23">
        <v>5</v>
      </c>
      <c r="G56" s="39">
        <f t="shared" si="5"/>
        <v>10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4" t="s">
        <v>61</v>
      </c>
      <c r="C57" s="66" t="s">
        <v>62</v>
      </c>
      <c r="D57" s="37" t="s">
        <v>116</v>
      </c>
      <c r="E57" s="38">
        <v>-1</v>
      </c>
      <c r="F57" s="23">
        <v>5</v>
      </c>
      <c r="G57" s="39">
        <f t="shared" si="5"/>
        <v>-5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4" t="s">
        <v>63</v>
      </c>
      <c r="C58" s="66" t="s">
        <v>64</v>
      </c>
      <c r="D58" s="37" t="s">
        <v>117</v>
      </c>
      <c r="E58" s="38">
        <v>-1</v>
      </c>
      <c r="F58" s="23">
        <v>5</v>
      </c>
      <c r="G58" s="39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67" t="s">
        <v>65</v>
      </c>
      <c r="C59" s="68"/>
      <c r="D59" s="68"/>
      <c r="E59" s="68"/>
      <c r="F59" s="69"/>
      <c r="G59" s="17">
        <f>SUM(G51:G58)</f>
        <v>13.5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67" t="s">
        <v>66</v>
      </c>
      <c r="C60" s="68"/>
      <c r="D60" s="68"/>
      <c r="E60" s="68"/>
      <c r="F60" s="69"/>
      <c r="G60" s="17">
        <f>1.4 + (-0.03*G59)</f>
        <v>0.99499999999999988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25"/>
      <c r="C61" s="45"/>
      <c r="D61" s="46"/>
      <c r="E61" s="45"/>
      <c r="F61" s="47" t="s">
        <v>67</v>
      </c>
      <c r="G61" s="17">
        <f>COUNTIF($F$51:$F$56,"&lt;3")+COUNTIF($F$57:$F$58,"&gt;3")</f>
        <v>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7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6" t="s">
        <v>68</v>
      </c>
      <c r="B64" s="70" t="s">
        <v>69</v>
      </c>
      <c r="C64" s="68"/>
      <c r="D64" s="68"/>
      <c r="E64" s="68"/>
      <c r="F64" s="69"/>
      <c r="G64" s="48">
        <f>F29*G47*G60</f>
        <v>119.265675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1"/>
      <c r="C65" s="1"/>
      <c r="D65" s="2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9" t="s">
        <v>70</v>
      </c>
      <c r="B67" s="18" t="s">
        <v>71</v>
      </c>
      <c r="C67" s="18" t="s">
        <v>72</v>
      </c>
      <c r="D67" s="18" t="s">
        <v>73</v>
      </c>
      <c r="E67" s="3"/>
      <c r="F67" s="1"/>
      <c r="G67" s="18" t="s">
        <v>74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50">
        <v>20</v>
      </c>
      <c r="C68" s="50">
        <f>IF($G$61&gt;=5,36,IF(AND(G$61&gt;2,$G$61&lt;=4),28, IF(AND($G$61&gt;=0,$G$61&lt;=2),20,"error")))</f>
        <v>20</v>
      </c>
      <c r="D68" s="51">
        <f>IF($G$61&gt;=5,$G$68*(36/20),IF(AND($G$61&gt;2,$G$61&lt;=4),$G$68*(28/20), IF(AND($G$61&gt;=0,$G$61&lt;=2),$G$68,"error")))</f>
        <v>4</v>
      </c>
      <c r="E68" s="3"/>
      <c r="F68" s="1"/>
      <c r="G68" s="5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71" t="s">
        <v>75</v>
      </c>
      <c r="C69" s="68"/>
      <c r="D69" s="69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53" t="s">
        <v>76</v>
      </c>
      <c r="B70" s="50">
        <f t="shared" ref="B70:D70" si="6">$G$64*B68</f>
        <v>2385.3135000000002</v>
      </c>
      <c r="C70" s="50">
        <f t="shared" si="6"/>
        <v>2385.3135000000002</v>
      </c>
      <c r="D70" s="50">
        <f t="shared" si="6"/>
        <v>477.06270000000001</v>
      </c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3" t="s">
        <v>77</v>
      </c>
      <c r="B71" s="54">
        <f t="shared" ref="B71:D71" si="7">B70/(22*8)</f>
        <v>13.552917613636366</v>
      </c>
      <c r="C71" s="54">
        <f t="shared" si="7"/>
        <v>13.552917613636366</v>
      </c>
      <c r="D71" s="55">
        <f t="shared" si="7"/>
        <v>2.7105835227272728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1"/>
      <c r="C72" s="1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78</v>
      </c>
      <c r="B74" s="56" t="s">
        <v>79</v>
      </c>
      <c r="C74" s="57"/>
      <c r="D74" s="46"/>
      <c r="E74" s="45"/>
      <c r="F74" s="5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35" t="s">
        <v>80</v>
      </c>
      <c r="C75" s="17" t="s">
        <v>81</v>
      </c>
      <c r="D75" s="48" t="s">
        <v>82</v>
      </c>
      <c r="E75" s="48" t="s">
        <v>83</v>
      </c>
      <c r="F75" s="48" t="s">
        <v>84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9" t="s">
        <v>85</v>
      </c>
      <c r="C76" s="60">
        <v>0.4</v>
      </c>
      <c r="D76" s="54">
        <f t="shared" ref="D76:F78" si="8">$C76/$C$76*B$71</f>
        <v>13.552917613636366</v>
      </c>
      <c r="E76" s="54">
        <f t="shared" si="8"/>
        <v>13.552917613636366</v>
      </c>
      <c r="F76" s="54">
        <f t="shared" si="8"/>
        <v>2.7105835227272728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9" t="s">
        <v>86</v>
      </c>
      <c r="C77" s="60">
        <f>1-C76</f>
        <v>0.6</v>
      </c>
      <c r="D77" s="50">
        <f t="shared" si="8"/>
        <v>20.329376420454544</v>
      </c>
      <c r="E77" s="50">
        <f t="shared" si="8"/>
        <v>20.329376420454544</v>
      </c>
      <c r="F77" s="50">
        <f t="shared" si="8"/>
        <v>4.0658752840909083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61"/>
      <c r="C78" s="60">
        <f>SUM(C76:C77)</f>
        <v>1</v>
      </c>
      <c r="D78" s="54">
        <f t="shared" si="8"/>
        <v>33.882294034090911</v>
      </c>
      <c r="E78" s="54">
        <f t="shared" si="8"/>
        <v>33.882294034090911</v>
      </c>
      <c r="F78" s="54">
        <f t="shared" si="8"/>
        <v>6.7764588068181819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1"/>
      <c r="C79" s="1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6" t="s">
        <v>87</v>
      </c>
      <c r="B80" s="23">
        <v>3</v>
      </c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88</v>
      </c>
      <c r="B82" s="48" t="s">
        <v>89</v>
      </c>
      <c r="C82" s="48" t="s">
        <v>90</v>
      </c>
      <c r="D82" s="48" t="s">
        <v>91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62"/>
      <c r="B83" s="63">
        <f>$D$78/$B$80</f>
        <v>11.294098011363637</v>
      </c>
      <c r="C83" s="63">
        <f>$E$78/$B$80</f>
        <v>11.294098011363637</v>
      </c>
      <c r="D83" s="63">
        <f>$F$78/$B$80</f>
        <v>2.2588196022727272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 x14ac:dyDescent="0.2">
      <c r="A84" s="62"/>
      <c r="B84" s="62"/>
      <c r="C84" s="62"/>
      <c r="D84" s="62"/>
      <c r="E84" s="64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 x14ac:dyDescent="0.2">
      <c r="A85" s="62"/>
      <c r="B85" s="62"/>
      <c r="C85" s="62"/>
      <c r="D85" s="62"/>
      <c r="E85" s="64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 x14ac:dyDescent="0.2">
      <c r="A86" s="62"/>
      <c r="B86" s="62"/>
      <c r="C86" s="62"/>
      <c r="D86" s="62"/>
      <c r="E86" s="64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 x14ac:dyDescent="0.2">
      <c r="A87" s="62"/>
      <c r="B87" s="62"/>
      <c r="C87" s="62"/>
      <c r="D87" s="62"/>
      <c r="E87" s="64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 x14ac:dyDescent="0.2">
      <c r="A88" s="62"/>
      <c r="B88" s="62"/>
      <c r="C88" s="62"/>
      <c r="D88" s="62"/>
      <c r="E88" s="64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 x14ac:dyDescent="0.2">
      <c r="A89" s="62"/>
      <c r="B89" s="62"/>
      <c r="C89" s="62"/>
      <c r="D89" s="62"/>
      <c r="E89" s="64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 x14ac:dyDescent="0.2">
      <c r="A90" s="62"/>
      <c r="B90" s="62"/>
      <c r="C90" s="62"/>
      <c r="D90" s="62"/>
      <c r="E90" s="64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 x14ac:dyDescent="0.2">
      <c r="A91" s="62"/>
      <c r="B91" s="62"/>
      <c r="C91" s="62"/>
      <c r="D91" s="62"/>
      <c r="E91" s="64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 x14ac:dyDescent="0.2">
      <c r="A92" s="62"/>
      <c r="B92" s="62"/>
      <c r="C92" s="62"/>
      <c r="D92" s="62"/>
      <c r="E92" s="64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 x14ac:dyDescent="0.2">
      <c r="A93" s="62"/>
      <c r="B93" s="62"/>
      <c r="C93" s="62"/>
      <c r="D93" s="62"/>
      <c r="E93" s="64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 x14ac:dyDescent="0.2">
      <c r="A94" s="62"/>
      <c r="B94" s="62"/>
      <c r="C94" s="62"/>
      <c r="D94" s="62"/>
      <c r="E94" s="64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 x14ac:dyDescent="0.2">
      <c r="A95" s="62"/>
      <c r="B95" s="62"/>
      <c r="C95" s="62"/>
      <c r="D95" s="62"/>
      <c r="E95" s="64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 x14ac:dyDescent="0.2">
      <c r="A96" s="62"/>
      <c r="B96" s="62"/>
      <c r="C96" s="62"/>
      <c r="D96" s="62"/>
      <c r="E96" s="64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 x14ac:dyDescent="0.2">
      <c r="A97" s="62"/>
      <c r="B97" s="62"/>
      <c r="C97" s="62"/>
      <c r="D97" s="62"/>
      <c r="E97" s="64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 x14ac:dyDescent="0.2">
      <c r="A98" s="62"/>
      <c r="B98" s="62"/>
      <c r="C98" s="62"/>
      <c r="D98" s="62"/>
      <c r="E98" s="64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 x14ac:dyDescent="0.2">
      <c r="A99" s="62"/>
      <c r="B99" s="62"/>
      <c r="C99" s="62"/>
      <c r="D99" s="62"/>
      <c r="E99" s="64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10">
    <mergeCell ref="B59:F59"/>
    <mergeCell ref="B60:F60"/>
    <mergeCell ref="B64:F64"/>
    <mergeCell ref="B69:D69"/>
    <mergeCell ref="B2:G2"/>
    <mergeCell ref="C11:F11"/>
    <mergeCell ref="C26:E26"/>
    <mergeCell ref="C29:E29"/>
    <mergeCell ref="B46:F46"/>
    <mergeCell ref="B47:F47"/>
  </mergeCells>
  <dataValidations count="2">
    <dataValidation type="list" allowBlank="1" showErrorMessage="1" sqref="C8:C10" xr:uid="{89CA31E2-8F16-4737-B8B1-8511CFEFA7F7}">
      <formula1>"Simple,Intermedio,Complejo"</formula1>
    </dataValidation>
    <dataValidation type="decimal" allowBlank="1" showInputMessage="1" showErrorMessage="1" prompt="Entre 1 y 9 personas." sqref="B80" xr:uid="{A07E069B-B3E9-4088-BBB9-D4B79562728A}">
      <formula1>1</formula1>
      <formula2>9</formula2>
    </dataValidation>
  </dataValidations>
  <hyperlinks>
    <hyperlink ref="H33" r:id="rId1" location="v=onepage&amp;q=e7%20part-time%20members&amp;f=false" xr:uid="{4F65B85C-7D33-4EAE-8BC9-7F4D6470F69E}"/>
    <hyperlink ref="H51" r:id="rId2" location="v=onepage&amp;q=e7%20part-time%20members&amp;f=false" xr:uid="{097F2871-7F01-4741-9124-3B3031A949F4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Collareda</cp:lastModifiedBy>
  <dcterms:created xsi:type="dcterms:W3CDTF">2021-09-16T15:20:38Z</dcterms:created>
  <dcterms:modified xsi:type="dcterms:W3CDTF">2024-09-12T00:12:11Z</dcterms:modified>
</cp:coreProperties>
</file>