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gustin\Desktop\UNI\Analista de sistemas\Tercer año\Segundo cuatrimestre\Laboratorio de desarrollo de software\Git\develop\3. Etapa de construcción\Iteración 1\Estimacion\"/>
    </mc:Choice>
  </mc:AlternateContent>
  <xr:revisionPtr revIDLastSave="0" documentId="13_ncr:1_{3986D42A-80F8-4290-B399-4E134ECE5D6E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Caso probable" sheetId="1" r:id="rId1"/>
    <sheet name="Mejor caso" sheetId="6" r:id="rId2"/>
    <sheet name="Peor caso" sheetId="7" r:id="rId3"/>
  </sheets>
  <definedNames>
    <definedName name="solver_eng" localSheetId="0">1</definedName>
    <definedName name="solver_eng" localSheetId="1">1</definedName>
    <definedName name="solver_eng" localSheetId="2">1</definedName>
    <definedName name="solver_neg" localSheetId="0">1</definedName>
    <definedName name="solver_neg" localSheetId="1">1</definedName>
    <definedName name="solver_neg" localSheetId="2">1</definedName>
    <definedName name="solver_num" localSheetId="0">0</definedName>
    <definedName name="solver_num" localSheetId="1">0</definedName>
    <definedName name="solver_num" localSheetId="2">0</definedName>
    <definedName name="solver_opt" localSheetId="0">'Caso probable'!$D$69</definedName>
    <definedName name="solver_opt" localSheetId="1">'Mejor caso'!$D$69</definedName>
    <definedName name="solver_opt" localSheetId="2">'Peor caso'!$D$69</definedName>
    <definedName name="solver_typ" localSheetId="0">1</definedName>
    <definedName name="solver_typ" localSheetId="1">1</definedName>
    <definedName name="solver_typ" localSheetId="2">1</definedName>
    <definedName name="solver_val" localSheetId="0">0</definedName>
    <definedName name="solver_val" localSheetId="1">0</definedName>
    <definedName name="solver_val" localSheetId="2">0</definedName>
    <definedName name="solver_ver" localSheetId="0">3</definedName>
    <definedName name="solver_ver" localSheetId="1">3</definedName>
    <definedName name="solver_ver" localSheetId="2">3</definedName>
  </definedNames>
  <calcPr calcId="181029"/>
  <extLs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C78" i="7" l="1"/>
  <c r="G62" i="7"/>
  <c r="D69" i="7" s="1"/>
  <c r="G59" i="7"/>
  <c r="G58" i="7"/>
  <c r="G57" i="7"/>
  <c r="G56" i="7"/>
  <c r="G55" i="7"/>
  <c r="G54" i="7"/>
  <c r="G53" i="7"/>
  <c r="G52" i="7"/>
  <c r="G60" i="7" s="1"/>
  <c r="G61" i="7" s="1"/>
  <c r="G46" i="7"/>
  <c r="G45" i="7"/>
  <c r="G44" i="7"/>
  <c r="G43" i="7"/>
  <c r="G42" i="7"/>
  <c r="G41" i="7"/>
  <c r="G40" i="7"/>
  <c r="G39" i="7"/>
  <c r="G38" i="7"/>
  <c r="G37" i="7"/>
  <c r="G36" i="7"/>
  <c r="G35" i="7"/>
  <c r="G47" i="7" s="1"/>
  <c r="G48" i="7" s="1"/>
  <c r="G34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F27" i="7" s="1"/>
  <c r="E16" i="7"/>
  <c r="F15" i="7"/>
  <c r="E15" i="7"/>
  <c r="G10" i="7"/>
  <c r="E9" i="7"/>
  <c r="G9" i="7" s="1"/>
  <c r="G8" i="7"/>
  <c r="E8" i="7"/>
  <c r="C78" i="6"/>
  <c r="G62" i="6"/>
  <c r="D69" i="6" s="1"/>
  <c r="G59" i="6"/>
  <c r="G58" i="6"/>
  <c r="G57" i="6"/>
  <c r="G56" i="6"/>
  <c r="G55" i="6"/>
  <c r="G54" i="6"/>
  <c r="G53" i="6"/>
  <c r="G52" i="6"/>
  <c r="G46" i="6"/>
  <c r="G45" i="6"/>
  <c r="G44" i="6"/>
  <c r="G43" i="6"/>
  <c r="G42" i="6"/>
  <c r="G41" i="6"/>
  <c r="G40" i="6"/>
  <c r="G39" i="6"/>
  <c r="G38" i="6"/>
  <c r="G37" i="6"/>
  <c r="G36" i="6"/>
  <c r="G35" i="6"/>
  <c r="G47" i="6" s="1"/>
  <c r="G48" i="6" s="1"/>
  <c r="G34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F27" i="6" s="1"/>
  <c r="E16" i="6"/>
  <c r="F15" i="6"/>
  <c r="E15" i="6"/>
  <c r="G10" i="6"/>
  <c r="E9" i="6"/>
  <c r="G9" i="6" s="1"/>
  <c r="G8" i="6"/>
  <c r="E8" i="6"/>
  <c r="E23" i="1"/>
  <c r="F23" i="1"/>
  <c r="G10" i="1"/>
  <c r="F18" i="1"/>
  <c r="E18" i="1"/>
  <c r="C78" i="1"/>
  <c r="C79" i="1" s="1"/>
  <c r="E16" i="1"/>
  <c r="F16" i="1"/>
  <c r="E17" i="1"/>
  <c r="F17" i="1"/>
  <c r="E19" i="1"/>
  <c r="F19" i="1"/>
  <c r="E20" i="1"/>
  <c r="F20" i="1"/>
  <c r="E21" i="1"/>
  <c r="F21" i="1"/>
  <c r="E22" i="1"/>
  <c r="F22" i="1"/>
  <c r="E24" i="1"/>
  <c r="F24" i="1"/>
  <c r="E25" i="1"/>
  <c r="F25" i="1"/>
  <c r="E26" i="1"/>
  <c r="F26" i="1"/>
  <c r="G62" i="1"/>
  <c r="D69" i="1" s="1"/>
  <c r="G59" i="1"/>
  <c r="G58" i="1"/>
  <c r="G57" i="1"/>
  <c r="G56" i="1"/>
  <c r="G55" i="1"/>
  <c r="G54" i="1"/>
  <c r="G53" i="1"/>
  <c r="G52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F15" i="1"/>
  <c r="E15" i="1"/>
  <c r="E9" i="1"/>
  <c r="G9" i="1" s="1"/>
  <c r="E8" i="1"/>
  <c r="G8" i="1" s="1"/>
  <c r="G11" i="6" l="1"/>
  <c r="G11" i="7"/>
  <c r="F30" i="7"/>
  <c r="G65" i="7" s="1"/>
  <c r="C79" i="7"/>
  <c r="C69" i="7"/>
  <c r="G60" i="6"/>
  <c r="G61" i="6" s="1"/>
  <c r="F30" i="6"/>
  <c r="C79" i="6"/>
  <c r="C69" i="6"/>
  <c r="G11" i="1"/>
  <c r="G47" i="1"/>
  <c r="G48" i="1" s="1"/>
  <c r="F27" i="1"/>
  <c r="G60" i="1"/>
  <c r="G61" i="1" s="1"/>
  <c r="C69" i="1"/>
  <c r="B71" i="7" l="1"/>
  <c r="B72" i="7" s="1"/>
  <c r="D71" i="7"/>
  <c r="D72" i="7" s="1"/>
  <c r="F79" i="7" s="1"/>
  <c r="D84" i="7" s="1"/>
  <c r="C71" i="7"/>
  <c r="C72" i="7" s="1"/>
  <c r="G65" i="6"/>
  <c r="C71" i="6" s="1"/>
  <c r="C72" i="6" s="1"/>
  <c r="F30" i="1"/>
  <c r="G65" i="1" s="1"/>
  <c r="D71" i="1" s="1"/>
  <c r="D72" i="1" s="1"/>
  <c r="F79" i="1" s="1"/>
  <c r="D84" i="1" s="1"/>
  <c r="D71" i="6" l="1"/>
  <c r="D72" i="6" s="1"/>
  <c r="D77" i="7"/>
  <c r="D78" i="7"/>
  <c r="D79" i="7"/>
  <c r="B84" i="7" s="1"/>
  <c r="E77" i="7"/>
  <c r="E78" i="7"/>
  <c r="F77" i="7"/>
  <c r="F78" i="7"/>
  <c r="E79" i="7"/>
  <c r="C84" i="7" s="1"/>
  <c r="B71" i="6"/>
  <c r="B72" i="6" s="1"/>
  <c r="F78" i="6"/>
  <c r="F77" i="6"/>
  <c r="F79" i="6"/>
  <c r="D84" i="6" s="1"/>
  <c r="D77" i="6"/>
  <c r="D78" i="6"/>
  <c r="D79" i="6"/>
  <c r="B84" i="6" s="1"/>
  <c r="E77" i="6"/>
  <c r="E78" i="6"/>
  <c r="E79" i="6"/>
  <c r="C84" i="6" s="1"/>
  <c r="B71" i="1"/>
  <c r="B72" i="1" s="1"/>
  <c r="D78" i="1" s="1"/>
  <c r="C71" i="1"/>
  <c r="C72" i="1" s="1"/>
  <c r="E77" i="1" s="1"/>
  <c r="F78" i="1"/>
  <c r="F77" i="1"/>
  <c r="D79" i="1" l="1"/>
  <c r="B84" i="1" s="1"/>
  <c r="E78" i="1"/>
  <c r="E79" i="1"/>
  <c r="C84" i="1" s="1"/>
  <c r="D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000-00000D000000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00000000-0006-0000-0000-000017000000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00000000-0006-0000-0000-00001100000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00000000-0006-0000-0000-00001B000000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00000000-0006-0000-0000-00000B000000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00000000-0006-0000-0000-00001A000000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00000000-0006-0000-0000-00000900000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00000000-0006-0000-0000-000018000000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00000000-0006-0000-0000-000014000000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00000000-0006-0000-0000-000016000000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00000000-0006-0000-0000-00000A000000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00000000-0006-0000-0000-000010000000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00000000-0006-0000-0000-000012000000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00000000-0006-0000-0000-000019000000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00000000-0006-0000-0000-000015000000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00000000-0006-0000-0000-00000C000000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00000000-0006-0000-0000-000008000000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00000000-0006-0000-0000-00000F000000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00000000-0006-0000-0000-00000E000000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00000000-0006-0000-0000-000013000000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FIaW0WQqkpe0xHz0r3voAaAtoI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292AEB3D-A1D1-43B7-BF57-10FB7A0DC3C0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E4709C05-AE85-4A87-80E2-F2989C96CB13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C35B5D37-48EE-4CC3-AB28-5171FD9F14E6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F3CD9889-6BDC-4B8D-9150-C79CC2D2CEF9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9B925666-1FBC-404C-8797-CA41A765D7DE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C946A46E-BC74-4F63-857A-FFE2C1188C7F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9B8F18C0-D299-4654-889F-B278FFD993A3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A3EE886A-CCBD-4714-B219-7EE3118593AC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A6F03DFE-463B-49D0-924B-077D1E892F83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583159CD-D733-4BFD-9EEE-B1C4D68CD916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54476E0E-0666-4410-9A04-6F1777FF2ADA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2FFF7BE6-5FA4-4BD7-AD47-64AAA6A1D840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1111E2DA-E633-402C-8DC0-AA74F6759575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CADF1E6A-A1A7-466D-B82D-560E23C1E907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422CB035-2043-406C-A531-94A1CD23BE0D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6DDD79C1-6C8D-4FD9-8148-4001B4B907B6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1F214257-60E1-4357-8E70-BD5C9B5341C5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9281751F-BE6E-4D10-AF3E-5E53F4A97316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0C9B6828-F08E-40EB-ACDE-276358E7BEAF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CFE99E87-FECF-47D2-BD56-61C5F34C982B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318DB7AE-D881-45FE-ABD9-8C8108F4497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26ADA385-DA58-4503-AAD8-DCC85136D648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0370F002-40CE-466F-9A45-6B74CFBB6964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B9992CFB-39CD-456E-9CBD-20606C89D3C7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67AA6985-78C2-4AA1-88CA-22FD2E8B9681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8DF6126D-5DE7-4432-81AA-511D4FA30DD6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318F3A4A-6221-479A-8C00-145F5BC199B0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8A1012E3-C089-4541-A4EA-3983BD87A9F7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A237DE23-BEF2-47FE-9771-0DBF63A6C015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23168ABD-0D18-477A-A59B-3AB009218284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CB7DAE4D-E3E6-4117-AAFD-2F00703B9D9D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AB7E7AF5-EBCD-49F2-B4BF-A928987D2A8D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B4A1AEF9-81B5-4297-9F80-DEDCA771E919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37C1FF13-19D9-4E91-95BC-9F4461EA22E7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229D67E1-C9C8-44BC-8874-7C666237008C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E21E8BA7-4BFC-425D-AAC6-CD4B64AE2497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59585D9D-EEF9-4DEF-9F26-99FC0B5C5A1E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69B65DC8-5734-4A40-A5AD-C05B07D6971E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86C5C17A-0177-4ACD-BA79-93AABFD12480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3AAD027F-58C5-4D20-B7D5-00E6A0EB56D0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5224DB7A-BB20-43CE-8E27-6C15FD3D569D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E29BE51C-8B00-4D6F-B597-BA63C1D607D0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5EDF0CD5-8F49-4EF3-A0E9-0DD212308D51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214DDDC5-9C1F-4DAD-97FB-21AFD34AE324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0B9B5142-CB83-4AE7-B97E-5F154AF8FB26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40384B82-E5E9-4E6D-BC03-228EFE2B4B65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D402D40B-0397-4D76-BB30-2481C507836C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AD184F5E-E1BE-42A1-8AC2-990C0573EFF9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E0EC96F5-E9E6-4433-9E2E-B3CE4B7A1B84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65AA36BA-B0D5-414C-AC05-BEC7199233F6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1AB9645B-8028-49A7-8EFC-5A924CD9EB3E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A9637245-9615-4151-9E27-533B8CFE95BC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01576435-C1B1-442B-BBFD-30A353458939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C5D205A8-BED9-4436-93FB-1FB22C7E1D2E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sharedStrings.xml><?xml version="1.0" encoding="utf-8"?>
<sst xmlns="http://schemas.openxmlformats.org/spreadsheetml/2006/main" count="468" uniqueCount="136">
  <si>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</si>
  <si>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</si>
  <si>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</si>
  <si>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</si>
  <si>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</si>
  <si>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</si>
  <si>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</si>
  <si>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</si>
  <si>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</si>
  <si>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</si>
  <si>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</si>
  <si>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</si>
  <si>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</si>
  <si>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</si>
  <si>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</si>
  <si>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</si>
  <si>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</si>
  <si>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</si>
  <si>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</si>
  <si>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</si>
  <si>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</si>
  <si>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</si>
  <si>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</si>
  <si>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</si>
  <si>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</si>
  <si>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</si>
  <si>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</si>
  <si>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</si>
  <si>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</si>
  <si>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</si>
  <si>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</si>
  <si>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</si>
  <si>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</si>
  <si>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</si>
  <si>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</si>
  <si>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</si>
  <si>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</si>
  <si>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</si>
  <si>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</si>
  <si>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</si>
  <si>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</si>
  <si>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</si>
  <si>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</si>
  <si>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</si>
  <si>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</si>
  <si>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</si>
  <si>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</si>
  <si>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</si>
  <si>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</si>
  <si>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</si>
  <si>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</si>
  <si>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</si>
  <si>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</si>
  <si>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</si>
  <si>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</si>
  <si>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</si>
  <si>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</si>
  <si>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</si>
  <si>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</si>
  <si>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</si>
  <si>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</si>
  <si>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</si>
  <si>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</si>
  <si>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</si>
  <si>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</si>
  <si>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</si>
  <si>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</si>
  <si>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</si>
  <si>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</si>
  <si>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</si>
  <si>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</si>
  <si>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</si>
  <si>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</si>
  <si>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</si>
  <si>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</si>
  <si>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</si>
  <si>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</si>
  <si>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</si>
  <si>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</si>
  <si>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</si>
  <si>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</si>
  <si>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</si>
  <si>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</si>
  <si>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</si>
  <si>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</si>
  <si>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</si>
  <si>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</si>
  <si>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</si>
  <si>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</si>
  <si>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</si>
  <si>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</si>
  <si>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</si>
  <si>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Desarrollador</t>
  </si>
  <si>
    <t>Usuario con acceso total al sistema</t>
  </si>
  <si>
    <t>CU1: Autentificarse</t>
  </si>
  <si>
    <t>CU2: Administrar acceso al sistema</t>
  </si>
  <si>
    <t>CU3: Administrar proyectos</t>
  </si>
  <si>
    <t>1</t>
  </si>
  <si>
    <t>Se conoce el proceso pero no se tiene la practica suficiente</t>
  </si>
  <si>
    <t>Buena experiencia con el paradigma OO</t>
  </si>
  <si>
    <t>Poca probabilidad de que cambien los requerimientos</t>
  </si>
  <si>
    <t>Todos los miembros trabajaran a tiempo parcial</t>
  </si>
  <si>
    <t>Lider de proyecto</t>
  </si>
  <si>
    <t>CU4: Añadir riesgo a la lista</t>
  </si>
  <si>
    <t>CU5: Modificar lista de riesgos</t>
  </si>
  <si>
    <t>CU6: Administrar categorias de riesgo</t>
  </si>
  <si>
    <t>CU7: Realizar evaluación de riesgos</t>
  </si>
  <si>
    <t>CU8: Añadir plan de acción</t>
  </si>
  <si>
    <t>CU9: Modificar plan de acción</t>
  </si>
  <si>
    <t xml:space="preserve">Usuario con acceso a las funciones basicas de un proyecto </t>
  </si>
  <si>
    <t>Usuario con acceso a todas las funciones de un proyecto</t>
  </si>
  <si>
    <t>No sera un sistema distribuido</t>
  </si>
  <si>
    <t>Cierto grado de desempeño necesario</t>
  </si>
  <si>
    <t>Debe mejorar la eficiencia del usuario final</t>
  </si>
  <si>
    <t>No requiere algoritmos demasiado complejos</t>
  </si>
  <si>
    <t>La reusabilidad no es una caracteristica primordial</t>
  </si>
  <si>
    <t>Debe ser facil de instalar</t>
  </si>
  <si>
    <t>Debe ser facil de utilizar</t>
  </si>
  <si>
    <t>Aplicación web</t>
  </si>
  <si>
    <t>Irrelevante</t>
  </si>
  <si>
    <t>Debe permitir cierto grado de concurrencia</t>
  </si>
  <si>
    <t>No requiere un nivel de seguridad tan elevado</t>
  </si>
  <si>
    <t>Utilizara UARGflow</t>
  </si>
  <si>
    <t>No se requiere</t>
  </si>
  <si>
    <t>Capacidad intermedia</t>
  </si>
  <si>
    <t>CU11: Exportar archivos</t>
  </si>
  <si>
    <t>CU12: Realizar análisis de riesgos</t>
  </si>
  <si>
    <t>CU10: Realizar y solicitar informes</t>
  </si>
  <si>
    <t>Se posee buen conocimiento sobre el area de gestión de riesgos</t>
  </si>
  <si>
    <t>El equipo se siente algo motivado</t>
  </si>
  <si>
    <t>Algunos miembros tienen poco conocimiento de php</t>
  </si>
  <si>
    <t>Implementación terminada</t>
  </si>
  <si>
    <t>Requerimientos bien definidos</t>
  </si>
  <si>
    <t>Buena motivacion</t>
  </si>
  <si>
    <t>Algunos miembros tienen poco conocimiento de php y su aprendizaje es sencillo.</t>
  </si>
  <si>
    <t>Se conoce el proceso y se tiene algo de practica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</si>
</sst>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6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sz val="8"/>
      <name val="Arial"/>
      <scheme val="minor"/>
    </font>
    <font>
      <sz val="12"/>
      <color rgb="FF3F3F76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F2F2F2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14" fillId="3" borderId="9" xfId="0" applyFont="1" applyFill="1" applyBorder="1" applyAlignment="1">
      <alignment vertical="center"/>
    </xf>
    <xf numFmtId="49" fontId="15" fillId="0" borderId="9" xfId="0" applyNumberFormat="1" applyFont="1" applyBorder="1" applyAlignment="1">
      <alignment vertical="center" wrapText="1"/>
    </xf>
    <xf numFmtId="49" fontId="5" fillId="3" borderId="14" xfId="0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67</xdr:row>
      <xdr:rowOff>438150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433F9183-6364-4CFD-AE11-2274E25E8E2D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97713FD3-7C77-A82E-209D-DAD021D9F800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6DD24FD4-A57A-3C3E-CA9E-16F623D4BBA2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6BAB8537-EA5C-EF5C-ED9C-53B8E62015C4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54939C54-97E9-4B74-9C26-DE2859EA6715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20890594-1488-FA62-9672-B6DCD2B9CA75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4549AD15-7263-B3D5-016D-0BFFE47046D2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CF5A307B-B39D-3EEC-60FE-EBA41A9F1FA2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opLeftCell="A79" workbookViewId="0">
      <selection activeCell="D52" sqref="D52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109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102</v>
      </c>
      <c r="C10" s="70" t="s">
        <v>11</v>
      </c>
      <c r="D10" s="71" t="s">
        <v>110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131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/>
      <c r="D16" s="30">
        <v>3</v>
      </c>
      <c r="E16" s="20" t="str">
        <f t="shared" si="2"/>
        <v>Simple</v>
      </c>
      <c r="F16" s="20">
        <f t="shared" si="3"/>
        <v>5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/>
      <c r="D17" s="30">
        <v>4</v>
      </c>
      <c r="E17" s="20" t="str">
        <f>IF($D17&gt;0,IF($D17&lt;=3,"Simple",IF(AND($D17&gt;3,$D17&lt;7),"Intermedio",IF($D17&gt;=7,"Complejo","error"))),"-")</f>
        <v>Intermedio</v>
      </c>
      <c r="F17" s="20">
        <f>IF($D17&gt;0,IF($D17&lt;=3,5,IF(AND($D17&gt;3,$D17&lt;7),10,IF($D17&gt;=7,15,"error"))),0)</f>
        <v>10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103</v>
      </c>
      <c r="C18" s="19"/>
      <c r="D18" s="30">
        <v>3</v>
      </c>
      <c r="E18" s="20" t="str">
        <f>IF($D18&gt;0,IF($D18&lt;=3,"Simple",IF(AND($D18&gt;3,$D18&lt;7),"Intermedio",IF($D18&gt;=7,"Complejo","error"))),"-")</f>
        <v>Simple</v>
      </c>
      <c r="F18" s="20">
        <f>IF($D18&gt;0,IF($D18&lt;=3,5,IF(AND($D18&gt;3,$D18&lt;7),10,IF($D18&gt;=7,15,"error"))),0)</f>
        <v>5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104</v>
      </c>
      <c r="C19" s="19"/>
      <c r="D19" s="30">
        <v>2</v>
      </c>
      <c r="E19" s="20" t="str">
        <f t="shared" si="2"/>
        <v>Simple</v>
      </c>
      <c r="F19" s="20">
        <f t="shared" si="3"/>
        <v>5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105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106</v>
      </c>
      <c r="C21" s="19"/>
      <c r="D21" s="30">
        <v>2</v>
      </c>
      <c r="E21" s="20" t="str">
        <f t="shared" si="2"/>
        <v>Simple</v>
      </c>
      <c r="F21" s="20">
        <f t="shared" si="3"/>
        <v>5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107</v>
      </c>
      <c r="C22" s="19"/>
      <c r="D22" s="30">
        <v>2</v>
      </c>
      <c r="E22" s="20" t="str">
        <f t="shared" si="2"/>
        <v>Simple</v>
      </c>
      <c r="F22" s="20">
        <f t="shared" si="3"/>
        <v>5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108</v>
      </c>
      <c r="C23" s="19"/>
      <c r="D23" s="30">
        <v>2</v>
      </c>
      <c r="E23" s="20" t="str">
        <f t="shared" si="2"/>
        <v>Simple</v>
      </c>
      <c r="F23" s="20">
        <f t="shared" si="3"/>
        <v>5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127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125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126</v>
      </c>
      <c r="C26" s="19"/>
      <c r="D26" s="30">
        <v>1</v>
      </c>
      <c r="E26" s="20" t="str">
        <f t="shared" si="2"/>
        <v>Simple</v>
      </c>
      <c r="F26" s="20">
        <f t="shared" si="3"/>
        <v>5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65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125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111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112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113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114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115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116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117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118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119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120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121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122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123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34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0.94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135</v>
      </c>
      <c r="E52" s="36">
        <v>1.5</v>
      </c>
      <c r="F52" s="21">
        <v>3</v>
      </c>
      <c r="G52" s="37">
        <f t="shared" ref="G52:G59" si="5">E52*F52</f>
        <v>4.5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128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99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124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129</v>
      </c>
      <c r="E56" s="36">
        <v>1</v>
      </c>
      <c r="F56" s="21">
        <v>3</v>
      </c>
      <c r="G56" s="37">
        <f t="shared" si="5"/>
        <v>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100</v>
      </c>
      <c r="E57" s="36">
        <v>2</v>
      </c>
      <c r="F57" s="21">
        <v>4</v>
      </c>
      <c r="G57" s="37">
        <f t="shared" si="5"/>
        <v>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101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130</v>
      </c>
      <c r="E59" s="36">
        <v>-1</v>
      </c>
      <c r="F59" s="21">
        <v>4</v>
      </c>
      <c r="G59" s="37">
        <f t="shared" si="5"/>
        <v>-4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13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1.0099999999999998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118.67499999999997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4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2373.4999999999995</v>
      </c>
      <c r="C71" s="48">
        <f t="shared" si="6"/>
        <v>2373.4999999999995</v>
      </c>
      <c r="D71" s="48">
        <f t="shared" si="6"/>
        <v>474.69999999999987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13.485795454545451</v>
      </c>
      <c r="C72" s="52">
        <f t="shared" si="7"/>
        <v>13.485795454545451</v>
      </c>
      <c r="D72" s="53">
        <f t="shared" si="7"/>
        <v>2.6971590909090901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7" si="8">$C77/$C$77*B$72</f>
        <v>13.485795454545451</v>
      </c>
      <c r="E77" s="52">
        <f t="shared" si="8"/>
        <v>13.485795454545451</v>
      </c>
      <c r="F77" s="52">
        <f t="shared" si="8"/>
        <v>2.6971590909090901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ref="D78:F78" si="9">$C78/$C$77*B$72</f>
        <v>20.228693181818173</v>
      </c>
      <c r="E78" s="48">
        <f t="shared" si="9"/>
        <v>20.228693181818173</v>
      </c>
      <c r="F78" s="48">
        <f t="shared" si="9"/>
        <v>4.0457386363636347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ref="D79:E79" si="10">$C79/$C$77*B$72</f>
        <v>33.714488636363626</v>
      </c>
      <c r="E79" s="52">
        <f t="shared" si="10"/>
        <v>33.714488636363626</v>
      </c>
      <c r="F79" s="52">
        <f>$C79/$C$77*D$72</f>
        <v>6.7428977272727249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11.238162878787875</v>
      </c>
      <c r="C84" s="61">
        <f>$E$79/$B$81</f>
        <v>11.238162878787875</v>
      </c>
      <c r="D84" s="61">
        <f>$F$79/$B$81</f>
        <v>2.2476325757575748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  <mergeCell ref="B60:F60"/>
  </mergeCells>
  <phoneticPr fontId="13" type="noConversion"/>
  <dataValidations count="2">
    <dataValidation type="list" allowBlank="1" showErrorMessage="1" sqref="C8:C10" xr:uid="{00000000-0002-0000-0000-000000000000}">
      <formula1>"Simple,Intermedio,Complejo"</formula1>
    </dataValidation>
    <dataValidation type="decimal" allowBlank="1" showInputMessage="1" showErrorMessage="1" prompt="Entre 1 y 9 personas." sqref="B81" xr:uid="{00000000-0002-0000-0000-000001000000}">
      <formula1>1</formula1>
      <formula2>9</formula2>
    </dataValidation>
  </dataValidations>
  <hyperlinks>
    <hyperlink ref="H34" r:id="rId1" location="v=onepage&amp;q=e7%20part-time%20members&amp;f=false" xr:uid="{00000000-0004-0000-0000-000000000000}"/>
    <hyperlink ref="H52" r:id="rId2" location="v=onepage&amp;q=e7%20part-time%20members&amp;f=false" xr:uid="{00000000-0004-0000-0000-000001000000}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97AD-5E1A-4541-94F4-08F52FEBD8F1}">
  <dimension ref="A1:Z1005"/>
  <sheetViews>
    <sheetView topLeftCell="A82" workbookViewId="0">
      <selection activeCell="D52" sqref="D52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109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102</v>
      </c>
      <c r="C10" s="70" t="s">
        <v>11</v>
      </c>
      <c r="D10" s="71" t="s">
        <v>110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131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/>
      <c r="D16" s="30">
        <v>3</v>
      </c>
      <c r="E16" s="20" t="str">
        <f t="shared" si="2"/>
        <v>Simple</v>
      </c>
      <c r="F16" s="20">
        <f t="shared" si="3"/>
        <v>5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/>
      <c r="D17" s="30">
        <v>4</v>
      </c>
      <c r="E17" s="20" t="str">
        <f>IF($D17&gt;0,IF($D17&lt;=3,"Simple",IF(AND($D17&gt;3,$D17&lt;7),"Intermedio",IF($D17&gt;=7,"Complejo","error"))),"-")</f>
        <v>Intermedio</v>
      </c>
      <c r="F17" s="20">
        <f>IF($D17&gt;0,IF($D17&lt;=3,5,IF(AND($D17&gt;3,$D17&lt;7),10,IF($D17&gt;=7,15,"error"))),0)</f>
        <v>10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103</v>
      </c>
      <c r="C18" s="19"/>
      <c r="D18" s="30">
        <v>3</v>
      </c>
      <c r="E18" s="20" t="str">
        <f>IF($D18&gt;0,IF($D18&lt;=3,"Simple",IF(AND($D18&gt;3,$D18&lt;7),"Intermedio",IF($D18&gt;=7,"Complejo","error"))),"-")</f>
        <v>Simple</v>
      </c>
      <c r="F18" s="20">
        <f>IF($D18&gt;0,IF($D18&lt;=3,5,IF(AND($D18&gt;3,$D18&lt;7),10,IF($D18&gt;=7,15,"error"))),0)</f>
        <v>5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104</v>
      </c>
      <c r="C19" s="19"/>
      <c r="D19" s="30">
        <v>2</v>
      </c>
      <c r="E19" s="20" t="str">
        <f t="shared" si="2"/>
        <v>Simple</v>
      </c>
      <c r="F19" s="20">
        <f t="shared" si="3"/>
        <v>5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105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106</v>
      </c>
      <c r="C21" s="19"/>
      <c r="D21" s="30">
        <v>2</v>
      </c>
      <c r="E21" s="20" t="str">
        <f t="shared" si="2"/>
        <v>Simple</v>
      </c>
      <c r="F21" s="20">
        <f t="shared" si="3"/>
        <v>5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107</v>
      </c>
      <c r="C22" s="19"/>
      <c r="D22" s="30">
        <v>2</v>
      </c>
      <c r="E22" s="20" t="str">
        <f t="shared" si="2"/>
        <v>Simple</v>
      </c>
      <c r="F22" s="20">
        <f t="shared" si="3"/>
        <v>5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108</v>
      </c>
      <c r="C23" s="19"/>
      <c r="D23" s="30">
        <v>2</v>
      </c>
      <c r="E23" s="20" t="str">
        <f t="shared" si="2"/>
        <v>Simple</v>
      </c>
      <c r="F23" s="20">
        <f t="shared" si="3"/>
        <v>5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127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125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126</v>
      </c>
      <c r="C26" s="19"/>
      <c r="D26" s="30">
        <v>1</v>
      </c>
      <c r="E26" s="20" t="str">
        <f t="shared" si="2"/>
        <v>Simple</v>
      </c>
      <c r="F26" s="20">
        <f t="shared" si="3"/>
        <v>5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65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125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111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112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113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114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115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116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117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118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119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120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121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122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123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34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0.94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135</v>
      </c>
      <c r="E52" s="36">
        <v>1.5</v>
      </c>
      <c r="F52" s="21">
        <v>3</v>
      </c>
      <c r="G52" s="37">
        <f t="shared" ref="G52:G59" si="5">E52*F52</f>
        <v>4.5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128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99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124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133</v>
      </c>
      <c r="E56" s="36">
        <v>1</v>
      </c>
      <c r="F56" s="21">
        <v>4</v>
      </c>
      <c r="G56" s="37">
        <f t="shared" si="5"/>
        <v>4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132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101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134</v>
      </c>
      <c r="E59" s="36">
        <v>-1</v>
      </c>
      <c r="F59" s="21">
        <v>3</v>
      </c>
      <c r="G59" s="37">
        <f t="shared" si="5"/>
        <v>-3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17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0.8899999999999999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104.57499999999999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4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2091.5</v>
      </c>
      <c r="C71" s="48">
        <f t="shared" si="6"/>
        <v>2091.5</v>
      </c>
      <c r="D71" s="48">
        <f t="shared" si="6"/>
        <v>418.29999999999995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11.883522727272727</v>
      </c>
      <c r="C72" s="52">
        <f t="shared" si="7"/>
        <v>11.883522727272727</v>
      </c>
      <c r="D72" s="53">
        <f t="shared" si="7"/>
        <v>2.3767045454545452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11.883522727272727</v>
      </c>
      <c r="E77" s="52">
        <f t="shared" si="8"/>
        <v>11.883522727272727</v>
      </c>
      <c r="F77" s="52">
        <f t="shared" si="8"/>
        <v>2.3767045454545452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17.825284090909086</v>
      </c>
      <c r="E78" s="48">
        <f t="shared" si="8"/>
        <v>17.825284090909086</v>
      </c>
      <c r="F78" s="48">
        <f t="shared" si="8"/>
        <v>3.5650568181818172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29.708806818181817</v>
      </c>
      <c r="E79" s="52">
        <f t="shared" si="8"/>
        <v>29.708806818181817</v>
      </c>
      <c r="F79" s="52">
        <f>$C79/$C$77*D$72</f>
        <v>5.9417613636363633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9.9029356060606055</v>
      </c>
      <c r="C84" s="61">
        <f>$E$79/$B$81</f>
        <v>9.9029356060606055</v>
      </c>
      <c r="D84" s="61">
        <f>$F$79/$B$81</f>
        <v>1.9805871212121211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decimal" allowBlank="1" showInputMessage="1" showErrorMessage="1" prompt="Entre 1 y 9 personas." sqref="B81" xr:uid="{4FE331BE-0628-4D49-9C08-41CCB788C6A0}">
      <formula1>1</formula1>
      <formula2>9</formula2>
    </dataValidation>
    <dataValidation type="list" allowBlank="1" showErrorMessage="1" sqref="C8:C10" xr:uid="{A7E4B3D6-2AC4-4093-BFB1-716A81F05D90}">
      <formula1>"Simple,Intermedio,Complejo"</formula1>
    </dataValidation>
  </dataValidations>
  <hyperlinks>
    <hyperlink ref="H34" r:id="rId1" location="v=onepage&amp;q=e7%20part-time%20members&amp;f=false" xr:uid="{AA3D1E24-6DA0-4534-8460-CBE61382FD4C}"/>
    <hyperlink ref="H52" r:id="rId2" location="v=onepage&amp;q=e7%20part-time%20members&amp;f=false" xr:uid="{5AC8E6CD-0C59-40E6-8FC8-A8DA4FCFB22B}"/>
  </hyperlinks>
  <pageMargins left="0.75" right="0.75" top="1" bottom="1" header="0" footer="0"/>
  <pageSetup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431A-9E3B-400F-88A0-4E0C646E4637}">
  <dimension ref="A1:Z1005"/>
  <sheetViews>
    <sheetView tabSelected="1" workbookViewId="0">
      <selection activeCell="D53" sqref="D53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109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102</v>
      </c>
      <c r="C10" s="70" t="s">
        <v>11</v>
      </c>
      <c r="D10" s="71" t="s">
        <v>110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131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/>
      <c r="D16" s="30">
        <v>3</v>
      </c>
      <c r="E16" s="20" t="str">
        <f t="shared" si="2"/>
        <v>Simple</v>
      </c>
      <c r="F16" s="20">
        <f t="shared" si="3"/>
        <v>5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/>
      <c r="D17" s="30">
        <v>4</v>
      </c>
      <c r="E17" s="20" t="str">
        <f>IF($D17&gt;0,IF($D17&lt;=3,"Simple",IF(AND($D17&gt;3,$D17&lt;7),"Intermedio",IF($D17&gt;=7,"Complejo","error"))),"-")</f>
        <v>Intermedio</v>
      </c>
      <c r="F17" s="20">
        <f>IF($D17&gt;0,IF($D17&lt;=3,5,IF(AND($D17&gt;3,$D17&lt;7),10,IF($D17&gt;=7,15,"error"))),0)</f>
        <v>10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103</v>
      </c>
      <c r="C18" s="19"/>
      <c r="D18" s="30">
        <v>3</v>
      </c>
      <c r="E18" s="20" t="str">
        <f>IF($D18&gt;0,IF($D18&lt;=3,"Simple",IF(AND($D18&gt;3,$D18&lt;7),"Intermedio",IF($D18&gt;=7,"Complejo","error"))),"-")</f>
        <v>Simple</v>
      </c>
      <c r="F18" s="20">
        <f>IF($D18&gt;0,IF($D18&lt;=3,5,IF(AND($D18&gt;3,$D18&lt;7),10,IF($D18&gt;=7,15,"error"))),0)</f>
        <v>5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104</v>
      </c>
      <c r="C19" s="19"/>
      <c r="D19" s="30">
        <v>2</v>
      </c>
      <c r="E19" s="20" t="str">
        <f t="shared" si="2"/>
        <v>Simple</v>
      </c>
      <c r="F19" s="20">
        <f t="shared" si="3"/>
        <v>5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105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106</v>
      </c>
      <c r="C21" s="19"/>
      <c r="D21" s="30">
        <v>2</v>
      </c>
      <c r="E21" s="20" t="str">
        <f t="shared" si="2"/>
        <v>Simple</v>
      </c>
      <c r="F21" s="20">
        <f t="shared" si="3"/>
        <v>5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107</v>
      </c>
      <c r="C22" s="19"/>
      <c r="D22" s="30">
        <v>2</v>
      </c>
      <c r="E22" s="20" t="str">
        <f t="shared" si="2"/>
        <v>Simple</v>
      </c>
      <c r="F22" s="20">
        <f t="shared" si="3"/>
        <v>5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108</v>
      </c>
      <c r="C23" s="19"/>
      <c r="D23" s="30">
        <v>2</v>
      </c>
      <c r="E23" s="20" t="str">
        <f t="shared" si="2"/>
        <v>Simple</v>
      </c>
      <c r="F23" s="20">
        <f t="shared" si="3"/>
        <v>5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127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125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126</v>
      </c>
      <c r="C26" s="19"/>
      <c r="D26" s="30">
        <v>1</v>
      </c>
      <c r="E26" s="20" t="str">
        <f t="shared" si="2"/>
        <v>Simple</v>
      </c>
      <c r="F26" s="20">
        <f t="shared" si="3"/>
        <v>5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65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125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111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112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113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114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115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116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117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118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119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120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121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122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123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34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0.94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98</v>
      </c>
      <c r="E52" s="36">
        <v>1.5</v>
      </c>
      <c r="F52" s="21">
        <v>2</v>
      </c>
      <c r="G52" s="37">
        <f t="shared" ref="G52:G59" si="5">E52*F52</f>
        <v>3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128</v>
      </c>
      <c r="E53" s="36">
        <v>0.5</v>
      </c>
      <c r="F53" s="21">
        <v>3</v>
      </c>
      <c r="G53" s="37">
        <f t="shared" si="5"/>
        <v>1.5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99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124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129</v>
      </c>
      <c r="E56" s="36">
        <v>1</v>
      </c>
      <c r="F56" s="21">
        <v>3</v>
      </c>
      <c r="G56" s="37">
        <f t="shared" si="5"/>
        <v>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100</v>
      </c>
      <c r="E57" s="36">
        <v>2</v>
      </c>
      <c r="F57" s="21">
        <v>4</v>
      </c>
      <c r="G57" s="37">
        <f t="shared" si="5"/>
        <v>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101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130</v>
      </c>
      <c r="E59" s="36">
        <v>-1</v>
      </c>
      <c r="F59" s="21">
        <v>4</v>
      </c>
      <c r="G59" s="37">
        <f t="shared" si="5"/>
        <v>-4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11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1.0699999999999998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3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125.72499999999998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28</v>
      </c>
      <c r="D69" s="49">
        <f>IF($G$62&gt;=5,$G$69*(36/20),IF(AND($G$62&gt;2,$G$62&lt;=4),$G$69*(28/20), IF(AND($G$62&gt;=0,$G$62&lt;=2),$G$69,"error")))</f>
        <v>5.6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2514.4999999999995</v>
      </c>
      <c r="C71" s="48">
        <f t="shared" si="6"/>
        <v>3520.2999999999993</v>
      </c>
      <c r="D71" s="48">
        <f t="shared" si="6"/>
        <v>704.05999999999983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14.286931818181815</v>
      </c>
      <c r="C72" s="52">
        <f t="shared" si="7"/>
        <v>20.00170454545454</v>
      </c>
      <c r="D72" s="53">
        <f t="shared" si="7"/>
        <v>4.0003409090909079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14.286931818181815</v>
      </c>
      <c r="E77" s="52">
        <f t="shared" si="8"/>
        <v>20.00170454545454</v>
      </c>
      <c r="F77" s="52">
        <f t="shared" si="8"/>
        <v>4.0003409090909079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21.43039772727272</v>
      </c>
      <c r="E78" s="48">
        <f t="shared" si="8"/>
        <v>30.002556818181805</v>
      </c>
      <c r="F78" s="48">
        <f t="shared" si="8"/>
        <v>6.0005113636363614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35.71732954545454</v>
      </c>
      <c r="E79" s="52">
        <f t="shared" si="8"/>
        <v>50.004261363636353</v>
      </c>
      <c r="F79" s="52">
        <f>$C79/$C$77*D$72</f>
        <v>10.00085227272727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11.905776515151514</v>
      </c>
      <c r="C84" s="61">
        <f>$E$79/$B$81</f>
        <v>16.668087121212118</v>
      </c>
      <c r="D84" s="61">
        <f>$F$79/$B$81</f>
        <v>3.3336174242424232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decimal" allowBlank="1" showInputMessage="1" showErrorMessage="1" prompt="Entre 1 y 9 personas." sqref="B81" xr:uid="{C864CE77-23D1-485B-BE49-5804B19EA823}">
      <formula1>1</formula1>
      <formula2>9</formula2>
    </dataValidation>
    <dataValidation type="list" allowBlank="1" showErrorMessage="1" sqref="C8:C10" xr:uid="{10C21E3D-6F37-4286-A3BA-FE7A9C0E6DE3}">
      <formula1>"Simple,Intermedio,Complejo"</formula1>
    </dataValidation>
  </dataValidations>
  <hyperlinks>
    <hyperlink ref="H34" r:id="rId1" location="v=onepage&amp;q=e7%20part-time%20members&amp;f=false" xr:uid="{93A669E5-A866-4108-8AC0-CAF215C95E5B}"/>
    <hyperlink ref="H52" r:id="rId2" location="v=onepage&amp;q=e7%20part-time%20members&amp;f=false" xr:uid="{A2A69514-63FC-4CB0-B369-5E3650CC1048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 probable</vt:lpstr>
      <vt:lpstr>Mejor caso</vt:lpstr>
      <vt:lpstr>Peor caso</vt:lpstr>
      <vt:lpstr>'Caso probable'!solver_opt</vt:lpstr>
      <vt:lpstr>'Mejor caso'!solver_opt</vt:lpstr>
      <vt:lpstr>'Peor caso'!solver_opt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Collareda</cp:lastModifiedBy>
  <dcterms:created xsi:type="dcterms:W3CDTF">2021-09-16T15:20:38Z</dcterms:created>
  <dcterms:modified xsi:type="dcterms:W3CDTF">2024-10-11T18:30:28Z</dcterms:modified>
</cp:coreProperties>
</file>