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wnloads/Germany_data/2016/"/>
    </mc:Choice>
  </mc:AlternateContent>
  <bookViews>
    <workbookView xWindow="6260" yWindow="1540" windowWidth="24080" windowHeight="14320" tabRatio="500"/>
  </bookViews>
  <sheets>
    <sheet name="DE_2016_market_overview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D29" i="1"/>
  <c r="D30" i="1"/>
  <c r="D31" i="1"/>
  <c r="D32" i="1"/>
  <c r="D33" i="1"/>
  <c r="D34" i="1"/>
  <c r="D35" i="1"/>
  <c r="D36" i="1"/>
  <c r="D37" i="1"/>
  <c r="G22" i="1"/>
  <c r="H22" i="1"/>
  <c r="G23" i="1"/>
  <c r="H23" i="1"/>
  <c r="G24" i="1"/>
  <c r="H24" i="1"/>
  <c r="G25" i="1"/>
  <c r="H25" i="1"/>
  <c r="F25" i="1"/>
  <c r="E24" i="1"/>
  <c r="F23" i="1"/>
  <c r="C24" i="1"/>
  <c r="C23" i="1"/>
  <c r="E22" i="1"/>
  <c r="D22" i="1"/>
  <c r="D23" i="1"/>
  <c r="D24" i="1"/>
  <c r="D25" i="1"/>
  <c r="C25" i="1"/>
  <c r="C22" i="1"/>
  <c r="G18" i="1"/>
  <c r="G19" i="1"/>
  <c r="G20" i="1"/>
  <c r="G21" i="1"/>
  <c r="G17" i="1"/>
  <c r="H17" i="1"/>
  <c r="D17" i="1"/>
  <c r="E17" i="1"/>
  <c r="C17" i="1"/>
  <c r="C3" i="1"/>
  <c r="C10" i="1"/>
  <c r="H19" i="1"/>
  <c r="H20" i="1"/>
  <c r="H21" i="1"/>
  <c r="H18" i="1"/>
  <c r="D19" i="1"/>
  <c r="D20" i="1"/>
  <c r="D21" i="1"/>
  <c r="D18" i="1"/>
  <c r="F21" i="1"/>
  <c r="E20" i="1"/>
  <c r="F19" i="1"/>
  <c r="E18" i="1"/>
  <c r="C21" i="1"/>
  <c r="C20" i="1"/>
  <c r="C19" i="1"/>
  <c r="C18" i="1"/>
  <c r="G13" i="1"/>
  <c r="G14" i="1"/>
  <c r="G12" i="1"/>
  <c r="E14" i="1"/>
  <c r="E13" i="1"/>
  <c r="E12" i="1"/>
  <c r="F11" i="1"/>
  <c r="F12" i="1"/>
  <c r="F13" i="1"/>
  <c r="F14" i="1"/>
  <c r="F10" i="1"/>
  <c r="D11" i="1"/>
  <c r="D12" i="1"/>
  <c r="D13" i="1"/>
  <c r="D14" i="1"/>
  <c r="C14" i="1"/>
  <c r="C13" i="1"/>
  <c r="C12" i="1"/>
  <c r="C11" i="1"/>
  <c r="D10" i="1"/>
</calcChain>
</file>

<file path=xl/sharedStrings.xml><?xml version="1.0" encoding="utf-8"?>
<sst xmlns="http://schemas.openxmlformats.org/spreadsheetml/2006/main" count="58" uniqueCount="48">
  <si>
    <t>DA_total_EUR</t>
  </si>
  <si>
    <t>DA_total_MWh</t>
  </si>
  <si>
    <t>RT_total_EUR</t>
  </si>
  <si>
    <t>RT_total_MWh</t>
  </si>
  <si>
    <t>PR_total_EUR</t>
  </si>
  <si>
    <t>PR_max_MW</t>
  </si>
  <si>
    <t>SR_RU_MW</t>
  </si>
  <si>
    <t>SR_RD_MW</t>
  </si>
  <si>
    <t>SR_RU_MWh</t>
  </si>
  <si>
    <t>SR_RD_MWh</t>
  </si>
  <si>
    <t>SR_R_RU_EUR</t>
  </si>
  <si>
    <t>SR_R_RD_EUR</t>
  </si>
  <si>
    <t>SR_E_RU_EUR</t>
  </si>
  <si>
    <t>SR_E_RD_EUR</t>
  </si>
  <si>
    <t>TR_RU_MW</t>
  </si>
  <si>
    <t>TR_RD_MW</t>
  </si>
  <si>
    <t>TR_RU_MWh</t>
  </si>
  <si>
    <t>TR_RD_MWh</t>
  </si>
  <si>
    <t>TR_R_RU_EUR</t>
  </si>
  <si>
    <t>TR_R_RD_EUR</t>
  </si>
  <si>
    <t>TR_E_RU_EUR</t>
  </si>
  <si>
    <t>TR_E_RD_EUR</t>
  </si>
  <si>
    <t>Metering point</t>
  </si>
  <si>
    <t>Population(million)</t>
  </si>
  <si>
    <t>mUSD</t>
  </si>
  <si>
    <t>MW</t>
  </si>
  <si>
    <t>$/MP</t>
  </si>
  <si>
    <t>$/kW/a</t>
  </si>
  <si>
    <t>DA</t>
  </si>
  <si>
    <t>RT</t>
  </si>
  <si>
    <t>Regulation</t>
  </si>
  <si>
    <t xml:space="preserve"> mUSD </t>
  </si>
  <si>
    <t>Northeast</t>
  </si>
  <si>
    <t>EUR/USD</t>
  </si>
  <si>
    <t>EUR</t>
  </si>
  <si>
    <t>Primary reserve</t>
  </si>
  <si>
    <t>Secondary reserve</t>
  </si>
  <si>
    <t>Tertiary reserve</t>
  </si>
  <si>
    <t>as of 20180111</t>
  </si>
  <si>
    <t>Regulation UP Capacity</t>
  </si>
  <si>
    <t>Regulation UP Energy</t>
  </si>
  <si>
    <t>Regulation Down Capacity</t>
  </si>
  <si>
    <t>Regulation Down Energy</t>
  </si>
  <si>
    <t>MWh</t>
  </si>
  <si>
    <t>Secondary</t>
  </si>
  <si>
    <t>Primary</t>
  </si>
  <si>
    <t>Capacity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</si>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</sst>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1" formatCode="0.0"/>
    <numFmt numFmtId="173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/>
    <xf numFmtId="173" fontId="0" fillId="0" borderId="0" xfId="1" applyNumberFormat="1" applyFon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A9" workbookViewId="0">
      <selection activeCell="D30" sqref="D30"/>
    </sheetView>
  </sheetViews>
  <sheetFormatPr baseColWidth="10" defaultRowHeight="16" x14ac:dyDescent="0.2"/>
  <cols>
    <col min="2" max="2" width="25.83203125" customWidth="1"/>
    <col min="3" max="3" width="11.1640625" bestFit="1" customWidth="1"/>
    <col min="6" max="6" width="13.8320312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>
        <v>1</v>
      </c>
      <c r="B2">
        <v>14207815747.4</v>
      </c>
      <c r="C2">
        <v>471055223.5</v>
      </c>
      <c r="D2">
        <v>583340493.24000001</v>
      </c>
      <c r="E2">
        <v>6685758</v>
      </c>
      <c r="F2">
        <v>75434979.952857107</v>
      </c>
      <c r="G2">
        <v>603</v>
      </c>
      <c r="H2">
        <v>2500</v>
      </c>
      <c r="I2">
        <v>2500</v>
      </c>
      <c r="J2">
        <v>1425733.75</v>
      </c>
      <c r="K2">
        <v>-724189.5</v>
      </c>
      <c r="L2">
        <v>66291567.130000003</v>
      </c>
      <c r="M2">
        <v>12104817.642963</v>
      </c>
      <c r="N2">
        <v>74901819.527500004</v>
      </c>
      <c r="O2">
        <v>-5612174.625</v>
      </c>
      <c r="P2">
        <v>2779</v>
      </c>
      <c r="Q2">
        <v>2353</v>
      </c>
      <c r="R2">
        <v>173722.5</v>
      </c>
      <c r="S2">
        <v>54087.5</v>
      </c>
      <c r="T2">
        <v>14066740.890000001</v>
      </c>
      <c r="U2">
        <v>9948788.5600000005</v>
      </c>
      <c r="V2">
        <v>18167841.852499999</v>
      </c>
      <c r="W2">
        <v>-2772650.2974999999</v>
      </c>
    </row>
    <row r="3" spans="1:23" x14ac:dyDescent="0.2">
      <c r="C3">
        <f>B2/C2</f>
        <v>30.161677524418746</v>
      </c>
    </row>
    <row r="6" spans="1:23" x14ac:dyDescent="0.2">
      <c r="B6" t="s">
        <v>22</v>
      </c>
      <c r="D6">
        <v>51869730</v>
      </c>
      <c r="E6" t="s">
        <v>32</v>
      </c>
      <c r="G6" t="s">
        <v>33</v>
      </c>
      <c r="H6" s="2">
        <v>1.2</v>
      </c>
      <c r="I6" t="s">
        <v>38</v>
      </c>
    </row>
    <row r="7" spans="1:23" x14ac:dyDescent="0.2">
      <c r="B7" t="s">
        <v>23</v>
      </c>
    </row>
    <row r="9" spans="1:23" x14ac:dyDescent="0.2">
      <c r="C9" t="s">
        <v>34</v>
      </c>
      <c r="D9" t="s">
        <v>24</v>
      </c>
      <c r="E9" t="s">
        <v>25</v>
      </c>
      <c r="F9" t="s">
        <v>26</v>
      </c>
      <c r="G9" t="s">
        <v>27</v>
      </c>
    </row>
    <row r="10" spans="1:23" x14ac:dyDescent="0.2">
      <c r="B10" t="s">
        <v>28</v>
      </c>
      <c r="C10">
        <f>B2*0.6</f>
        <v>8524689448.4399996</v>
      </c>
      <c r="D10" s="1">
        <f>C10*$H$6/1000000</f>
        <v>10229.627338127999</v>
      </c>
      <c r="F10" s="3">
        <f>C10*$H$6/$D$6</f>
        <v>197.21767084825771</v>
      </c>
    </row>
    <row r="11" spans="1:23" x14ac:dyDescent="0.2">
      <c r="B11" t="s">
        <v>29</v>
      </c>
      <c r="C11">
        <f>D2</f>
        <v>583340493.24000001</v>
      </c>
      <c r="D11" s="1">
        <f t="shared" ref="D11:D14" si="0">C11*$H$6/1000000</f>
        <v>700.00859188799996</v>
      </c>
      <c r="F11" s="3">
        <f t="shared" ref="F11:F14" si="1">C11*$H$6/$D$6</f>
        <v>13.495512544368363</v>
      </c>
    </row>
    <row r="12" spans="1:23" x14ac:dyDescent="0.2">
      <c r="B12" t="s">
        <v>35</v>
      </c>
      <c r="C12">
        <f>F2</f>
        <v>75434979.952857107</v>
      </c>
      <c r="D12" s="1">
        <f t="shared" si="0"/>
        <v>90.521975943428529</v>
      </c>
      <c r="E12">
        <f>G2</f>
        <v>603</v>
      </c>
      <c r="F12" s="3">
        <f t="shared" si="1"/>
        <v>1.7451792392871244</v>
      </c>
      <c r="G12" s="3">
        <f>C12*$H$6/E12/1000</f>
        <v>150.11936309026288</v>
      </c>
    </row>
    <row r="13" spans="1:23" x14ac:dyDescent="0.2">
      <c r="B13" t="s">
        <v>36</v>
      </c>
      <c r="C13">
        <f>L2+M2+N2+O2</f>
        <v>147686029.67546302</v>
      </c>
      <c r="D13" s="1">
        <f t="shared" si="0"/>
        <v>177.22323561055561</v>
      </c>
      <c r="E13">
        <f>H2+I2</f>
        <v>5000</v>
      </c>
      <c r="F13" s="3">
        <f t="shared" si="1"/>
        <v>3.4166986334911638</v>
      </c>
      <c r="G13" s="3">
        <f t="shared" ref="G13:G14" si="2">C13*$H$6/E13/1000</f>
        <v>35.444647122111121</v>
      </c>
    </row>
    <row r="14" spans="1:23" x14ac:dyDescent="0.2">
      <c r="B14" t="s">
        <v>37</v>
      </c>
      <c r="C14">
        <f>T2+U2+V2+W2</f>
        <v>39410721.005000003</v>
      </c>
      <c r="D14" s="1">
        <f t="shared" si="0"/>
        <v>47.292865206000002</v>
      </c>
      <c r="E14">
        <f>P2+Q2</f>
        <v>5132</v>
      </c>
      <c r="F14" s="3">
        <f t="shared" si="1"/>
        <v>0.91176231698140708</v>
      </c>
      <c r="G14" s="3">
        <f t="shared" si="2"/>
        <v>9.2152894010132496</v>
      </c>
    </row>
    <row r="16" spans="1:23" x14ac:dyDescent="0.2">
      <c r="B16" t="s">
        <v>30</v>
      </c>
      <c r="C16" t="s">
        <v>34</v>
      </c>
      <c r="D16" t="s">
        <v>31</v>
      </c>
      <c r="E16" t="s">
        <v>25</v>
      </c>
      <c r="F16" t="s">
        <v>43</v>
      </c>
      <c r="G16" t="s">
        <v>26</v>
      </c>
      <c r="H16" t="s">
        <v>27</v>
      </c>
    </row>
    <row r="17" spans="1:8" x14ac:dyDescent="0.2">
      <c r="A17" t="s">
        <v>45</v>
      </c>
      <c r="B17" t="s">
        <v>46</v>
      </c>
      <c r="C17">
        <f>C12</f>
        <v>75434979.952857107</v>
      </c>
      <c r="D17">
        <f t="shared" ref="D17:E17" si="3">D12</f>
        <v>90.521975943428529</v>
      </c>
      <c r="E17">
        <f t="shared" si="3"/>
        <v>603</v>
      </c>
      <c r="G17" s="3">
        <f>C17*$H$6/$D$6</f>
        <v>1.7451792392871244</v>
      </c>
      <c r="H17" s="3">
        <f>C17*$H$6/E17/1000</f>
        <v>150.11936309026288</v>
      </c>
    </row>
    <row r="18" spans="1:8" x14ac:dyDescent="0.2">
      <c r="A18" s="4" t="s">
        <v>44</v>
      </c>
      <c r="B18" t="s">
        <v>39</v>
      </c>
      <c r="C18">
        <f>L2</f>
        <v>66291567.130000003</v>
      </c>
      <c r="D18" s="1">
        <f>C18*$H$6/1000000</f>
        <v>79.549880555999991</v>
      </c>
      <c r="E18">
        <f>H2</f>
        <v>2500</v>
      </c>
      <c r="G18" s="3">
        <f t="shared" ref="G18:G21" si="4">C18*$H$6/$D$6</f>
        <v>1.5336474771702107</v>
      </c>
      <c r="H18" s="3">
        <f>C18*$H$6/E18/1000</f>
        <v>31.819952222399998</v>
      </c>
    </row>
    <row r="19" spans="1:8" x14ac:dyDescent="0.2">
      <c r="A19" s="4"/>
      <c r="B19" t="s">
        <v>40</v>
      </c>
      <c r="C19">
        <f>N2</f>
        <v>74901819.527500004</v>
      </c>
      <c r="D19" s="1">
        <f t="shared" ref="D19:D37" si="5">C19*$H$6/1000000</f>
        <v>89.882183432999994</v>
      </c>
      <c r="E19">
        <v>2500</v>
      </c>
      <c r="F19" s="5">
        <f>J2</f>
        <v>1425733.75</v>
      </c>
      <c r="G19" s="3">
        <f t="shared" si="4"/>
        <v>1.732844636611758</v>
      </c>
      <c r="H19" s="3">
        <f>C19*$H$6/E19/1000</f>
        <v>35.952873373199999</v>
      </c>
    </row>
    <row r="20" spans="1:8" x14ac:dyDescent="0.2">
      <c r="A20" s="4"/>
      <c r="B20" t="s">
        <v>41</v>
      </c>
      <c r="C20">
        <f>M2</f>
        <v>12104817.642963</v>
      </c>
      <c r="D20" s="1">
        <f t="shared" si="5"/>
        <v>14.525781171555598</v>
      </c>
      <c r="E20">
        <f>I2</f>
        <v>2500</v>
      </c>
      <c r="F20" s="5"/>
      <c r="G20" s="3">
        <f t="shared" si="4"/>
        <v>0.28004350845002662</v>
      </c>
      <c r="H20" s="3">
        <f>C20*$H$6/E20/1000</f>
        <v>5.8103124686222403</v>
      </c>
    </row>
    <row r="21" spans="1:8" x14ac:dyDescent="0.2">
      <c r="A21" s="4"/>
      <c r="B21" t="s">
        <v>42</v>
      </c>
      <c r="C21">
        <f>O2</f>
        <v>-5612174.625</v>
      </c>
      <c r="D21" s="1">
        <f t="shared" si="5"/>
        <v>-6.7346095500000001</v>
      </c>
      <c r="E21">
        <v>2500</v>
      </c>
      <c r="F21" s="5">
        <f>K2</f>
        <v>-724189.5</v>
      </c>
      <c r="G21" s="3">
        <f t="shared" si="4"/>
        <v>-0.12983698874083208</v>
      </c>
      <c r="H21" s="3">
        <f>C21*$H$6/E21/1000</f>
        <v>-2.6938438200000001</v>
      </c>
    </row>
    <row r="22" spans="1:8" x14ac:dyDescent="0.2">
      <c r="B22" t="s">
        <v>39</v>
      </c>
      <c r="C22">
        <f>T2</f>
        <v>14066740.890000001</v>
      </c>
      <c r="D22" s="1">
        <f t="shared" si="5"/>
        <v>16.880089068</v>
      </c>
      <c r="E22">
        <f>P2</f>
        <v>2779</v>
      </c>
      <c r="F22" s="5"/>
      <c r="G22" s="3">
        <f t="shared" ref="G22:G25" si="6">C22*$H$6/$D$6</f>
        <v>0.3254323681268439</v>
      </c>
      <c r="H22" s="3">
        <f t="shared" ref="H22:H25" si="7">C22*$H$6/E22/1000</f>
        <v>6.0741594343288954</v>
      </c>
    </row>
    <row r="23" spans="1:8" x14ac:dyDescent="0.2">
      <c r="B23" t="s">
        <v>40</v>
      </c>
      <c r="C23">
        <f>V2</f>
        <v>18167841.852499999</v>
      </c>
      <c r="D23" s="1">
        <f t="shared" si="5"/>
        <v>21.801410222999998</v>
      </c>
      <c r="E23">
        <v>2779</v>
      </c>
      <c r="F23" s="5">
        <f>R2</f>
        <v>173722.5</v>
      </c>
      <c r="G23" s="3">
        <f t="shared" si="6"/>
        <v>0.42031084840811778</v>
      </c>
      <c r="H23" s="3">
        <f t="shared" si="7"/>
        <v>7.8450558557034888</v>
      </c>
    </row>
    <row r="24" spans="1:8" x14ac:dyDescent="0.2">
      <c r="B24" t="s">
        <v>41</v>
      </c>
      <c r="C24">
        <f>U2</f>
        <v>9948788.5600000005</v>
      </c>
      <c r="D24" s="1">
        <f t="shared" si="5"/>
        <v>11.938546272</v>
      </c>
      <c r="E24">
        <f>Q2</f>
        <v>2353</v>
      </c>
      <c r="F24" s="5"/>
      <c r="G24" s="3">
        <f t="shared" si="6"/>
        <v>0.23016403347385844</v>
      </c>
      <c r="H24" s="3">
        <f t="shared" si="7"/>
        <v>5.0737553217169573</v>
      </c>
    </row>
    <row r="25" spans="1:8" x14ac:dyDescent="0.2">
      <c r="B25" t="s">
        <v>42</v>
      </c>
      <c r="C25">
        <f>W2</f>
        <v>-2772650.2974999999</v>
      </c>
      <c r="D25" s="1">
        <f t="shared" si="5"/>
        <v>-3.327180357</v>
      </c>
      <c r="E25">
        <v>2353</v>
      </c>
      <c r="F25" s="5">
        <f>-S2</f>
        <v>-54087.5</v>
      </c>
      <c r="G25" s="3">
        <f t="shared" si="6"/>
        <v>-6.4144933027413101E-2</v>
      </c>
      <c r="H25" s="3">
        <f t="shared" si="7"/>
        <v>-1.4140163013174669</v>
      </c>
    </row>
    <row r="26" spans="1:8" x14ac:dyDescent="0.2">
      <c r="D26" s="1"/>
      <c r="G26" s="3"/>
      <c r="H26" s="3"/>
    </row>
    <row r="27" spans="1:8" x14ac:dyDescent="0.2">
      <c r="A27" t="s">
        <v>47</v>
      </c>
      <c r="D27" s="1"/>
      <c r="G27" s="3"/>
      <c r="H27" s="3"/>
    </row>
    <row r="28" spans="1:8" x14ac:dyDescent="0.2">
      <c r="C28" t="s">
        <v>34</v>
      </c>
      <c r="D28" s="1"/>
      <c r="E28" t="s">
        <v>25</v>
      </c>
      <c r="G28" s="3"/>
      <c r="H28" s="3"/>
    </row>
    <row r="29" spans="1:8" x14ac:dyDescent="0.2">
      <c r="C29">
        <v>204266.412512346</v>
      </c>
      <c r="D29" s="1">
        <f t="shared" si="5"/>
        <v>0.2451196950148152</v>
      </c>
      <c r="E29">
        <v>10</v>
      </c>
      <c r="G29" s="3">
        <f t="shared" ref="G26:G37" si="8">C29*$H$6/$D$6</f>
        <v>4.7256790234847029E-3</v>
      </c>
      <c r="H29" s="3">
        <f t="shared" ref="H26:H37" si="9">C29*$H$6/E29/1000</f>
        <v>24.51196950148152</v>
      </c>
    </row>
    <row r="30" spans="1:8" x14ac:dyDescent="0.2">
      <c r="C30">
        <v>2040641.0595704899</v>
      </c>
      <c r="D30" s="1">
        <f t="shared" si="5"/>
        <v>2.4487692714845877</v>
      </c>
      <c r="E30">
        <v>100</v>
      </c>
      <c r="G30" s="3">
        <f t="shared" si="8"/>
        <v>4.7209986855234989E-2</v>
      </c>
      <c r="H30" s="3">
        <f t="shared" si="9"/>
        <v>24.487692714845878</v>
      </c>
    </row>
    <row r="31" spans="1:8" x14ac:dyDescent="0.2">
      <c r="C31">
        <v>19997295.591563299</v>
      </c>
      <c r="D31" s="1">
        <f t="shared" si="5"/>
        <v>23.996754709875958</v>
      </c>
      <c r="E31">
        <v>1000</v>
      </c>
      <c r="G31" s="3">
        <f t="shared" si="8"/>
        <v>0.46263504186113868</v>
      </c>
      <c r="H31" s="3">
        <f t="shared" si="9"/>
        <v>23.996754709875962</v>
      </c>
    </row>
    <row r="32" spans="1:8" x14ac:dyDescent="0.2">
      <c r="C32">
        <v>81792239.958906695</v>
      </c>
      <c r="D32" s="1">
        <f t="shared" si="5"/>
        <v>98.150687950688038</v>
      </c>
      <c r="E32">
        <v>5000</v>
      </c>
      <c r="G32" s="3">
        <f t="shared" si="8"/>
        <v>1.8922536892073283</v>
      </c>
      <c r="H32" s="3">
        <f t="shared" si="9"/>
        <v>19.630137590137608</v>
      </c>
    </row>
    <row r="33" spans="3:8" x14ac:dyDescent="0.2">
      <c r="C33">
        <v>114826372.612248</v>
      </c>
      <c r="D33" s="1">
        <f t="shared" si="5"/>
        <v>137.7916471346976</v>
      </c>
      <c r="E33">
        <v>8000</v>
      </c>
      <c r="G33" s="3">
        <f t="shared" si="8"/>
        <v>2.6564943973045088</v>
      </c>
      <c r="H33" s="3">
        <f t="shared" si="9"/>
        <v>17.2239558918372</v>
      </c>
    </row>
    <row r="34" spans="3:8" x14ac:dyDescent="0.2">
      <c r="C34">
        <v>130732785.768214</v>
      </c>
      <c r="D34" s="1">
        <f t="shared" si="5"/>
        <v>156.87934292185679</v>
      </c>
      <c r="E34">
        <v>10000</v>
      </c>
      <c r="G34" s="3">
        <f t="shared" si="8"/>
        <v>3.0244873632821454</v>
      </c>
      <c r="H34" s="3">
        <f t="shared" si="9"/>
        <v>15.687934292185679</v>
      </c>
    </row>
    <row r="35" spans="3:8" x14ac:dyDescent="0.2">
      <c r="C35">
        <v>162818041.035723</v>
      </c>
      <c r="D35" s="1">
        <f t="shared" si="5"/>
        <v>195.38164924286758</v>
      </c>
      <c r="E35">
        <v>20000</v>
      </c>
      <c r="G35" s="3">
        <f t="shared" si="8"/>
        <v>3.7667759065425557</v>
      </c>
      <c r="H35" s="3">
        <f t="shared" si="9"/>
        <v>9.7690824621433805</v>
      </c>
    </row>
    <row r="36" spans="3:8" x14ac:dyDescent="0.2">
      <c r="C36">
        <v>173628452.79142401</v>
      </c>
      <c r="D36" s="1">
        <f t="shared" si="5"/>
        <v>208.35414334970881</v>
      </c>
      <c r="E36">
        <v>50000</v>
      </c>
      <c r="G36" s="3">
        <f t="shared" si="8"/>
        <v>4.0168734895999805</v>
      </c>
      <c r="H36" s="3">
        <f t="shared" si="9"/>
        <v>4.1670828669941757</v>
      </c>
    </row>
    <row r="37" spans="3:8" x14ac:dyDescent="0.2">
      <c r="C37">
        <v>173651306.16907799</v>
      </c>
      <c r="D37" s="1">
        <f t="shared" si="5"/>
        <v>208.38156740289358</v>
      </c>
      <c r="E37">
        <v>500000</v>
      </c>
      <c r="G37" s="3">
        <f t="shared" si="8"/>
        <v>4.0174021997587719</v>
      </c>
      <c r="H37" s="3">
        <f t="shared" si="9"/>
        <v>0.41676313480578714</v>
      </c>
    </row>
  </sheetData>
  <mergeCells count="1">
    <mergeCell ref="A18:A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DE_2016_market_overview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gLKMPh0lFs@student.ethz.ch</cp:lastModifiedBy>
  <dcterms:created xsi:type="dcterms:W3CDTF">2018-01-11T22:41:53Z</dcterms:created>
  <dcterms:modified xsi:type="dcterms:W3CDTF">2018-01-12T09:07:23Z</dcterms:modified>
</cp:coreProperties>
</file>