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fxleos/Downloads/PJM_data/2016/"/>
    </mc:Choice>
  </mc:AlternateContent>
  <bookViews>
    <workbookView xWindow="1680" yWindow="460" windowWidth="23680" windowHeight="13820" tabRatio="500"/>
  </bookViews>
  <sheets>
    <sheet name="PJM_2016_market_overview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23" i="1" l="1"/>
  <c r="G24" i="1"/>
  <c r="G25" i="1"/>
  <c r="G26" i="1"/>
  <c r="G27" i="1"/>
  <c r="G28" i="1"/>
  <c r="G29" i="1"/>
  <c r="G30" i="1"/>
  <c r="G22" i="1"/>
  <c r="F23" i="1"/>
  <c r="F24" i="1"/>
  <c r="F25" i="1"/>
  <c r="F26" i="1"/>
  <c r="F27" i="1"/>
  <c r="F28" i="1"/>
  <c r="F29" i="1"/>
  <c r="F30" i="1"/>
  <c r="F22" i="1"/>
  <c r="D23" i="1"/>
  <c r="D24" i="1"/>
  <c r="D25" i="1"/>
  <c r="D26" i="1"/>
  <c r="D27" i="1"/>
  <c r="D28" i="1"/>
  <c r="D29" i="1"/>
  <c r="D30" i="1"/>
  <c r="D22" i="1"/>
  <c r="E19" i="1"/>
  <c r="D5" i="1"/>
</calcChain>
</file>

<file path=xl/sharedStrings.xml><?xml version="1.0" encoding="utf-8"?>
<sst xmlns="http://schemas.openxmlformats.org/spreadsheetml/2006/main" count="43" uniqueCount="38">
  <si>
    <t>DA_total_USD</t>
  </si>
  <si>
    <t>DA_total_MWh</t>
  </si>
  <si>
    <t>RT_total_USD</t>
  </si>
  <si>
    <t>RT_total_MWh</t>
  </si>
  <si>
    <t>REG_d_USD</t>
  </si>
  <si>
    <t>REG_a_USD</t>
  </si>
  <si>
    <t>REG_d_MW</t>
  </si>
  <si>
    <t>REG_a_MW</t>
  </si>
  <si>
    <t>REG_E_USD</t>
  </si>
  <si>
    <t>REG_MWh</t>
  </si>
  <si>
    <t>REG_LO_USD</t>
  </si>
  <si>
    <t>SR_R_USD</t>
  </si>
  <si>
    <t>SR_MW</t>
  </si>
  <si>
    <t>SR_2_MW</t>
  </si>
  <si>
    <t>SR_LO_USD</t>
  </si>
  <si>
    <t>NSR_R_USD</t>
  </si>
  <si>
    <t>NSR_MW</t>
  </si>
  <si>
    <t>US</t>
  </si>
  <si>
    <t>PJM</t>
  </si>
  <si>
    <t>Metering point</t>
  </si>
  <si>
    <t>GTM</t>
  </si>
  <si>
    <t>Estimated</t>
  </si>
  <si>
    <t>Population(million)</t>
  </si>
  <si>
    <t>USD</t>
  </si>
  <si>
    <t>mUSD</t>
  </si>
  <si>
    <t>MW</t>
  </si>
  <si>
    <t>$/MP</t>
  </si>
  <si>
    <t>$/kW/a</t>
  </si>
  <si>
    <t>DA</t>
  </si>
  <si>
    <t>RT</t>
  </si>
  <si>
    <t>Regulation</t>
  </si>
  <si>
    <t>Synchronized reserve</t>
  </si>
  <si>
    <t>Non-syncrhonized reserve</t>
  </si>
  <si>
    <t xml:space="preserve"> mUSD </t>
  </si>
  <si>
    <t>RegD</t>
  </si>
  <si>
    <t>RegA</t>
  </si>
  <si>
    <t>Lost Opportunity</t>
  </si>
  <si>
    <t>Incured 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</si>
</sst>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4" fontId="0" fillId="0" borderId="0" xfId="0" applyNumberFormat="1"/>
    <xf numFmtId="2" fontId="0" fillId="0" borderId="0" xfId="0" applyNumberForma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0"/>
  <sheetViews>
    <sheetView tabSelected="1" topLeftCell="A3" workbookViewId="0">
      <selection activeCell="I24" sqref="I24"/>
    </sheetView>
  </sheetViews>
  <sheetFormatPr baseColWidth="10" defaultRowHeight="16" x14ac:dyDescent="0.2"/>
  <cols>
    <col min="6" max="6" width="11.6640625" bestFit="1" customWidth="1"/>
    <col min="7" max="7" width="12.6640625" bestFit="1" customWidth="1"/>
  </cols>
  <sheetData>
    <row r="1" spans="1:18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2">
      <c r="A2">
        <v>1</v>
      </c>
      <c r="B2">
        <v>24523739174</v>
      </c>
      <c r="C2">
        <v>771171900</v>
      </c>
      <c r="D2">
        <v>998237737.39999998</v>
      </c>
      <c r="E2">
        <v>21134530.879999999</v>
      </c>
      <c r="F2">
        <v>46362240.770000003</v>
      </c>
      <c r="G2">
        <v>43580280.32</v>
      </c>
      <c r="H2">
        <v>220.8</v>
      </c>
      <c r="I2">
        <v>391.7</v>
      </c>
      <c r="J2">
        <v>-17938199.829999998</v>
      </c>
      <c r="K2">
        <v>-636394.29830000002</v>
      </c>
      <c r="L2">
        <v>6672274.8399999999</v>
      </c>
      <c r="M2">
        <v>17711611.91</v>
      </c>
      <c r="N2">
        <v>4127.1000000000004</v>
      </c>
      <c r="O2">
        <v>2331.8000000000002</v>
      </c>
      <c r="P2">
        <v>16514315.24</v>
      </c>
      <c r="Q2">
        <v>3842364.83</v>
      </c>
      <c r="R2">
        <v>4339.6000000000004</v>
      </c>
    </row>
    <row r="4" spans="1:18" x14ac:dyDescent="0.2">
      <c r="C4" t="s">
        <v>17</v>
      </c>
      <c r="D4" t="s">
        <v>18</v>
      </c>
    </row>
    <row r="5" spans="1:18" x14ac:dyDescent="0.2">
      <c r="B5" t="s">
        <v>19</v>
      </c>
      <c r="C5">
        <v>150723732</v>
      </c>
      <c r="D5">
        <f>D6/C6*C5</f>
        <v>30331401.176470589</v>
      </c>
      <c r="E5" t="s">
        <v>20</v>
      </c>
      <c r="F5" t="s">
        <v>21</v>
      </c>
    </row>
    <row r="6" spans="1:18" x14ac:dyDescent="0.2">
      <c r="B6" t="s">
        <v>22</v>
      </c>
      <c r="C6">
        <v>323</v>
      </c>
      <c r="D6">
        <v>65</v>
      </c>
    </row>
    <row r="8" spans="1:18" x14ac:dyDescent="0.2">
      <c r="C8" t="s">
        <v>23</v>
      </c>
      <c r="D8" t="s">
        <v>24</v>
      </c>
      <c r="E8" t="s">
        <v>25</v>
      </c>
      <c r="F8" t="s">
        <v>26</v>
      </c>
      <c r="G8" t="s">
        <v>27</v>
      </c>
    </row>
    <row r="9" spans="1:18" x14ac:dyDescent="0.2">
      <c r="B9" t="s">
        <v>28</v>
      </c>
      <c r="C9">
        <v>24523739174</v>
      </c>
      <c r="D9" s="1">
        <v>24523.7</v>
      </c>
      <c r="F9">
        <v>808.5</v>
      </c>
    </row>
    <row r="10" spans="1:18" x14ac:dyDescent="0.2">
      <c r="B10" t="s">
        <v>29</v>
      </c>
      <c r="C10">
        <v>998237737.39999998</v>
      </c>
      <c r="D10">
        <v>998.2</v>
      </c>
      <c r="F10">
        <v>32.9</v>
      </c>
    </row>
    <row r="11" spans="1:18" x14ac:dyDescent="0.2">
      <c r="B11" t="s">
        <v>30</v>
      </c>
      <c r="C11">
        <v>78676596.109999999</v>
      </c>
      <c r="D11">
        <v>78.7</v>
      </c>
      <c r="E11">
        <v>612.5</v>
      </c>
      <c r="F11">
        <v>2.6</v>
      </c>
      <c r="G11">
        <v>128.5</v>
      </c>
    </row>
    <row r="12" spans="1:18" x14ac:dyDescent="0.2">
      <c r="B12" t="s">
        <v>31</v>
      </c>
      <c r="C12">
        <v>34225927.149999999</v>
      </c>
      <c r="D12">
        <v>34.200000000000003</v>
      </c>
      <c r="E12">
        <v>4127.1000000000004</v>
      </c>
      <c r="F12">
        <v>1.1000000000000001</v>
      </c>
      <c r="G12">
        <v>8.3000000000000007</v>
      </c>
    </row>
    <row r="13" spans="1:18" x14ac:dyDescent="0.2">
      <c r="B13" t="s">
        <v>32</v>
      </c>
      <c r="C13">
        <v>3842364.83</v>
      </c>
      <c r="D13">
        <v>3.8</v>
      </c>
      <c r="E13">
        <v>4339.6000000000004</v>
      </c>
      <c r="F13">
        <v>0.1</v>
      </c>
      <c r="G13">
        <v>0.9</v>
      </c>
    </row>
    <row r="15" spans="1:18" x14ac:dyDescent="0.2">
      <c r="B15" t="s">
        <v>30</v>
      </c>
      <c r="C15" t="s">
        <v>23</v>
      </c>
      <c r="D15" t="s">
        <v>33</v>
      </c>
      <c r="E15" t="s">
        <v>25</v>
      </c>
      <c r="F15" t="s">
        <v>26</v>
      </c>
      <c r="G15" t="s">
        <v>27</v>
      </c>
    </row>
    <row r="16" spans="1:18" x14ac:dyDescent="0.2">
      <c r="B16" t="s">
        <v>34</v>
      </c>
      <c r="C16">
        <v>46362240.770000003</v>
      </c>
      <c r="D16">
        <v>46.4</v>
      </c>
      <c r="E16">
        <v>220.8</v>
      </c>
      <c r="F16">
        <v>1.5</v>
      </c>
      <c r="G16">
        <v>210</v>
      </c>
    </row>
    <row r="17" spans="2:7" x14ac:dyDescent="0.2">
      <c r="B17" t="s">
        <v>35</v>
      </c>
      <c r="C17">
        <v>43580280.32</v>
      </c>
      <c r="D17">
        <v>43.6</v>
      </c>
      <c r="E17">
        <v>391.7</v>
      </c>
      <c r="F17">
        <v>1.4</v>
      </c>
      <c r="G17">
        <v>111.3</v>
      </c>
    </row>
    <row r="18" spans="2:7" x14ac:dyDescent="0.2">
      <c r="B18" t="s">
        <v>36</v>
      </c>
      <c r="C18">
        <v>6672274.8399999999</v>
      </c>
      <c r="D18">
        <v>6.7</v>
      </c>
      <c r="F18">
        <v>0.2</v>
      </c>
    </row>
    <row r="19" spans="2:7" x14ac:dyDescent="0.2">
      <c r="B19" t="s">
        <v>37</v>
      </c>
      <c r="C19">
        <v>-17938199.829999998</v>
      </c>
      <c r="D19">
        <v>-17.899999999999999</v>
      </c>
      <c r="E19">
        <f>K2</f>
        <v>-636394.29830000002</v>
      </c>
      <c r="F19">
        <v>-0.6</v>
      </c>
    </row>
    <row r="22" spans="2:7" x14ac:dyDescent="0.2">
      <c r="C22">
        <v>260540.87254177799</v>
      </c>
      <c r="D22">
        <f>C22/1000000</f>
        <v>0.26054087254177799</v>
      </c>
      <c r="E22">
        <v>10</v>
      </c>
      <c r="F22" s="2">
        <f>C22/$D$5</f>
        <v>8.5898066833750859E-3</v>
      </c>
      <c r="G22" s="2">
        <f>C22/E22/1000</f>
        <v>26.054087254177801</v>
      </c>
    </row>
    <row r="23" spans="2:7" x14ac:dyDescent="0.2">
      <c r="C23">
        <v>2605396.1307697701</v>
      </c>
      <c r="D23">
        <f t="shared" ref="D23:D30" si="0">C23/1000000</f>
        <v>2.6053961307697699</v>
      </c>
      <c r="E23">
        <v>100</v>
      </c>
      <c r="F23" s="2">
        <f t="shared" ref="F23:F30" si="1">C23/$D$5</f>
        <v>8.589765159912531E-2</v>
      </c>
      <c r="G23" s="2">
        <f t="shared" ref="G23:G30" si="2">C23/E23/1000</f>
        <v>26.053961307697701</v>
      </c>
    </row>
    <row r="24" spans="2:7" x14ac:dyDescent="0.2">
      <c r="C24">
        <v>26035977.287081201</v>
      </c>
      <c r="D24">
        <f t="shared" si="0"/>
        <v>26.035977287081202</v>
      </c>
      <c r="E24">
        <v>1000</v>
      </c>
      <c r="F24" s="2">
        <f t="shared" si="1"/>
        <v>0.85838359842335477</v>
      </c>
      <c r="G24" s="2">
        <f t="shared" si="2"/>
        <v>26.035977287081202</v>
      </c>
    </row>
    <row r="25" spans="2:7" x14ac:dyDescent="0.2">
      <c r="C25">
        <v>125609913.176745</v>
      </c>
      <c r="D25">
        <f t="shared" si="0"/>
        <v>125.609913176745</v>
      </c>
      <c r="E25">
        <v>5000</v>
      </c>
      <c r="F25" s="2">
        <f t="shared" si="1"/>
        <v>4.1412499358646899</v>
      </c>
      <c r="G25" s="2">
        <f t="shared" si="2"/>
        <v>25.121982635348999</v>
      </c>
    </row>
    <row r="26" spans="2:7" x14ac:dyDescent="0.2">
      <c r="C26">
        <v>184691837.18877</v>
      </c>
      <c r="D26">
        <f t="shared" si="0"/>
        <v>184.69183718876999</v>
      </c>
      <c r="E26">
        <v>8000</v>
      </c>
      <c r="F26" s="2">
        <f t="shared" si="1"/>
        <v>6.0891297475582382</v>
      </c>
      <c r="G26" s="2">
        <f t="shared" si="2"/>
        <v>23.086479648596249</v>
      </c>
    </row>
    <row r="27" spans="2:7" x14ac:dyDescent="0.2">
      <c r="C27">
        <v>216110262.126228</v>
      </c>
      <c r="D27">
        <f t="shared" si="0"/>
        <v>216.11026212622801</v>
      </c>
      <c r="E27">
        <v>10000</v>
      </c>
      <c r="F27" s="2">
        <f t="shared" si="1"/>
        <v>7.1249679785276223</v>
      </c>
      <c r="G27" s="2">
        <f t="shared" si="2"/>
        <v>21.6110262126228</v>
      </c>
    </row>
    <row r="28" spans="2:7" x14ac:dyDescent="0.2">
      <c r="C28">
        <v>304935748.37469798</v>
      </c>
      <c r="D28">
        <f t="shared" si="0"/>
        <v>304.93574837469799</v>
      </c>
      <c r="E28">
        <v>20000</v>
      </c>
      <c r="F28" s="2">
        <f t="shared" si="1"/>
        <v>10.053467250014489</v>
      </c>
      <c r="G28" s="2">
        <f t="shared" si="2"/>
        <v>15.246787418734899</v>
      </c>
    </row>
    <row r="29" spans="2:7" x14ac:dyDescent="0.2">
      <c r="C29">
        <v>344376484.92381799</v>
      </c>
      <c r="D29">
        <f t="shared" si="0"/>
        <v>344.376484923818</v>
      </c>
      <c r="E29">
        <v>50000</v>
      </c>
      <c r="F29" s="2">
        <f t="shared" si="1"/>
        <v>11.353794139618122</v>
      </c>
      <c r="G29" s="2">
        <f t="shared" si="2"/>
        <v>6.8875296984763601</v>
      </c>
    </row>
    <row r="30" spans="2:7" x14ac:dyDescent="0.2">
      <c r="C30">
        <v>346684045.30283099</v>
      </c>
      <c r="D30">
        <f t="shared" si="0"/>
        <v>346.68404530283101</v>
      </c>
      <c r="E30">
        <v>500000</v>
      </c>
      <c r="F30" s="2">
        <f t="shared" si="1"/>
        <v>11.429872404700156</v>
      </c>
      <c r="G30" s="2">
        <f t="shared" si="2"/>
        <v>0.69336809060566207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PJM_2016_market_overview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gLKMPh0lFs@student.ethz.ch</dc:creator>
  <cp:lastModifiedBy>gLKMPh0lFs@student.ethz.ch</cp:lastModifiedBy>
  <dcterms:created xsi:type="dcterms:W3CDTF">2018-01-12T09:36:35Z</dcterms:created>
  <dcterms:modified xsi:type="dcterms:W3CDTF">2018-01-12T09:36:35Z</dcterms:modified>
</cp:coreProperties>
</file>