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yazdi/Downloads/"/>
    </mc:Choice>
  </mc:AlternateContent>
  <xr:revisionPtr revIDLastSave="0" documentId="13_ncr:1_{0E6CFB8F-DCA0-954B-8857-88F859BA464B}" xr6:coauthVersionLast="47" xr6:coauthVersionMax="47" xr10:uidLastSave="{00000000-0000-0000-0000-000000000000}"/>
  <bookViews>
    <workbookView xWindow="0" yWindow="740" windowWidth="29400" windowHeight="16440" activeTab="2" xr2:uid="{BF798ECD-10D2-4B49-A858-B681D4319E04}"/>
  </bookViews>
  <sheets>
    <sheet name="Crosstab Data" sheetId="2" r:id="rId1"/>
    <sheet name="CrossTab Analysis" sheetId="10" r:id="rId2"/>
    <sheet name="Conjoint  Analysis" sheetId="1" r:id="rId3"/>
    <sheet name="Cluster Analysis" sheetId="11" r:id="rId4"/>
  </sheets>
  <definedNames>
    <definedName name="solver_adj" localSheetId="3" hidden="1">'Cluster Analysis'!$BH$2:$BL$4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itr" localSheetId="3" hidden="1">2147483647</definedName>
    <definedName name="solver_lhs1" localSheetId="3" hidden="1">'Cluster Analysis'!$BH$2:$BL$4</definedName>
    <definedName name="solver_lhs2" localSheetId="3" hidden="1">'Cluster Analysis'!$BH$2:$BL$4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2</definedName>
    <definedName name="solver_opt" localSheetId="3" hidden="1">'Cluster Analysis'!$BN$8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hs1" localSheetId="3" hidden="1">3</definedName>
    <definedName name="solver_rhs2" localSheetId="3" hidden="1">-3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9" i="1" l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8" i="1"/>
  <c r="AL139" i="11"/>
  <c r="AK139" i="11"/>
  <c r="AJ139" i="11"/>
  <c r="AI139" i="11"/>
  <c r="AH139" i="11"/>
  <c r="AG139" i="11"/>
  <c r="AF139" i="11"/>
  <c r="AE139" i="11"/>
  <c r="AD139" i="11"/>
  <c r="AL138" i="11"/>
  <c r="AK138" i="11"/>
  <c r="AJ138" i="11"/>
  <c r="AI138" i="11"/>
  <c r="AH138" i="11"/>
  <c r="AG138" i="11"/>
  <c r="AF138" i="11"/>
  <c r="AE138" i="11"/>
  <c r="AD138" i="11"/>
  <c r="AL137" i="11"/>
  <c r="AK137" i="11"/>
  <c r="AJ137" i="11"/>
  <c r="AI137" i="11"/>
  <c r="AH137" i="11"/>
  <c r="AG137" i="11"/>
  <c r="AF137" i="11"/>
  <c r="AE137" i="11"/>
  <c r="AD137" i="11"/>
  <c r="AL136" i="11"/>
  <c r="AK136" i="11"/>
  <c r="AJ136" i="11"/>
  <c r="AI136" i="11"/>
  <c r="AH136" i="11"/>
  <c r="AG136" i="11"/>
  <c r="AF136" i="11"/>
  <c r="AE136" i="11"/>
  <c r="AD136" i="11"/>
  <c r="AL135" i="11"/>
  <c r="AK135" i="11"/>
  <c r="AJ135" i="11"/>
  <c r="AI135" i="11"/>
  <c r="AH135" i="11"/>
  <c r="AG135" i="11"/>
  <c r="AF135" i="11"/>
  <c r="AE135" i="11"/>
  <c r="AD135" i="11"/>
  <c r="AL134" i="11"/>
  <c r="AK134" i="11"/>
  <c r="AJ134" i="11"/>
  <c r="AI134" i="11"/>
  <c r="AH134" i="11"/>
  <c r="AG134" i="11"/>
  <c r="AF134" i="11"/>
  <c r="AE134" i="11"/>
  <c r="AD134" i="11"/>
  <c r="AL133" i="11"/>
  <c r="AK133" i="11"/>
  <c r="AJ133" i="11"/>
  <c r="AI133" i="11"/>
  <c r="AH133" i="11"/>
  <c r="AG133" i="11"/>
  <c r="AF133" i="11"/>
  <c r="AE133" i="11"/>
  <c r="AD133" i="11"/>
  <c r="AL132" i="11"/>
  <c r="AK132" i="11"/>
  <c r="AJ132" i="11"/>
  <c r="AI132" i="11"/>
  <c r="AH132" i="11"/>
  <c r="AG132" i="11"/>
  <c r="AF132" i="11"/>
  <c r="AE132" i="11"/>
  <c r="AD132" i="11"/>
  <c r="AL131" i="11"/>
  <c r="AK131" i="11"/>
  <c r="AJ131" i="11"/>
  <c r="AI131" i="11"/>
  <c r="AH131" i="11"/>
  <c r="AG131" i="11"/>
  <c r="AF131" i="11"/>
  <c r="AE131" i="11"/>
  <c r="AD131" i="11"/>
  <c r="AL130" i="11"/>
  <c r="AK130" i="11"/>
  <c r="AJ130" i="11"/>
  <c r="AI130" i="11"/>
  <c r="AH130" i="11"/>
  <c r="AG130" i="11"/>
  <c r="AF130" i="11"/>
  <c r="AE130" i="11"/>
  <c r="AD130" i="11"/>
  <c r="AL129" i="11"/>
  <c r="AK129" i="11"/>
  <c r="AJ129" i="11"/>
  <c r="AI129" i="11"/>
  <c r="AH129" i="11"/>
  <c r="AG129" i="11"/>
  <c r="AF129" i="11"/>
  <c r="AE129" i="11"/>
  <c r="AD129" i="11"/>
  <c r="AL128" i="11"/>
  <c r="AK128" i="11"/>
  <c r="AJ128" i="11"/>
  <c r="AI128" i="11"/>
  <c r="AH128" i="11"/>
  <c r="AG128" i="11"/>
  <c r="AF128" i="11"/>
  <c r="AE128" i="11"/>
  <c r="AD128" i="11"/>
  <c r="AL127" i="11"/>
  <c r="AK127" i="11"/>
  <c r="AJ127" i="11"/>
  <c r="AI127" i="11"/>
  <c r="AH127" i="11"/>
  <c r="AG127" i="11"/>
  <c r="AF127" i="11"/>
  <c r="AE127" i="11"/>
  <c r="AD127" i="11"/>
  <c r="AL126" i="11"/>
  <c r="AK126" i="11"/>
  <c r="AJ126" i="11"/>
  <c r="AI126" i="11"/>
  <c r="AH126" i="11"/>
  <c r="AG126" i="11"/>
  <c r="AF126" i="11"/>
  <c r="AE126" i="11"/>
  <c r="AD126" i="11"/>
  <c r="AL125" i="11"/>
  <c r="AK125" i="11"/>
  <c r="AJ125" i="11"/>
  <c r="AI125" i="11"/>
  <c r="AH125" i="11"/>
  <c r="AG125" i="11"/>
  <c r="AF125" i="11"/>
  <c r="AE125" i="11"/>
  <c r="AD125" i="11"/>
  <c r="AL124" i="11"/>
  <c r="AK124" i="11"/>
  <c r="AJ124" i="11"/>
  <c r="AI124" i="11"/>
  <c r="AH124" i="11"/>
  <c r="AG124" i="11"/>
  <c r="AF124" i="11"/>
  <c r="AE124" i="11"/>
  <c r="AD124" i="11"/>
  <c r="AL123" i="11"/>
  <c r="AK123" i="11"/>
  <c r="AJ123" i="11"/>
  <c r="AI123" i="11"/>
  <c r="AH123" i="11"/>
  <c r="AG123" i="11"/>
  <c r="AF123" i="11"/>
  <c r="AE123" i="11"/>
  <c r="AD123" i="11"/>
  <c r="AL122" i="11"/>
  <c r="AK122" i="11"/>
  <c r="AJ122" i="11"/>
  <c r="AI122" i="11"/>
  <c r="AH122" i="11"/>
  <c r="AG122" i="11"/>
  <c r="AF122" i="11"/>
  <c r="AE122" i="11"/>
  <c r="AD122" i="11"/>
  <c r="AL121" i="11"/>
  <c r="AK121" i="11"/>
  <c r="AJ121" i="11"/>
  <c r="AI121" i="11"/>
  <c r="AH121" i="11"/>
  <c r="AG121" i="11"/>
  <c r="AF121" i="11"/>
  <c r="AE121" i="11"/>
  <c r="AD121" i="11"/>
  <c r="AL120" i="11"/>
  <c r="AK120" i="11"/>
  <c r="AJ120" i="11"/>
  <c r="AI120" i="11"/>
  <c r="AH120" i="11"/>
  <c r="AG120" i="11"/>
  <c r="AF120" i="11"/>
  <c r="AE120" i="11"/>
  <c r="AD120" i="11"/>
  <c r="AL119" i="11"/>
  <c r="AK119" i="11"/>
  <c r="AJ119" i="11"/>
  <c r="AI119" i="11"/>
  <c r="AH119" i="11"/>
  <c r="AG119" i="11"/>
  <c r="AF119" i="11"/>
  <c r="AE119" i="11"/>
  <c r="AD119" i="11"/>
  <c r="AL118" i="11"/>
  <c r="AK118" i="11"/>
  <c r="AJ118" i="11"/>
  <c r="AI118" i="11"/>
  <c r="AH118" i="11"/>
  <c r="AG118" i="11"/>
  <c r="AF118" i="11"/>
  <c r="AE118" i="11"/>
  <c r="AD118" i="11"/>
  <c r="AL117" i="11"/>
  <c r="AK117" i="11"/>
  <c r="AJ117" i="11"/>
  <c r="AI117" i="11"/>
  <c r="AH117" i="11"/>
  <c r="AG117" i="11"/>
  <c r="AF117" i="11"/>
  <c r="AE117" i="11"/>
  <c r="AD117" i="11"/>
  <c r="AL116" i="11"/>
  <c r="AK116" i="11"/>
  <c r="AJ116" i="11"/>
  <c r="AI116" i="11"/>
  <c r="AH116" i="11"/>
  <c r="AG116" i="11"/>
  <c r="AF116" i="11"/>
  <c r="AE116" i="11"/>
  <c r="AD116" i="11"/>
  <c r="AL115" i="11"/>
  <c r="AK115" i="11"/>
  <c r="AJ115" i="11"/>
  <c r="AI115" i="11"/>
  <c r="AH115" i="11"/>
  <c r="AG115" i="11"/>
  <c r="AF115" i="11"/>
  <c r="AE115" i="11"/>
  <c r="AD115" i="11"/>
  <c r="AL114" i="11"/>
  <c r="AK114" i="11"/>
  <c r="AJ114" i="11"/>
  <c r="AI114" i="11"/>
  <c r="AH114" i="11"/>
  <c r="AG114" i="11"/>
  <c r="AF114" i="11"/>
  <c r="AE114" i="11"/>
  <c r="AD114" i="11"/>
  <c r="AL113" i="11"/>
  <c r="AK113" i="11"/>
  <c r="AJ113" i="11"/>
  <c r="AI113" i="11"/>
  <c r="AH113" i="11"/>
  <c r="AG113" i="11"/>
  <c r="AF113" i="11"/>
  <c r="AE113" i="11"/>
  <c r="AD113" i="11"/>
  <c r="AL112" i="11"/>
  <c r="AK112" i="11"/>
  <c r="AJ112" i="11"/>
  <c r="AI112" i="11"/>
  <c r="AH112" i="11"/>
  <c r="AG112" i="11"/>
  <c r="AF112" i="11"/>
  <c r="AE112" i="11"/>
  <c r="AD112" i="11"/>
  <c r="AL111" i="11"/>
  <c r="AK111" i="11"/>
  <c r="AJ111" i="11"/>
  <c r="AI111" i="11"/>
  <c r="AH111" i="11"/>
  <c r="AG111" i="11"/>
  <c r="AF111" i="11"/>
  <c r="AE111" i="11"/>
  <c r="AD111" i="11"/>
  <c r="AL110" i="11"/>
  <c r="AK110" i="11"/>
  <c r="AJ110" i="11"/>
  <c r="AI110" i="11"/>
  <c r="AH110" i="11"/>
  <c r="AG110" i="11"/>
  <c r="AF110" i="11"/>
  <c r="AE110" i="11"/>
  <c r="AD110" i="11"/>
  <c r="AL109" i="11"/>
  <c r="AK109" i="11"/>
  <c r="AJ109" i="11"/>
  <c r="AI109" i="11"/>
  <c r="AH109" i="11"/>
  <c r="AG109" i="11"/>
  <c r="AF109" i="11"/>
  <c r="AE109" i="11"/>
  <c r="AD109" i="11"/>
  <c r="AL108" i="11"/>
  <c r="AK108" i="11"/>
  <c r="AJ108" i="11"/>
  <c r="AI108" i="11"/>
  <c r="AH108" i="11"/>
  <c r="AG108" i="11"/>
  <c r="AF108" i="11"/>
  <c r="AE108" i="11"/>
  <c r="AD108" i="11"/>
  <c r="AL107" i="11"/>
  <c r="AK107" i="11"/>
  <c r="AJ107" i="11"/>
  <c r="AI107" i="11"/>
  <c r="AH107" i="11"/>
  <c r="AG107" i="11"/>
  <c r="AF107" i="11"/>
  <c r="AE107" i="11"/>
  <c r="AD107" i="11"/>
  <c r="AL106" i="11"/>
  <c r="AK106" i="11"/>
  <c r="AJ106" i="11"/>
  <c r="AI106" i="11"/>
  <c r="AH106" i="11"/>
  <c r="AG106" i="11"/>
  <c r="AF106" i="11"/>
  <c r="AE106" i="11"/>
  <c r="AD106" i="11"/>
  <c r="AL105" i="11"/>
  <c r="AK105" i="11"/>
  <c r="AJ105" i="11"/>
  <c r="AI105" i="11"/>
  <c r="AH105" i="11"/>
  <c r="AG105" i="11"/>
  <c r="AF105" i="11"/>
  <c r="AE105" i="11"/>
  <c r="AD105" i="11"/>
  <c r="AL104" i="11"/>
  <c r="AK104" i="11"/>
  <c r="AJ104" i="11"/>
  <c r="AI104" i="11"/>
  <c r="AH104" i="11"/>
  <c r="AG104" i="11"/>
  <c r="AF104" i="11"/>
  <c r="AE104" i="11"/>
  <c r="AD104" i="11"/>
  <c r="AL103" i="11"/>
  <c r="AK103" i="11"/>
  <c r="AJ103" i="11"/>
  <c r="AI103" i="11"/>
  <c r="AH103" i="11"/>
  <c r="AG103" i="11"/>
  <c r="AF103" i="11"/>
  <c r="AE103" i="11"/>
  <c r="AD103" i="11"/>
  <c r="AL102" i="11"/>
  <c r="AK102" i="11"/>
  <c r="AJ102" i="11"/>
  <c r="AI102" i="11"/>
  <c r="AH102" i="11"/>
  <c r="AG102" i="11"/>
  <c r="AF102" i="11"/>
  <c r="AE102" i="11"/>
  <c r="AD102" i="11"/>
  <c r="AL101" i="11"/>
  <c r="AK101" i="11"/>
  <c r="AJ101" i="11"/>
  <c r="AI101" i="11"/>
  <c r="AH101" i="11"/>
  <c r="AG101" i="11"/>
  <c r="AF101" i="11"/>
  <c r="AE101" i="11"/>
  <c r="AD101" i="11"/>
  <c r="AL100" i="11"/>
  <c r="AK100" i="11"/>
  <c r="AJ100" i="11"/>
  <c r="AI100" i="11"/>
  <c r="AH100" i="11"/>
  <c r="AG100" i="11"/>
  <c r="AF100" i="11"/>
  <c r="AE100" i="11"/>
  <c r="AD100" i="11"/>
  <c r="AL99" i="11"/>
  <c r="AK99" i="11"/>
  <c r="AJ99" i="11"/>
  <c r="AI99" i="11"/>
  <c r="AH99" i="11"/>
  <c r="AG99" i="11"/>
  <c r="AF99" i="11"/>
  <c r="AE99" i="11"/>
  <c r="AD99" i="11"/>
  <c r="AL98" i="11"/>
  <c r="AK98" i="11"/>
  <c r="AJ98" i="11"/>
  <c r="AI98" i="11"/>
  <c r="AH98" i="11"/>
  <c r="AG98" i="11"/>
  <c r="AF98" i="11"/>
  <c r="AE98" i="11"/>
  <c r="AD98" i="11"/>
  <c r="AL97" i="11"/>
  <c r="AK97" i="11"/>
  <c r="AJ97" i="11"/>
  <c r="AI97" i="11"/>
  <c r="AH97" i="11"/>
  <c r="AG97" i="11"/>
  <c r="AF97" i="11"/>
  <c r="AE97" i="11"/>
  <c r="AD97" i="11"/>
  <c r="AL96" i="11"/>
  <c r="AK96" i="11"/>
  <c r="AJ96" i="11"/>
  <c r="AI96" i="11"/>
  <c r="AH96" i="11"/>
  <c r="AG96" i="11"/>
  <c r="AF96" i="11"/>
  <c r="AE96" i="11"/>
  <c r="AD96" i="11"/>
  <c r="AL95" i="11"/>
  <c r="AK95" i="11"/>
  <c r="AJ95" i="11"/>
  <c r="AI95" i="11"/>
  <c r="AH95" i="11"/>
  <c r="AG95" i="11"/>
  <c r="AF95" i="11"/>
  <c r="AE95" i="11"/>
  <c r="AD95" i="11"/>
  <c r="AL94" i="11"/>
  <c r="AK94" i="11"/>
  <c r="AJ94" i="11"/>
  <c r="AI94" i="11"/>
  <c r="AH94" i="11"/>
  <c r="AG94" i="11"/>
  <c r="AF94" i="11"/>
  <c r="AE94" i="11"/>
  <c r="AD94" i="11"/>
  <c r="AL93" i="11"/>
  <c r="AK93" i="11"/>
  <c r="AJ93" i="11"/>
  <c r="AI93" i="11"/>
  <c r="AH93" i="11"/>
  <c r="AG93" i="11"/>
  <c r="AF93" i="11"/>
  <c r="AE93" i="11"/>
  <c r="AD93" i="11"/>
  <c r="AL92" i="11"/>
  <c r="AK92" i="11"/>
  <c r="AJ92" i="11"/>
  <c r="AI92" i="11"/>
  <c r="AH92" i="11"/>
  <c r="AG92" i="11"/>
  <c r="AF92" i="11"/>
  <c r="AE92" i="11"/>
  <c r="AD92" i="11"/>
  <c r="AL91" i="11"/>
  <c r="AK91" i="11"/>
  <c r="AJ91" i="11"/>
  <c r="AI91" i="11"/>
  <c r="AH91" i="11"/>
  <c r="AG91" i="11"/>
  <c r="AF91" i="11"/>
  <c r="AE91" i="11"/>
  <c r="AD91" i="11"/>
  <c r="AL90" i="11"/>
  <c r="AK90" i="11"/>
  <c r="AJ90" i="11"/>
  <c r="AI90" i="11"/>
  <c r="AH90" i="11"/>
  <c r="AG90" i="11"/>
  <c r="AF90" i="11"/>
  <c r="AE90" i="11"/>
  <c r="AD90" i="11"/>
  <c r="AL89" i="11"/>
  <c r="AK89" i="11"/>
  <c r="AJ89" i="11"/>
  <c r="AI89" i="11"/>
  <c r="AH89" i="11"/>
  <c r="AG89" i="11"/>
  <c r="AF89" i="11"/>
  <c r="AE89" i="11"/>
  <c r="AD89" i="11"/>
  <c r="AL88" i="11"/>
  <c r="AK88" i="11"/>
  <c r="AJ88" i="11"/>
  <c r="AI88" i="11"/>
  <c r="AH88" i="11"/>
  <c r="AG88" i="11"/>
  <c r="AF88" i="11"/>
  <c r="AE88" i="11"/>
  <c r="AD88" i="11"/>
  <c r="AL87" i="11"/>
  <c r="AK87" i="11"/>
  <c r="AJ87" i="11"/>
  <c r="AI87" i="11"/>
  <c r="AH87" i="11"/>
  <c r="AG87" i="11"/>
  <c r="AF87" i="11"/>
  <c r="AE87" i="11"/>
  <c r="AD87" i="11"/>
  <c r="AL86" i="11"/>
  <c r="AK86" i="11"/>
  <c r="AJ86" i="11"/>
  <c r="AI86" i="11"/>
  <c r="AH86" i="11"/>
  <c r="AG86" i="11"/>
  <c r="AF86" i="11"/>
  <c r="AE86" i="11"/>
  <c r="AD86" i="11"/>
  <c r="AL85" i="11"/>
  <c r="AK85" i="11"/>
  <c r="AJ85" i="11"/>
  <c r="AI85" i="11"/>
  <c r="AH85" i="11"/>
  <c r="AG85" i="11"/>
  <c r="AF85" i="11"/>
  <c r="AE85" i="11"/>
  <c r="AD85" i="11"/>
  <c r="AL84" i="11"/>
  <c r="AK84" i="11"/>
  <c r="AJ84" i="11"/>
  <c r="AI84" i="11"/>
  <c r="AH84" i="11"/>
  <c r="AG84" i="11"/>
  <c r="AF84" i="11"/>
  <c r="AE84" i="11"/>
  <c r="AD84" i="11"/>
  <c r="AL83" i="11"/>
  <c r="AK83" i="11"/>
  <c r="AJ83" i="11"/>
  <c r="AI83" i="11"/>
  <c r="AH83" i="11"/>
  <c r="AG83" i="11"/>
  <c r="AF83" i="11"/>
  <c r="AE83" i="11"/>
  <c r="AD83" i="11"/>
  <c r="AL82" i="11"/>
  <c r="AK82" i="11"/>
  <c r="AJ82" i="11"/>
  <c r="AI82" i="11"/>
  <c r="AH82" i="11"/>
  <c r="AG82" i="11"/>
  <c r="AF82" i="11"/>
  <c r="AE82" i="11"/>
  <c r="AD82" i="11"/>
  <c r="AL81" i="11"/>
  <c r="AK81" i="11"/>
  <c r="AJ81" i="11"/>
  <c r="AI81" i="11"/>
  <c r="AH81" i="11"/>
  <c r="AG81" i="11"/>
  <c r="AF81" i="11"/>
  <c r="AE81" i="11"/>
  <c r="AD81" i="11"/>
  <c r="AL80" i="11"/>
  <c r="AK80" i="11"/>
  <c r="AJ80" i="11"/>
  <c r="AI80" i="11"/>
  <c r="AH80" i="11"/>
  <c r="AG80" i="11"/>
  <c r="AF80" i="11"/>
  <c r="AE80" i="11"/>
  <c r="AD80" i="11"/>
  <c r="AL79" i="11"/>
  <c r="AK79" i="11"/>
  <c r="AJ79" i="11"/>
  <c r="AI79" i="11"/>
  <c r="AH79" i="11"/>
  <c r="AG79" i="11"/>
  <c r="AF79" i="11"/>
  <c r="AE79" i="11"/>
  <c r="AD79" i="11"/>
  <c r="AL78" i="11"/>
  <c r="AK78" i="11"/>
  <c r="AJ78" i="11"/>
  <c r="AI78" i="11"/>
  <c r="AH78" i="11"/>
  <c r="AG78" i="11"/>
  <c r="AF78" i="11"/>
  <c r="AE78" i="11"/>
  <c r="AD78" i="11"/>
  <c r="AL77" i="11"/>
  <c r="AK77" i="11"/>
  <c r="AJ77" i="11"/>
  <c r="AI77" i="11"/>
  <c r="AH77" i="11"/>
  <c r="AG77" i="11"/>
  <c r="AF77" i="11"/>
  <c r="AE77" i="11"/>
  <c r="AD77" i="11"/>
  <c r="AL76" i="11"/>
  <c r="AK76" i="11"/>
  <c r="AJ76" i="11"/>
  <c r="AI76" i="11"/>
  <c r="AH76" i="11"/>
  <c r="AG76" i="11"/>
  <c r="AF76" i="11"/>
  <c r="AE76" i="11"/>
  <c r="AD76" i="11"/>
  <c r="AL75" i="11"/>
  <c r="AK75" i="11"/>
  <c r="AJ75" i="11"/>
  <c r="AI75" i="11"/>
  <c r="AH75" i="11"/>
  <c r="AG75" i="11"/>
  <c r="AF75" i="11"/>
  <c r="AE75" i="11"/>
  <c r="AD75" i="11"/>
  <c r="AL74" i="11"/>
  <c r="AK74" i="11"/>
  <c r="AJ74" i="11"/>
  <c r="AI74" i="11"/>
  <c r="AH74" i="11"/>
  <c r="AG74" i="11"/>
  <c r="AF74" i="11"/>
  <c r="AE74" i="11"/>
  <c r="AD74" i="11"/>
  <c r="AL73" i="11"/>
  <c r="AK73" i="11"/>
  <c r="AJ73" i="11"/>
  <c r="AI73" i="11"/>
  <c r="AH73" i="11"/>
  <c r="AG73" i="11"/>
  <c r="AF73" i="11"/>
  <c r="AE73" i="11"/>
  <c r="AD73" i="11"/>
  <c r="AL72" i="11"/>
  <c r="AK72" i="11"/>
  <c r="AJ72" i="11"/>
  <c r="AI72" i="11"/>
  <c r="AH72" i="11"/>
  <c r="AG72" i="11"/>
  <c r="AF72" i="11"/>
  <c r="AE72" i="11"/>
  <c r="AD72" i="11"/>
  <c r="AL71" i="11"/>
  <c r="AK71" i="11"/>
  <c r="AJ71" i="11"/>
  <c r="AI71" i="11"/>
  <c r="AH71" i="11"/>
  <c r="AG71" i="11"/>
  <c r="AF71" i="11"/>
  <c r="AE71" i="11"/>
  <c r="AD71" i="11"/>
  <c r="AL70" i="11"/>
  <c r="AK70" i="11"/>
  <c r="AJ70" i="11"/>
  <c r="AI70" i="11"/>
  <c r="AH70" i="11"/>
  <c r="AG70" i="11"/>
  <c r="AF70" i="11"/>
  <c r="AE70" i="11"/>
  <c r="AD70" i="11"/>
  <c r="AL69" i="11"/>
  <c r="AK69" i="11"/>
  <c r="AJ69" i="11"/>
  <c r="AI69" i="11"/>
  <c r="AH69" i="11"/>
  <c r="AG69" i="11"/>
  <c r="AF69" i="11"/>
  <c r="AE69" i="11"/>
  <c r="AD69" i="11"/>
  <c r="AL68" i="11"/>
  <c r="AK68" i="11"/>
  <c r="AJ68" i="11"/>
  <c r="AI68" i="11"/>
  <c r="AH68" i="11"/>
  <c r="AG68" i="11"/>
  <c r="AF68" i="11"/>
  <c r="AE68" i="11"/>
  <c r="AD68" i="11"/>
  <c r="AL67" i="11"/>
  <c r="AK67" i="11"/>
  <c r="AJ67" i="11"/>
  <c r="AI67" i="11"/>
  <c r="AH67" i="11"/>
  <c r="AG67" i="11"/>
  <c r="AF67" i="11"/>
  <c r="AE67" i="11"/>
  <c r="AD67" i="11"/>
  <c r="AL66" i="11"/>
  <c r="AK66" i="11"/>
  <c r="AJ66" i="11"/>
  <c r="AI66" i="11"/>
  <c r="AH66" i="11"/>
  <c r="AG66" i="11"/>
  <c r="AF66" i="11"/>
  <c r="AE66" i="11"/>
  <c r="AD66" i="11"/>
  <c r="AL65" i="11"/>
  <c r="AK65" i="11"/>
  <c r="AJ65" i="11"/>
  <c r="AI65" i="11"/>
  <c r="AH65" i="11"/>
  <c r="AG65" i="11"/>
  <c r="AF65" i="11"/>
  <c r="AE65" i="11"/>
  <c r="AD65" i="11"/>
  <c r="AL64" i="11"/>
  <c r="AK64" i="11"/>
  <c r="AJ64" i="11"/>
  <c r="AI64" i="11"/>
  <c r="AH64" i="11"/>
  <c r="AG64" i="11"/>
  <c r="AF64" i="11"/>
  <c r="AE64" i="11"/>
  <c r="AD64" i="11"/>
  <c r="AL63" i="11"/>
  <c r="AK63" i="11"/>
  <c r="AJ63" i="11"/>
  <c r="AI63" i="11"/>
  <c r="AH63" i="11"/>
  <c r="AG63" i="11"/>
  <c r="AF63" i="11"/>
  <c r="AE63" i="11"/>
  <c r="AD63" i="11"/>
  <c r="AL62" i="11"/>
  <c r="AK62" i="11"/>
  <c r="AJ62" i="11"/>
  <c r="AI62" i="11"/>
  <c r="AH62" i="11"/>
  <c r="AG62" i="11"/>
  <c r="AF62" i="11"/>
  <c r="AE62" i="11"/>
  <c r="AD62" i="11"/>
  <c r="AL61" i="11"/>
  <c r="AK61" i="11"/>
  <c r="AJ61" i="11"/>
  <c r="AI61" i="11"/>
  <c r="AH61" i="11"/>
  <c r="AG61" i="11"/>
  <c r="AF61" i="11"/>
  <c r="AE61" i="11"/>
  <c r="AD61" i="11"/>
  <c r="AL60" i="11"/>
  <c r="AK60" i="11"/>
  <c r="AJ60" i="11"/>
  <c r="AI60" i="11"/>
  <c r="AH60" i="11"/>
  <c r="AG60" i="11"/>
  <c r="AF60" i="11"/>
  <c r="AE60" i="11"/>
  <c r="AD60" i="11"/>
  <c r="AL59" i="11"/>
  <c r="AK59" i="11"/>
  <c r="AJ59" i="11"/>
  <c r="AI59" i="11"/>
  <c r="AH59" i="11"/>
  <c r="AG59" i="11"/>
  <c r="AF59" i="11"/>
  <c r="AE59" i="11"/>
  <c r="AD59" i="11"/>
  <c r="AL58" i="11"/>
  <c r="AK58" i="11"/>
  <c r="AJ58" i="11"/>
  <c r="AI58" i="11"/>
  <c r="AH58" i="11"/>
  <c r="AG58" i="11"/>
  <c r="AF58" i="11"/>
  <c r="AE58" i="11"/>
  <c r="AD58" i="11"/>
  <c r="AL57" i="11"/>
  <c r="AK57" i="11"/>
  <c r="AJ57" i="11"/>
  <c r="AI57" i="11"/>
  <c r="AH57" i="11"/>
  <c r="AG57" i="11"/>
  <c r="AF57" i="11"/>
  <c r="AE57" i="11"/>
  <c r="AD57" i="11"/>
  <c r="AL56" i="11"/>
  <c r="AK56" i="11"/>
  <c r="AJ56" i="11"/>
  <c r="AI56" i="11"/>
  <c r="AH56" i="11"/>
  <c r="AG56" i="11"/>
  <c r="AF56" i="11"/>
  <c r="AE56" i="11"/>
  <c r="AD56" i="11"/>
  <c r="AL55" i="11"/>
  <c r="AK55" i="11"/>
  <c r="AJ55" i="11"/>
  <c r="AI55" i="11"/>
  <c r="AH55" i="11"/>
  <c r="AG55" i="11"/>
  <c r="AF55" i="11"/>
  <c r="AE55" i="11"/>
  <c r="AD55" i="11"/>
  <c r="AL54" i="11"/>
  <c r="AK54" i="11"/>
  <c r="AJ54" i="11"/>
  <c r="AI54" i="11"/>
  <c r="AH54" i="11"/>
  <c r="AG54" i="11"/>
  <c r="AF54" i="11"/>
  <c r="AE54" i="11"/>
  <c r="AD54" i="11"/>
  <c r="AL53" i="11"/>
  <c r="AK53" i="11"/>
  <c r="AJ53" i="11"/>
  <c r="AI53" i="11"/>
  <c r="AH53" i="11"/>
  <c r="AG53" i="11"/>
  <c r="AF53" i="11"/>
  <c r="AE53" i="11"/>
  <c r="AD53" i="11"/>
  <c r="AL52" i="11"/>
  <c r="AK52" i="11"/>
  <c r="AJ52" i="11"/>
  <c r="AI52" i="11"/>
  <c r="AH52" i="11"/>
  <c r="AG52" i="11"/>
  <c r="AF52" i="11"/>
  <c r="AE52" i="11"/>
  <c r="AD52" i="11"/>
  <c r="AL51" i="11"/>
  <c r="AK51" i="11"/>
  <c r="AJ51" i="11"/>
  <c r="AI51" i="11"/>
  <c r="AH51" i="11"/>
  <c r="AG51" i="11"/>
  <c r="AF51" i="11"/>
  <c r="AE51" i="11"/>
  <c r="AD51" i="11"/>
  <c r="AL50" i="11"/>
  <c r="AK50" i="11"/>
  <c r="AJ50" i="11"/>
  <c r="AI50" i="11"/>
  <c r="AH50" i="11"/>
  <c r="AG50" i="11"/>
  <c r="AF50" i="11"/>
  <c r="AE50" i="11"/>
  <c r="AD50" i="11"/>
  <c r="AL49" i="11"/>
  <c r="AK49" i="11"/>
  <c r="AJ49" i="11"/>
  <c r="AI49" i="11"/>
  <c r="AH49" i="11"/>
  <c r="AG49" i="11"/>
  <c r="AF49" i="11"/>
  <c r="AE49" i="11"/>
  <c r="AD49" i="11"/>
  <c r="AL48" i="11"/>
  <c r="AK48" i="11"/>
  <c r="AJ48" i="11"/>
  <c r="AI48" i="11"/>
  <c r="AH48" i="11"/>
  <c r="AG48" i="11"/>
  <c r="AF48" i="11"/>
  <c r="AE48" i="11"/>
  <c r="AD48" i="11"/>
  <c r="AL47" i="11"/>
  <c r="AK47" i="11"/>
  <c r="AJ47" i="11"/>
  <c r="AI47" i="11"/>
  <c r="AH47" i="11"/>
  <c r="AG47" i="11"/>
  <c r="AF47" i="11"/>
  <c r="AE47" i="11"/>
  <c r="AD47" i="11"/>
  <c r="AL46" i="11"/>
  <c r="AK46" i="11"/>
  <c r="AJ46" i="11"/>
  <c r="AI46" i="11"/>
  <c r="AH46" i="11"/>
  <c r="AG46" i="11"/>
  <c r="AF46" i="11"/>
  <c r="AE46" i="11"/>
  <c r="AD46" i="11"/>
  <c r="AL45" i="11"/>
  <c r="AK45" i="11"/>
  <c r="AJ45" i="11"/>
  <c r="AI45" i="11"/>
  <c r="AH45" i="11"/>
  <c r="AG45" i="11"/>
  <c r="AF45" i="11"/>
  <c r="AE45" i="11"/>
  <c r="AD45" i="11"/>
  <c r="AL44" i="11"/>
  <c r="AK44" i="11"/>
  <c r="AJ44" i="11"/>
  <c r="AI44" i="11"/>
  <c r="AH44" i="11"/>
  <c r="AG44" i="11"/>
  <c r="AF44" i="11"/>
  <c r="AE44" i="11"/>
  <c r="AD44" i="11"/>
  <c r="AL43" i="11"/>
  <c r="AK43" i="11"/>
  <c r="AJ43" i="11"/>
  <c r="AI43" i="11"/>
  <c r="AH43" i="11"/>
  <c r="AG43" i="11"/>
  <c r="AF43" i="11"/>
  <c r="AE43" i="11"/>
  <c r="AD43" i="11"/>
  <c r="AL42" i="11"/>
  <c r="AK42" i="11"/>
  <c r="AJ42" i="11"/>
  <c r="AI42" i="11"/>
  <c r="AH42" i="11"/>
  <c r="AG42" i="11"/>
  <c r="AF42" i="11"/>
  <c r="AE42" i="11"/>
  <c r="AD42" i="11"/>
  <c r="AL41" i="11"/>
  <c r="AK41" i="11"/>
  <c r="AJ41" i="11"/>
  <c r="AI41" i="11"/>
  <c r="AH41" i="11"/>
  <c r="AG41" i="11"/>
  <c r="AF41" i="11"/>
  <c r="AE41" i="11"/>
  <c r="AD41" i="11"/>
  <c r="AL40" i="11"/>
  <c r="AK40" i="11"/>
  <c r="AJ40" i="11"/>
  <c r="AI40" i="11"/>
  <c r="AH40" i="11"/>
  <c r="AG40" i="11"/>
  <c r="AF40" i="11"/>
  <c r="AE40" i="11"/>
  <c r="AD40" i="11"/>
  <c r="AL39" i="11"/>
  <c r="AK39" i="11"/>
  <c r="AJ39" i="11"/>
  <c r="AI39" i="11"/>
  <c r="AH39" i="11"/>
  <c r="AG39" i="11"/>
  <c r="AF39" i="11"/>
  <c r="AE39" i="11"/>
  <c r="AD39" i="11"/>
  <c r="AL38" i="11"/>
  <c r="AK38" i="11"/>
  <c r="AJ38" i="11"/>
  <c r="AI38" i="11"/>
  <c r="AH38" i="11"/>
  <c r="AG38" i="11"/>
  <c r="AF38" i="11"/>
  <c r="AE38" i="11"/>
  <c r="AD38" i="11"/>
  <c r="AL37" i="11"/>
  <c r="AK37" i="11"/>
  <c r="AJ37" i="11"/>
  <c r="AI37" i="11"/>
  <c r="AH37" i="11"/>
  <c r="AG37" i="11"/>
  <c r="AF37" i="11"/>
  <c r="AE37" i="11"/>
  <c r="AD37" i="11"/>
  <c r="AL36" i="11"/>
  <c r="AK36" i="11"/>
  <c r="AJ36" i="11"/>
  <c r="AI36" i="11"/>
  <c r="AH36" i="11"/>
  <c r="AG36" i="11"/>
  <c r="AF36" i="11"/>
  <c r="AE36" i="11"/>
  <c r="AD36" i="11"/>
  <c r="AL35" i="11"/>
  <c r="AK35" i="11"/>
  <c r="AJ35" i="11"/>
  <c r="AI35" i="11"/>
  <c r="AH35" i="11"/>
  <c r="AG35" i="11"/>
  <c r="AF35" i="11"/>
  <c r="AE35" i="11"/>
  <c r="AD35" i="11"/>
  <c r="AL34" i="11"/>
  <c r="AK34" i="11"/>
  <c r="AJ34" i="11"/>
  <c r="AI34" i="11"/>
  <c r="AH34" i="11"/>
  <c r="AG34" i="11"/>
  <c r="AF34" i="11"/>
  <c r="AE34" i="11"/>
  <c r="AD34" i="11"/>
  <c r="AL33" i="11"/>
  <c r="AK33" i="11"/>
  <c r="AJ33" i="11"/>
  <c r="AI33" i="11"/>
  <c r="AH33" i="11"/>
  <c r="AG33" i="11"/>
  <c r="AF33" i="11"/>
  <c r="AE33" i="11"/>
  <c r="AD33" i="11"/>
  <c r="AL32" i="11"/>
  <c r="AK32" i="11"/>
  <c r="AJ32" i="11"/>
  <c r="AI32" i="11"/>
  <c r="AH32" i="11"/>
  <c r="AG32" i="11"/>
  <c r="AF32" i="11"/>
  <c r="AE32" i="11"/>
  <c r="AD32" i="11"/>
  <c r="AL31" i="11"/>
  <c r="AK31" i="11"/>
  <c r="AJ31" i="11"/>
  <c r="AI31" i="11"/>
  <c r="AH31" i="11"/>
  <c r="AG31" i="11"/>
  <c r="AF31" i="11"/>
  <c r="AE31" i="11"/>
  <c r="AD31" i="11"/>
  <c r="AL30" i="11"/>
  <c r="AK30" i="11"/>
  <c r="AJ30" i="11"/>
  <c r="AI30" i="11"/>
  <c r="AH30" i="11"/>
  <c r="AG30" i="11"/>
  <c r="AF30" i="11"/>
  <c r="AE30" i="11"/>
  <c r="AD30" i="11"/>
  <c r="AL29" i="11"/>
  <c r="AK29" i="11"/>
  <c r="AJ29" i="11"/>
  <c r="AI29" i="11"/>
  <c r="AH29" i="11"/>
  <c r="AG29" i="11"/>
  <c r="AF29" i="11"/>
  <c r="AE29" i="11"/>
  <c r="AD29" i="11"/>
  <c r="AL28" i="11"/>
  <c r="AK28" i="11"/>
  <c r="AJ28" i="11"/>
  <c r="AI28" i="11"/>
  <c r="AH28" i="11"/>
  <c r="AG28" i="11"/>
  <c r="AF28" i="11"/>
  <c r="AE28" i="11"/>
  <c r="AD28" i="11"/>
  <c r="AL27" i="11"/>
  <c r="AK27" i="11"/>
  <c r="AJ27" i="11"/>
  <c r="AI27" i="11"/>
  <c r="AH27" i="11"/>
  <c r="AG27" i="11"/>
  <c r="AF27" i="11"/>
  <c r="AE27" i="11"/>
  <c r="AD27" i="11"/>
  <c r="AL26" i="11"/>
  <c r="AK26" i="11"/>
  <c r="AJ26" i="11"/>
  <c r="AI26" i="11"/>
  <c r="AH26" i="11"/>
  <c r="AG26" i="11"/>
  <c r="AF26" i="11"/>
  <c r="AE26" i="11"/>
  <c r="AD26" i="11"/>
  <c r="AL25" i="11"/>
  <c r="AK25" i="11"/>
  <c r="AJ25" i="11"/>
  <c r="AI25" i="11"/>
  <c r="AH25" i="11"/>
  <c r="AG25" i="11"/>
  <c r="AF25" i="11"/>
  <c r="AE25" i="11"/>
  <c r="AD25" i="11"/>
  <c r="AL24" i="11"/>
  <c r="AK24" i="11"/>
  <c r="AJ24" i="11"/>
  <c r="AI24" i="11"/>
  <c r="AH24" i="11"/>
  <c r="AG24" i="11"/>
  <c r="AF24" i="11"/>
  <c r="AE24" i="11"/>
  <c r="AD24" i="11"/>
  <c r="AL23" i="11"/>
  <c r="AK23" i="11"/>
  <c r="AJ23" i="11"/>
  <c r="AI23" i="11"/>
  <c r="AH23" i="11"/>
  <c r="AG23" i="11"/>
  <c r="AF23" i="11"/>
  <c r="AE23" i="11"/>
  <c r="AD23" i="11"/>
  <c r="AL22" i="11"/>
  <c r="AK22" i="11"/>
  <c r="AJ22" i="11"/>
  <c r="AI22" i="11"/>
  <c r="AH22" i="11"/>
  <c r="AG22" i="11"/>
  <c r="AF22" i="11"/>
  <c r="AE22" i="11"/>
  <c r="AD22" i="11"/>
  <c r="AL21" i="11"/>
  <c r="AK21" i="11"/>
  <c r="AJ21" i="11"/>
  <c r="AI21" i="11"/>
  <c r="AH21" i="11"/>
  <c r="AG21" i="11"/>
  <c r="AF21" i="11"/>
  <c r="AE21" i="11"/>
  <c r="AD21" i="11"/>
  <c r="AL20" i="11"/>
  <c r="AK20" i="11"/>
  <c r="AJ20" i="11"/>
  <c r="AI20" i="11"/>
  <c r="AH20" i="11"/>
  <c r="AG20" i="11"/>
  <c r="AF20" i="11"/>
  <c r="AE20" i="11"/>
  <c r="AD20" i="11"/>
  <c r="AL19" i="11"/>
  <c r="AK19" i="11"/>
  <c r="AJ19" i="11"/>
  <c r="AI19" i="11"/>
  <c r="AH19" i="11"/>
  <c r="AG19" i="11"/>
  <c r="AF19" i="11"/>
  <c r="AE19" i="11"/>
  <c r="AD19" i="11"/>
  <c r="AL18" i="11"/>
  <c r="AK18" i="11"/>
  <c r="AJ18" i="11"/>
  <c r="AI18" i="11"/>
  <c r="AH18" i="11"/>
  <c r="AG18" i="11"/>
  <c r="AF18" i="11"/>
  <c r="AE18" i="11"/>
  <c r="AD18" i="11"/>
  <c r="AL17" i="11"/>
  <c r="AK17" i="11"/>
  <c r="AJ17" i="11"/>
  <c r="AI17" i="11"/>
  <c r="AH17" i="11"/>
  <c r="AG17" i="11"/>
  <c r="AF17" i="11"/>
  <c r="AE17" i="11"/>
  <c r="AD17" i="11"/>
  <c r="AL16" i="11"/>
  <c r="AK16" i="11"/>
  <c r="AJ16" i="11"/>
  <c r="AI16" i="11"/>
  <c r="AH16" i="11"/>
  <c r="AG16" i="11"/>
  <c r="AF16" i="11"/>
  <c r="AE16" i="11"/>
  <c r="AD16" i="11"/>
  <c r="AL15" i="11"/>
  <c r="AK15" i="11"/>
  <c r="AJ15" i="11"/>
  <c r="AI15" i="11"/>
  <c r="AH15" i="11"/>
  <c r="AG15" i="11"/>
  <c r="AF15" i="11"/>
  <c r="AE15" i="11"/>
  <c r="AD15" i="11"/>
  <c r="AL14" i="11"/>
  <c r="AK14" i="11"/>
  <c r="AJ14" i="11"/>
  <c r="AI14" i="11"/>
  <c r="AH14" i="11"/>
  <c r="AG14" i="11"/>
  <c r="AF14" i="11"/>
  <c r="AE14" i="11"/>
  <c r="AD14" i="11"/>
  <c r="AL13" i="11"/>
  <c r="AK13" i="11"/>
  <c r="AJ13" i="11"/>
  <c r="AI13" i="11"/>
  <c r="AH13" i="11"/>
  <c r="AG13" i="11"/>
  <c r="AF13" i="11"/>
  <c r="AE13" i="11"/>
  <c r="AD13" i="11"/>
  <c r="AL12" i="11"/>
  <c r="AK12" i="11"/>
  <c r="AJ12" i="11"/>
  <c r="AI12" i="11"/>
  <c r="AH12" i="11"/>
  <c r="AG12" i="11"/>
  <c r="AF12" i="11"/>
  <c r="AE12" i="11"/>
  <c r="AD12" i="11"/>
  <c r="AL11" i="11"/>
  <c r="AK11" i="11"/>
  <c r="AJ11" i="11"/>
  <c r="AI11" i="11"/>
  <c r="AH11" i="11"/>
  <c r="AG11" i="11"/>
  <c r="AF11" i="11"/>
  <c r="AE11" i="11"/>
  <c r="AD11" i="11"/>
  <c r="AL10" i="11"/>
  <c r="AK10" i="11"/>
  <c r="AJ10" i="11"/>
  <c r="AI10" i="11"/>
  <c r="AH10" i="11"/>
  <c r="AG10" i="11"/>
  <c r="AF10" i="11"/>
  <c r="AE10" i="11"/>
  <c r="AD10" i="11"/>
  <c r="AL9" i="11"/>
  <c r="AK9" i="11"/>
  <c r="AJ9" i="11"/>
  <c r="AI9" i="11"/>
  <c r="AH9" i="11"/>
  <c r="AG9" i="11"/>
  <c r="AF9" i="11"/>
  <c r="AE9" i="11"/>
  <c r="AD9" i="11"/>
  <c r="AL8" i="11"/>
  <c r="AK8" i="11"/>
  <c r="AJ8" i="11"/>
  <c r="AI8" i="11"/>
  <c r="AH8" i="11"/>
  <c r="AG8" i="11"/>
  <c r="AF8" i="11"/>
  <c r="AE8" i="11"/>
  <c r="AD8" i="11"/>
  <c r="BM16" i="1"/>
  <c r="BM17" i="1"/>
  <c r="BM15" i="1"/>
  <c r="BM9" i="1"/>
  <c r="BM10" i="1"/>
  <c r="BM11" i="1"/>
  <c r="BM12" i="1"/>
  <c r="BM8" i="1"/>
  <c r="BH9" i="1" a="1"/>
  <c r="BH9" i="1" s="1"/>
  <c r="BH10" i="1" a="1"/>
  <c r="BH10" i="1" s="1"/>
  <c r="BH11" i="1" a="1"/>
  <c r="BH11" i="1"/>
  <c r="BH12" i="1" a="1"/>
  <c r="BH12" i="1" s="1"/>
  <c r="BH13" i="1" a="1"/>
  <c r="BH13" i="1" s="1"/>
  <c r="BH14" i="1" a="1"/>
  <c r="BH14" i="1" s="1"/>
  <c r="BH15" i="1" a="1"/>
  <c r="BH15" i="1"/>
  <c r="BH16" i="1" a="1"/>
  <c r="BH16" i="1" s="1"/>
  <c r="BH17" i="1" a="1"/>
  <c r="BH17" i="1" s="1"/>
  <c r="BH18" i="1" a="1"/>
  <c r="BH18" i="1" s="1"/>
  <c r="BH19" i="1" a="1"/>
  <c r="BH19" i="1"/>
  <c r="BH20" i="1" a="1"/>
  <c r="BH20" i="1" s="1"/>
  <c r="BH21" i="1" a="1"/>
  <c r="BH21" i="1" s="1"/>
  <c r="BH22" i="1" a="1"/>
  <c r="BH22" i="1" s="1"/>
  <c r="BH23" i="1" a="1"/>
  <c r="BH23" i="1"/>
  <c r="BH24" i="1" a="1"/>
  <c r="BH24" i="1" s="1"/>
  <c r="BH25" i="1" a="1"/>
  <c r="BH25" i="1" s="1"/>
  <c r="BH26" i="1" a="1"/>
  <c r="BH26" i="1" s="1"/>
  <c r="BH27" i="1" a="1"/>
  <c r="BH27" i="1"/>
  <c r="BH28" i="1" a="1"/>
  <c r="BH28" i="1" s="1"/>
  <c r="BH29" i="1" a="1"/>
  <c r="BH29" i="1" s="1"/>
  <c r="BH30" i="1" a="1"/>
  <c r="BH30" i="1" s="1"/>
  <c r="BH31" i="1" a="1"/>
  <c r="BH31" i="1"/>
  <c r="BH32" i="1" a="1"/>
  <c r="BH32" i="1" s="1"/>
  <c r="BH33" i="1" a="1"/>
  <c r="BH33" i="1" s="1"/>
  <c r="BH34" i="1" a="1"/>
  <c r="BH34" i="1" s="1"/>
  <c r="BH35" i="1" a="1"/>
  <c r="BH35" i="1"/>
  <c r="BH36" i="1" a="1"/>
  <c r="BH36" i="1" s="1"/>
  <c r="BH37" i="1" a="1"/>
  <c r="BH37" i="1" s="1"/>
  <c r="BH38" i="1" a="1"/>
  <c r="BH38" i="1" s="1"/>
  <c r="BH39" i="1" a="1"/>
  <c r="BH39" i="1"/>
  <c r="BH40" i="1" a="1"/>
  <c r="BH40" i="1" s="1"/>
  <c r="BH41" i="1" a="1"/>
  <c r="BH41" i="1" s="1"/>
  <c r="BH42" i="1" a="1"/>
  <c r="BH42" i="1" s="1"/>
  <c r="BH43" i="1" a="1"/>
  <c r="BH43" i="1"/>
  <c r="BH44" i="1" a="1"/>
  <c r="BH44" i="1" s="1"/>
  <c r="BH45" i="1" a="1"/>
  <c r="BH45" i="1" s="1"/>
  <c r="BH46" i="1" a="1"/>
  <c r="BH46" i="1" s="1"/>
  <c r="BH47" i="1" a="1"/>
  <c r="BH47" i="1"/>
  <c r="BH48" i="1" a="1"/>
  <c r="BH48" i="1" s="1"/>
  <c r="BH49" i="1" a="1"/>
  <c r="BH49" i="1" s="1"/>
  <c r="BH50" i="1" a="1"/>
  <c r="BH50" i="1" s="1"/>
  <c r="BH51" i="1" a="1"/>
  <c r="BH51" i="1" s="1"/>
  <c r="BH52" i="1" a="1"/>
  <c r="BH52" i="1" s="1"/>
  <c r="BH53" i="1" a="1"/>
  <c r="BH53" i="1" s="1"/>
  <c r="BH54" i="1" a="1"/>
  <c r="BH54" i="1" s="1"/>
  <c r="BH55" i="1" a="1"/>
  <c r="BH55" i="1" s="1"/>
  <c r="BH56" i="1" a="1"/>
  <c r="BH56" i="1" s="1"/>
  <c r="BH57" i="1" a="1"/>
  <c r="BH57" i="1" s="1"/>
  <c r="BH58" i="1" a="1"/>
  <c r="BH58" i="1" s="1"/>
  <c r="BH59" i="1" a="1"/>
  <c r="BH59" i="1" s="1"/>
  <c r="BH60" i="1" a="1"/>
  <c r="BH60" i="1" s="1"/>
  <c r="BH61" i="1" a="1"/>
  <c r="BH61" i="1" s="1"/>
  <c r="BH62" i="1" a="1"/>
  <c r="BH62" i="1" s="1"/>
  <c r="BH63" i="1" a="1"/>
  <c r="BH63" i="1" s="1"/>
  <c r="BH64" i="1" a="1"/>
  <c r="BH64" i="1" s="1"/>
  <c r="BH65" i="1" a="1"/>
  <c r="BH65" i="1" s="1"/>
  <c r="BH66" i="1" a="1"/>
  <c r="BH66" i="1" s="1"/>
  <c r="BH67" i="1" a="1"/>
  <c r="BH67" i="1" s="1"/>
  <c r="BH68" i="1" a="1"/>
  <c r="BH68" i="1" s="1"/>
  <c r="BH69" i="1" a="1"/>
  <c r="BH69" i="1" s="1"/>
  <c r="BH70" i="1" a="1"/>
  <c r="BH70" i="1" s="1"/>
  <c r="BH71" i="1" a="1"/>
  <c r="BH71" i="1" s="1"/>
  <c r="BH72" i="1" a="1"/>
  <c r="BH72" i="1" s="1"/>
  <c r="BH73" i="1" a="1"/>
  <c r="BH73" i="1" s="1"/>
  <c r="BH74" i="1" a="1"/>
  <c r="BH74" i="1" s="1"/>
  <c r="BH75" i="1" a="1"/>
  <c r="BH75" i="1" s="1"/>
  <c r="BH76" i="1" a="1"/>
  <c r="BH76" i="1" s="1"/>
  <c r="BH77" i="1" a="1"/>
  <c r="BH77" i="1" s="1"/>
  <c r="BH78" i="1" a="1"/>
  <c r="BH78" i="1" s="1"/>
  <c r="BH79" i="1" a="1"/>
  <c r="BH79" i="1" s="1"/>
  <c r="BH80" i="1" a="1"/>
  <c r="BH80" i="1" s="1"/>
  <c r="BH81" i="1" a="1"/>
  <c r="BH81" i="1" s="1"/>
  <c r="BH82" i="1" a="1"/>
  <c r="BH82" i="1" s="1"/>
  <c r="BH83" i="1" a="1"/>
  <c r="BH83" i="1" s="1"/>
  <c r="BH84" i="1" a="1"/>
  <c r="BH84" i="1" s="1"/>
  <c r="BH85" i="1" a="1"/>
  <c r="BH85" i="1" s="1"/>
  <c r="BH86" i="1" a="1"/>
  <c r="BH86" i="1" s="1"/>
  <c r="BH87" i="1" a="1"/>
  <c r="BH87" i="1" s="1"/>
  <c r="BH88" i="1" a="1"/>
  <c r="BH88" i="1" s="1"/>
  <c r="BH89" i="1" a="1"/>
  <c r="BH89" i="1" s="1"/>
  <c r="BH90" i="1" a="1"/>
  <c r="BH90" i="1" s="1"/>
  <c r="BH91" i="1" a="1"/>
  <c r="BH91" i="1" s="1"/>
  <c r="BH92" i="1" a="1"/>
  <c r="BH92" i="1" s="1"/>
  <c r="BH93" i="1" a="1"/>
  <c r="BH93" i="1" s="1"/>
  <c r="BH94" i="1" a="1"/>
  <c r="BH94" i="1" s="1"/>
  <c r="BH95" i="1" a="1"/>
  <c r="BH95" i="1" s="1"/>
  <c r="BH96" i="1" a="1"/>
  <c r="BH96" i="1" s="1"/>
  <c r="BH97" i="1" a="1"/>
  <c r="BH97" i="1" s="1"/>
  <c r="BH98" i="1" a="1"/>
  <c r="BH98" i="1" s="1"/>
  <c r="BH99" i="1" a="1"/>
  <c r="BH99" i="1" s="1"/>
  <c r="BH100" i="1" a="1"/>
  <c r="BH100" i="1" s="1"/>
  <c r="BH101" i="1" a="1"/>
  <c r="BH101" i="1" s="1"/>
  <c r="BH102" i="1" a="1"/>
  <c r="BH102" i="1" s="1"/>
  <c r="BH103" i="1" a="1"/>
  <c r="BH103" i="1" s="1"/>
  <c r="BH104" i="1" a="1"/>
  <c r="BH104" i="1" s="1"/>
  <c r="BH105" i="1" a="1"/>
  <c r="BH105" i="1" s="1"/>
  <c r="BH106" i="1" a="1"/>
  <c r="BH106" i="1" s="1"/>
  <c r="BH107" i="1" a="1"/>
  <c r="BH107" i="1" s="1"/>
  <c r="BH108" i="1" a="1"/>
  <c r="BH108" i="1" s="1"/>
  <c r="BH109" i="1" a="1"/>
  <c r="BH109" i="1" s="1"/>
  <c r="BH110" i="1" a="1"/>
  <c r="BH110" i="1" s="1"/>
  <c r="BH111" i="1" a="1"/>
  <c r="BH111" i="1" s="1"/>
  <c r="BH112" i="1" a="1"/>
  <c r="BH112" i="1" s="1"/>
  <c r="BH113" i="1" a="1"/>
  <c r="BH113" i="1" s="1"/>
  <c r="BH114" i="1" a="1"/>
  <c r="BH114" i="1" s="1"/>
  <c r="BH115" i="1" a="1"/>
  <c r="BH115" i="1" s="1"/>
  <c r="BH116" i="1" a="1"/>
  <c r="BH116" i="1" s="1"/>
  <c r="BH117" i="1" a="1"/>
  <c r="BH117" i="1" s="1"/>
  <c r="BH118" i="1" a="1"/>
  <c r="BH118" i="1" s="1"/>
  <c r="BH119" i="1" a="1"/>
  <c r="BH119" i="1" s="1"/>
  <c r="BH120" i="1" a="1"/>
  <c r="BH120" i="1" s="1"/>
  <c r="BH121" i="1" a="1"/>
  <c r="BH121" i="1" s="1"/>
  <c r="BH122" i="1" a="1"/>
  <c r="BH122" i="1" s="1"/>
  <c r="BH123" i="1" a="1"/>
  <c r="BH123" i="1" s="1"/>
  <c r="BH124" i="1" a="1"/>
  <c r="BH124" i="1" s="1"/>
  <c r="BH125" i="1" a="1"/>
  <c r="BH125" i="1" s="1"/>
  <c r="BH126" i="1" a="1"/>
  <c r="BH126" i="1" s="1"/>
  <c r="BH127" i="1" a="1"/>
  <c r="BH127" i="1" s="1"/>
  <c r="BH128" i="1" a="1"/>
  <c r="BH128" i="1" s="1"/>
  <c r="BH129" i="1" a="1"/>
  <c r="BH129" i="1" s="1"/>
  <c r="BH130" i="1" a="1"/>
  <c r="BH130" i="1" s="1"/>
  <c r="BH131" i="1" a="1"/>
  <c r="BH131" i="1" s="1"/>
  <c r="BH132" i="1" a="1"/>
  <c r="BH132" i="1" s="1"/>
  <c r="BH133" i="1" a="1"/>
  <c r="BH133" i="1" s="1"/>
  <c r="BH134" i="1" a="1"/>
  <c r="BH134" i="1" s="1"/>
  <c r="BH135" i="1" a="1"/>
  <c r="BH135" i="1" s="1"/>
  <c r="BH136" i="1" a="1"/>
  <c r="BH136" i="1" s="1"/>
  <c r="BH137" i="1" a="1"/>
  <c r="BH137" i="1" s="1"/>
  <c r="BH138" i="1" a="1"/>
  <c r="BH138" i="1" s="1"/>
  <c r="BH139" i="1" a="1"/>
  <c r="BH139" i="1" s="1"/>
  <c r="BH8" i="1" a="1"/>
  <c r="BH8" i="1" s="1"/>
  <c r="BK9" i="1" a="1"/>
  <c r="BK9" i="1" s="1"/>
  <c r="BK10" i="1" a="1"/>
  <c r="BK10" i="1"/>
  <c r="BK11" i="1" a="1"/>
  <c r="BK11" i="1" s="1"/>
  <c r="BK12" i="1" a="1"/>
  <c r="BK12" i="1" s="1"/>
  <c r="BK13" i="1" a="1"/>
  <c r="BK13" i="1" s="1"/>
  <c r="BK14" i="1" a="1"/>
  <c r="BK14" i="1"/>
  <c r="BK15" i="1" a="1"/>
  <c r="BK15" i="1" s="1"/>
  <c r="BK16" i="1" a="1"/>
  <c r="BK16" i="1" s="1"/>
  <c r="BK17" i="1" a="1"/>
  <c r="BK17" i="1" s="1"/>
  <c r="BK18" i="1" a="1"/>
  <c r="BK18" i="1" s="1"/>
  <c r="BK19" i="1" a="1"/>
  <c r="BK19" i="1" s="1"/>
  <c r="BK20" i="1" a="1"/>
  <c r="BK20" i="1" s="1"/>
  <c r="BK21" i="1" a="1"/>
  <c r="BK21" i="1" s="1"/>
  <c r="BK22" i="1" a="1"/>
  <c r="BK22" i="1" s="1"/>
  <c r="BK23" i="1" a="1"/>
  <c r="BK23" i="1" s="1"/>
  <c r="BK24" i="1" a="1"/>
  <c r="BK24" i="1" s="1"/>
  <c r="BK25" i="1" a="1"/>
  <c r="BK25" i="1" s="1"/>
  <c r="BK26" i="1" a="1"/>
  <c r="BK26" i="1" s="1"/>
  <c r="BK27" i="1" a="1"/>
  <c r="BK27" i="1" s="1"/>
  <c r="BK28" i="1" a="1"/>
  <c r="BK28" i="1" s="1"/>
  <c r="BK29" i="1" a="1"/>
  <c r="BK29" i="1" s="1"/>
  <c r="BK30" i="1" a="1"/>
  <c r="BK30" i="1" s="1"/>
  <c r="BK31" i="1" a="1"/>
  <c r="BK31" i="1" s="1"/>
  <c r="BK32" i="1" a="1"/>
  <c r="BK32" i="1" s="1"/>
  <c r="BK33" i="1" a="1"/>
  <c r="BK33" i="1" s="1"/>
  <c r="BK34" i="1" a="1"/>
  <c r="BK34" i="1" s="1"/>
  <c r="BK35" i="1" a="1"/>
  <c r="BK35" i="1" s="1"/>
  <c r="BK36" i="1" a="1"/>
  <c r="BK36" i="1" s="1"/>
  <c r="BK37" i="1" a="1"/>
  <c r="BK37" i="1" s="1"/>
  <c r="BK38" i="1" a="1"/>
  <c r="BK38" i="1" s="1"/>
  <c r="BK39" i="1" a="1"/>
  <c r="BK39" i="1" s="1"/>
  <c r="BK40" i="1" a="1"/>
  <c r="BK40" i="1" s="1"/>
  <c r="BK41" i="1" a="1"/>
  <c r="BK41" i="1" s="1"/>
  <c r="BK42" i="1" a="1"/>
  <c r="BK42" i="1" s="1"/>
  <c r="BK43" i="1" a="1"/>
  <c r="BK43" i="1" s="1"/>
  <c r="BK44" i="1" a="1"/>
  <c r="BK44" i="1" s="1"/>
  <c r="BK45" i="1" a="1"/>
  <c r="BK45" i="1" s="1"/>
  <c r="BK46" i="1" a="1"/>
  <c r="BK46" i="1" s="1"/>
  <c r="BK47" i="1" a="1"/>
  <c r="BK47" i="1" s="1"/>
  <c r="BK48" i="1" a="1"/>
  <c r="BK48" i="1" s="1"/>
  <c r="BK49" i="1" a="1"/>
  <c r="BK49" i="1" s="1"/>
  <c r="BK50" i="1" a="1"/>
  <c r="BK50" i="1" s="1"/>
  <c r="BK51" i="1" a="1"/>
  <c r="BK51" i="1" s="1"/>
  <c r="BK52" i="1" a="1"/>
  <c r="BK52" i="1" s="1"/>
  <c r="BK53" i="1" a="1"/>
  <c r="BK53" i="1" s="1"/>
  <c r="BK54" i="1" a="1"/>
  <c r="BK54" i="1" s="1"/>
  <c r="BK55" i="1" a="1"/>
  <c r="BK55" i="1" s="1"/>
  <c r="BK56" i="1" a="1"/>
  <c r="BK56" i="1" s="1"/>
  <c r="BK57" i="1" a="1"/>
  <c r="BK57" i="1" s="1"/>
  <c r="BK58" i="1" a="1"/>
  <c r="BK58" i="1" s="1"/>
  <c r="BK59" i="1" a="1"/>
  <c r="BK59" i="1" s="1"/>
  <c r="BK60" i="1" a="1"/>
  <c r="BK60" i="1" s="1"/>
  <c r="BK61" i="1" a="1"/>
  <c r="BK61" i="1" s="1"/>
  <c r="BK62" i="1" a="1"/>
  <c r="BK62" i="1" s="1"/>
  <c r="BK63" i="1" a="1"/>
  <c r="BK63" i="1" s="1"/>
  <c r="BK64" i="1" a="1"/>
  <c r="BK64" i="1" s="1"/>
  <c r="BK65" i="1" a="1"/>
  <c r="BK65" i="1" s="1"/>
  <c r="BK66" i="1" a="1"/>
  <c r="BK66" i="1" s="1"/>
  <c r="BK67" i="1" a="1"/>
  <c r="BK67" i="1" s="1"/>
  <c r="BK68" i="1" a="1"/>
  <c r="BK68" i="1" s="1"/>
  <c r="BK69" i="1" a="1"/>
  <c r="BK69" i="1" s="1"/>
  <c r="BK70" i="1" a="1"/>
  <c r="BK70" i="1" s="1"/>
  <c r="BK71" i="1" a="1"/>
  <c r="BK71" i="1" s="1"/>
  <c r="BK72" i="1" a="1"/>
  <c r="BK72" i="1" s="1"/>
  <c r="BK73" i="1" a="1"/>
  <c r="BK73" i="1" s="1"/>
  <c r="BK74" i="1" a="1"/>
  <c r="BK74" i="1" s="1"/>
  <c r="BK75" i="1" a="1"/>
  <c r="BK75" i="1" s="1"/>
  <c r="BK76" i="1" a="1"/>
  <c r="BK76" i="1" s="1"/>
  <c r="BK77" i="1" a="1"/>
  <c r="BK77" i="1" s="1"/>
  <c r="BK78" i="1" a="1"/>
  <c r="BK78" i="1" s="1"/>
  <c r="BK79" i="1" a="1"/>
  <c r="BK79" i="1" s="1"/>
  <c r="BK80" i="1" a="1"/>
  <c r="BK80" i="1" s="1"/>
  <c r="BK81" i="1" a="1"/>
  <c r="BK81" i="1" s="1"/>
  <c r="BK82" i="1" a="1"/>
  <c r="BK82" i="1" s="1"/>
  <c r="BK83" i="1" a="1"/>
  <c r="BK83" i="1" s="1"/>
  <c r="BK84" i="1" a="1"/>
  <c r="BK84" i="1" s="1"/>
  <c r="BK85" i="1" a="1"/>
  <c r="BK85" i="1" s="1"/>
  <c r="BK86" i="1" a="1"/>
  <c r="BK86" i="1" s="1"/>
  <c r="BK87" i="1" a="1"/>
  <c r="BK87" i="1" s="1"/>
  <c r="BK88" i="1" a="1"/>
  <c r="BK88" i="1" s="1"/>
  <c r="BK89" i="1" a="1"/>
  <c r="BK89" i="1" s="1"/>
  <c r="BK90" i="1" a="1"/>
  <c r="BK90" i="1" s="1"/>
  <c r="BK91" i="1" a="1"/>
  <c r="BK91" i="1" s="1"/>
  <c r="BK92" i="1" a="1"/>
  <c r="BK92" i="1" s="1"/>
  <c r="BK93" i="1" a="1"/>
  <c r="BK93" i="1" s="1"/>
  <c r="BK94" i="1" a="1"/>
  <c r="BK94" i="1" s="1"/>
  <c r="BK95" i="1" a="1"/>
  <c r="BK95" i="1" s="1"/>
  <c r="BK96" i="1" a="1"/>
  <c r="BK96" i="1" s="1"/>
  <c r="BK97" i="1" a="1"/>
  <c r="BK97" i="1" s="1"/>
  <c r="BK98" i="1" a="1"/>
  <c r="BK98" i="1" s="1"/>
  <c r="BK99" i="1" a="1"/>
  <c r="BK99" i="1" s="1"/>
  <c r="BK100" i="1" a="1"/>
  <c r="BK100" i="1" s="1"/>
  <c r="BK101" i="1" a="1"/>
  <c r="BK101" i="1" s="1"/>
  <c r="BK102" i="1" a="1"/>
  <c r="BK102" i="1" s="1"/>
  <c r="BK103" i="1" a="1"/>
  <c r="BK103" i="1" s="1"/>
  <c r="BK104" i="1" a="1"/>
  <c r="BK104" i="1" s="1"/>
  <c r="BK105" i="1" a="1"/>
  <c r="BK105" i="1" s="1"/>
  <c r="BK106" i="1" a="1"/>
  <c r="BK106" i="1" s="1"/>
  <c r="BK107" i="1" a="1"/>
  <c r="BK107" i="1" s="1"/>
  <c r="BK108" i="1" a="1"/>
  <c r="BK108" i="1" s="1"/>
  <c r="BK109" i="1" a="1"/>
  <c r="BK109" i="1" s="1"/>
  <c r="BK110" i="1" a="1"/>
  <c r="BK110" i="1" s="1"/>
  <c r="BK111" i="1" a="1"/>
  <c r="BK111" i="1" s="1"/>
  <c r="BK112" i="1" a="1"/>
  <c r="BK112" i="1" s="1"/>
  <c r="BK113" i="1" a="1"/>
  <c r="BK113" i="1" s="1"/>
  <c r="BK114" i="1" a="1"/>
  <c r="BK114" i="1" s="1"/>
  <c r="BK115" i="1" a="1"/>
  <c r="BK115" i="1" s="1"/>
  <c r="BK116" i="1" a="1"/>
  <c r="BK116" i="1" s="1"/>
  <c r="BK117" i="1" a="1"/>
  <c r="BK117" i="1" s="1"/>
  <c r="BK118" i="1" a="1"/>
  <c r="BK118" i="1" s="1"/>
  <c r="BK119" i="1" a="1"/>
  <c r="BK119" i="1" s="1"/>
  <c r="BK120" i="1" a="1"/>
  <c r="BK120" i="1" s="1"/>
  <c r="BK121" i="1" a="1"/>
  <c r="BK121" i="1" s="1"/>
  <c r="BK122" i="1" a="1"/>
  <c r="BK122" i="1" s="1"/>
  <c r="BK123" i="1" a="1"/>
  <c r="BK123" i="1" s="1"/>
  <c r="BK124" i="1" a="1"/>
  <c r="BK124" i="1" s="1"/>
  <c r="BK125" i="1" a="1"/>
  <c r="BK125" i="1" s="1"/>
  <c r="BK126" i="1" a="1"/>
  <c r="BK126" i="1" s="1"/>
  <c r="BK127" i="1" a="1"/>
  <c r="BK127" i="1" s="1"/>
  <c r="BK128" i="1" a="1"/>
  <c r="BK128" i="1" s="1"/>
  <c r="BK129" i="1" a="1"/>
  <c r="BK129" i="1" s="1"/>
  <c r="BK130" i="1" a="1"/>
  <c r="BK130" i="1" s="1"/>
  <c r="BK131" i="1" a="1"/>
  <c r="BK131" i="1" s="1"/>
  <c r="BK132" i="1" a="1"/>
  <c r="BK132" i="1" s="1"/>
  <c r="BK133" i="1" a="1"/>
  <c r="BK133" i="1" s="1"/>
  <c r="BK134" i="1" a="1"/>
  <c r="BK134" i="1" s="1"/>
  <c r="BK135" i="1" a="1"/>
  <c r="BK135" i="1" s="1"/>
  <c r="BK136" i="1" a="1"/>
  <c r="BK136" i="1" s="1"/>
  <c r="BK137" i="1" a="1"/>
  <c r="BK137" i="1" s="1"/>
  <c r="BK138" i="1" a="1"/>
  <c r="BK138" i="1" s="1"/>
  <c r="BK139" i="1" a="1"/>
  <c r="BK139" i="1" s="1"/>
  <c r="BK8" i="1" a="1"/>
  <c r="BK8" i="1" s="1"/>
  <c r="BJ9" i="1" a="1"/>
  <c r="BJ9" i="1" s="1"/>
  <c r="BJ10" i="1" a="1"/>
  <c r="BJ10" i="1" s="1"/>
  <c r="BJ11" i="1" a="1"/>
  <c r="BJ11" i="1"/>
  <c r="BJ12" i="1" a="1"/>
  <c r="BJ12" i="1"/>
  <c r="BJ13" i="1" a="1"/>
  <c r="BJ13" i="1" s="1"/>
  <c r="BJ14" i="1" a="1"/>
  <c r="BJ14" i="1" s="1"/>
  <c r="BJ15" i="1" a="1"/>
  <c r="BJ15" i="1"/>
  <c r="BJ16" i="1" a="1"/>
  <c r="BJ16" i="1"/>
  <c r="BJ17" i="1" a="1"/>
  <c r="BJ17" i="1" s="1"/>
  <c r="BJ18" i="1" a="1"/>
  <c r="BJ18" i="1" s="1"/>
  <c r="BJ19" i="1" a="1"/>
  <c r="BJ19" i="1"/>
  <c r="BJ20" i="1" a="1"/>
  <c r="BJ20" i="1"/>
  <c r="BJ21" i="1" a="1"/>
  <c r="BJ21" i="1" s="1"/>
  <c r="BJ22" i="1" a="1"/>
  <c r="BJ22" i="1" s="1"/>
  <c r="BJ23" i="1" a="1"/>
  <c r="BJ23" i="1"/>
  <c r="BJ24" i="1" a="1"/>
  <c r="BJ24" i="1"/>
  <c r="BJ25" i="1" a="1"/>
  <c r="BJ25" i="1" s="1"/>
  <c r="BJ26" i="1" a="1"/>
  <c r="BJ26" i="1" s="1"/>
  <c r="BJ27" i="1" a="1"/>
  <c r="BJ27" i="1"/>
  <c r="BJ28" i="1" a="1"/>
  <c r="BJ28" i="1"/>
  <c r="BJ29" i="1" a="1"/>
  <c r="BJ29" i="1" s="1"/>
  <c r="BJ30" i="1" a="1"/>
  <c r="BJ30" i="1" s="1"/>
  <c r="BJ31" i="1" a="1"/>
  <c r="BJ31" i="1"/>
  <c r="BJ32" i="1" a="1"/>
  <c r="BJ32" i="1"/>
  <c r="BJ33" i="1" a="1"/>
  <c r="BJ33" i="1" s="1"/>
  <c r="BJ34" i="1" a="1"/>
  <c r="BJ34" i="1" s="1"/>
  <c r="BJ35" i="1" a="1"/>
  <c r="BJ35" i="1"/>
  <c r="BJ36" i="1" a="1"/>
  <c r="BJ36" i="1"/>
  <c r="BJ37" i="1" a="1"/>
  <c r="BJ37" i="1" s="1"/>
  <c r="BJ38" i="1" a="1"/>
  <c r="BJ38" i="1" s="1"/>
  <c r="BJ39" i="1" a="1"/>
  <c r="BJ39" i="1"/>
  <c r="BJ40" i="1" a="1"/>
  <c r="BJ40" i="1" s="1"/>
  <c r="BJ41" i="1" a="1"/>
  <c r="BJ41" i="1" s="1"/>
  <c r="BJ42" i="1" a="1"/>
  <c r="BJ42" i="1" s="1"/>
  <c r="BJ43" i="1" a="1"/>
  <c r="BJ43" i="1"/>
  <c r="BJ44" i="1" a="1"/>
  <c r="BJ44" i="1" s="1"/>
  <c r="BJ45" i="1" a="1"/>
  <c r="BJ45" i="1" s="1"/>
  <c r="BJ46" i="1" a="1"/>
  <c r="BJ46" i="1" s="1"/>
  <c r="BJ47" i="1" a="1"/>
  <c r="BJ47" i="1"/>
  <c r="BJ48" i="1" a="1"/>
  <c r="BJ48" i="1" s="1"/>
  <c r="BJ49" i="1" a="1"/>
  <c r="BJ49" i="1" s="1"/>
  <c r="BJ50" i="1" a="1"/>
  <c r="BJ50" i="1" s="1"/>
  <c r="BJ51" i="1" a="1"/>
  <c r="BJ51" i="1"/>
  <c r="BJ52" i="1" a="1"/>
  <c r="BJ52" i="1" s="1"/>
  <c r="BJ53" i="1" a="1"/>
  <c r="BJ53" i="1" s="1"/>
  <c r="BJ54" i="1" a="1"/>
  <c r="BJ54" i="1" s="1"/>
  <c r="BJ55" i="1" a="1"/>
  <c r="BJ55" i="1"/>
  <c r="BJ56" i="1" a="1"/>
  <c r="BJ56" i="1" s="1"/>
  <c r="BJ57" i="1" a="1"/>
  <c r="BJ57" i="1" s="1"/>
  <c r="BJ58" i="1" a="1"/>
  <c r="BJ58" i="1" s="1"/>
  <c r="BJ59" i="1" a="1"/>
  <c r="BJ59" i="1"/>
  <c r="BJ60" i="1" a="1"/>
  <c r="BJ60" i="1" s="1"/>
  <c r="BJ61" i="1" a="1"/>
  <c r="BJ61" i="1" s="1"/>
  <c r="BJ62" i="1" a="1"/>
  <c r="BJ62" i="1" s="1"/>
  <c r="BJ63" i="1" a="1"/>
  <c r="BJ63" i="1"/>
  <c r="BJ64" i="1" a="1"/>
  <c r="BJ64" i="1" s="1"/>
  <c r="BJ65" i="1" a="1"/>
  <c r="BJ65" i="1" s="1"/>
  <c r="BJ66" i="1" a="1"/>
  <c r="BJ66" i="1" s="1"/>
  <c r="BJ67" i="1" a="1"/>
  <c r="BJ67" i="1"/>
  <c r="BJ68" i="1" a="1"/>
  <c r="BJ68" i="1" s="1"/>
  <c r="BJ69" i="1" a="1"/>
  <c r="BJ69" i="1" s="1"/>
  <c r="BJ70" i="1" a="1"/>
  <c r="BJ70" i="1" s="1"/>
  <c r="BJ71" i="1" a="1"/>
  <c r="BJ71" i="1"/>
  <c r="BJ72" i="1" a="1"/>
  <c r="BJ72" i="1" s="1"/>
  <c r="BJ73" i="1" a="1"/>
  <c r="BJ73" i="1" s="1"/>
  <c r="BJ74" i="1" a="1"/>
  <c r="BJ74" i="1" s="1"/>
  <c r="BJ75" i="1" a="1"/>
  <c r="BJ75" i="1"/>
  <c r="BJ76" i="1" a="1"/>
  <c r="BJ76" i="1" s="1"/>
  <c r="BJ77" i="1" a="1"/>
  <c r="BJ77" i="1" s="1"/>
  <c r="BJ78" i="1" a="1"/>
  <c r="BJ78" i="1" s="1"/>
  <c r="BJ79" i="1" a="1"/>
  <c r="BJ79" i="1"/>
  <c r="BJ80" i="1" a="1"/>
  <c r="BJ80" i="1" s="1"/>
  <c r="BJ81" i="1" a="1"/>
  <c r="BJ81" i="1" s="1"/>
  <c r="BJ82" i="1" a="1"/>
  <c r="BJ82" i="1" s="1"/>
  <c r="BJ83" i="1" a="1"/>
  <c r="BJ83" i="1"/>
  <c r="BJ84" i="1" a="1"/>
  <c r="BJ84" i="1" s="1"/>
  <c r="BJ85" i="1" a="1"/>
  <c r="BJ85" i="1" s="1"/>
  <c r="BJ86" i="1" a="1"/>
  <c r="BJ86" i="1" s="1"/>
  <c r="BJ87" i="1" a="1"/>
  <c r="BJ87" i="1"/>
  <c r="BJ88" i="1" a="1"/>
  <c r="BJ88" i="1" s="1"/>
  <c r="BJ89" i="1" a="1"/>
  <c r="BJ89" i="1" s="1"/>
  <c r="BJ90" i="1" a="1"/>
  <c r="BJ90" i="1" s="1"/>
  <c r="BJ91" i="1" a="1"/>
  <c r="BJ91" i="1"/>
  <c r="BJ92" i="1" a="1"/>
  <c r="BJ92" i="1" s="1"/>
  <c r="BJ93" i="1" a="1"/>
  <c r="BJ93" i="1" s="1"/>
  <c r="BJ94" i="1" a="1"/>
  <c r="BJ94" i="1" s="1"/>
  <c r="BJ95" i="1" a="1"/>
  <c r="BJ95" i="1"/>
  <c r="BJ96" i="1" a="1"/>
  <c r="BJ96" i="1" s="1"/>
  <c r="BJ97" i="1" a="1"/>
  <c r="BJ97" i="1" s="1"/>
  <c r="BJ98" i="1" a="1"/>
  <c r="BJ98" i="1" s="1"/>
  <c r="BJ99" i="1" a="1"/>
  <c r="BJ99" i="1"/>
  <c r="BJ100" i="1" a="1"/>
  <c r="BJ100" i="1" s="1"/>
  <c r="BJ101" i="1" a="1"/>
  <c r="BJ101" i="1" s="1"/>
  <c r="BJ102" i="1" a="1"/>
  <c r="BJ102" i="1" s="1"/>
  <c r="BJ103" i="1" a="1"/>
  <c r="BJ103" i="1"/>
  <c r="BJ104" i="1" a="1"/>
  <c r="BJ104" i="1" s="1"/>
  <c r="BJ105" i="1" a="1"/>
  <c r="BJ105" i="1" s="1"/>
  <c r="BJ106" i="1" a="1"/>
  <c r="BJ106" i="1" s="1"/>
  <c r="BJ107" i="1" a="1"/>
  <c r="BJ107" i="1"/>
  <c r="BJ108" i="1" a="1"/>
  <c r="BJ108" i="1" s="1"/>
  <c r="BJ109" i="1" a="1"/>
  <c r="BJ109" i="1" s="1"/>
  <c r="BJ110" i="1" a="1"/>
  <c r="BJ110" i="1" s="1"/>
  <c r="BJ111" i="1" a="1"/>
  <c r="BJ111" i="1"/>
  <c r="BJ112" i="1" a="1"/>
  <c r="BJ112" i="1" s="1"/>
  <c r="BJ113" i="1" a="1"/>
  <c r="BJ113" i="1" s="1"/>
  <c r="BJ114" i="1" a="1"/>
  <c r="BJ114" i="1" s="1"/>
  <c r="BJ115" i="1" a="1"/>
  <c r="BJ115" i="1"/>
  <c r="BJ116" i="1" a="1"/>
  <c r="BJ116" i="1" s="1"/>
  <c r="BJ117" i="1" a="1"/>
  <c r="BJ117" i="1" s="1"/>
  <c r="BJ118" i="1" a="1"/>
  <c r="BJ118" i="1" s="1"/>
  <c r="BJ119" i="1" a="1"/>
  <c r="BJ119" i="1"/>
  <c r="BJ120" i="1" a="1"/>
  <c r="BJ120" i="1" s="1"/>
  <c r="BJ121" i="1" a="1"/>
  <c r="BJ121" i="1" s="1"/>
  <c r="BJ122" i="1" a="1"/>
  <c r="BJ122" i="1" s="1"/>
  <c r="BJ123" i="1" a="1"/>
  <c r="BJ123" i="1"/>
  <c r="BJ124" i="1" a="1"/>
  <c r="BJ124" i="1" s="1"/>
  <c r="BJ125" i="1" a="1"/>
  <c r="BJ125" i="1" s="1"/>
  <c r="BJ126" i="1" a="1"/>
  <c r="BJ126" i="1" s="1"/>
  <c r="BJ127" i="1" a="1"/>
  <c r="BJ127" i="1"/>
  <c r="BJ128" i="1" a="1"/>
  <c r="BJ128" i="1" s="1"/>
  <c r="BJ129" i="1" a="1"/>
  <c r="BJ129" i="1" s="1"/>
  <c r="BJ130" i="1" a="1"/>
  <c r="BJ130" i="1" s="1"/>
  <c r="BJ131" i="1" a="1"/>
  <c r="BJ131" i="1"/>
  <c r="BJ132" i="1" a="1"/>
  <c r="BJ132" i="1" s="1"/>
  <c r="BJ133" i="1" a="1"/>
  <c r="BJ133" i="1" s="1"/>
  <c r="BJ134" i="1" a="1"/>
  <c r="BJ134" i="1" s="1"/>
  <c r="BJ135" i="1" a="1"/>
  <c r="BJ135" i="1"/>
  <c r="BJ136" i="1" a="1"/>
  <c r="BJ136" i="1" s="1"/>
  <c r="BJ137" i="1" a="1"/>
  <c r="BJ137" i="1" s="1"/>
  <c r="BJ138" i="1" a="1"/>
  <c r="BJ138" i="1" s="1"/>
  <c r="BJ139" i="1" a="1"/>
  <c r="BJ139" i="1" s="1"/>
  <c r="BJ8" i="1" a="1"/>
  <c r="BJ8" i="1" s="1"/>
  <c r="BI9" i="1" a="1"/>
  <c r="BI9" i="1" s="1"/>
  <c r="BI10" i="1" a="1"/>
  <c r="BI10" i="1"/>
  <c r="BI11" i="1" a="1"/>
  <c r="BI11" i="1"/>
  <c r="BI12" i="1" a="1"/>
  <c r="BI12" i="1" s="1"/>
  <c r="BI13" i="1" a="1"/>
  <c r="BI13" i="1" s="1"/>
  <c r="BI14" i="1" a="1"/>
  <c r="BI14" i="1"/>
  <c r="BI15" i="1" a="1"/>
  <c r="BI15" i="1"/>
  <c r="BI16" i="1" a="1"/>
  <c r="BI16" i="1" s="1"/>
  <c r="BI17" i="1" a="1"/>
  <c r="BI17" i="1" s="1"/>
  <c r="BI18" i="1" a="1"/>
  <c r="BI18" i="1"/>
  <c r="BI19" i="1" a="1"/>
  <c r="BI19" i="1"/>
  <c r="BI20" i="1" a="1"/>
  <c r="BI20" i="1" s="1"/>
  <c r="BI21" i="1" a="1"/>
  <c r="BI21" i="1" s="1"/>
  <c r="BI22" i="1" a="1"/>
  <c r="BI22" i="1" s="1"/>
  <c r="BI23" i="1" a="1"/>
  <c r="BI23" i="1"/>
  <c r="BI24" i="1" a="1"/>
  <c r="BI24" i="1" s="1"/>
  <c r="BI25" i="1" a="1"/>
  <c r="BI25" i="1" s="1"/>
  <c r="BI26" i="1" a="1"/>
  <c r="BI26" i="1" s="1"/>
  <c r="BI27" i="1" a="1"/>
  <c r="BI27" i="1"/>
  <c r="BI28" i="1" a="1"/>
  <c r="BI28" i="1" s="1"/>
  <c r="BI29" i="1" a="1"/>
  <c r="BI29" i="1" s="1"/>
  <c r="BI30" i="1" a="1"/>
  <c r="BI30" i="1" s="1"/>
  <c r="BI31" i="1" a="1"/>
  <c r="BI31" i="1"/>
  <c r="BI32" i="1" a="1"/>
  <c r="BI32" i="1" s="1"/>
  <c r="BI33" i="1" a="1"/>
  <c r="BI33" i="1" s="1"/>
  <c r="BI34" i="1" a="1"/>
  <c r="BI34" i="1" s="1"/>
  <c r="BI35" i="1" a="1"/>
  <c r="BI35" i="1"/>
  <c r="BI36" i="1" a="1"/>
  <c r="BI36" i="1" s="1"/>
  <c r="BI37" i="1" a="1"/>
  <c r="BI37" i="1" s="1"/>
  <c r="BI38" i="1" a="1"/>
  <c r="BI38" i="1" s="1"/>
  <c r="BI39" i="1" a="1"/>
  <c r="BI39" i="1"/>
  <c r="BI40" i="1" a="1"/>
  <c r="BI40" i="1" s="1"/>
  <c r="BI41" i="1" a="1"/>
  <c r="BI41" i="1" s="1"/>
  <c r="BI42" i="1" a="1"/>
  <c r="BI42" i="1" s="1"/>
  <c r="BI43" i="1" a="1"/>
  <c r="BI43" i="1"/>
  <c r="BI44" i="1" a="1"/>
  <c r="BI44" i="1" s="1"/>
  <c r="BI45" i="1" a="1"/>
  <c r="BI45" i="1" s="1"/>
  <c r="BI46" i="1" a="1"/>
  <c r="BI46" i="1" s="1"/>
  <c r="BI47" i="1" a="1"/>
  <c r="BI47" i="1"/>
  <c r="BI48" i="1" a="1"/>
  <c r="BI48" i="1" s="1"/>
  <c r="BI49" i="1" a="1"/>
  <c r="BI49" i="1" s="1"/>
  <c r="BI50" i="1" a="1"/>
  <c r="BI50" i="1" s="1"/>
  <c r="BI51" i="1" a="1"/>
  <c r="BI51" i="1"/>
  <c r="BI52" i="1" a="1"/>
  <c r="BI52" i="1" s="1"/>
  <c r="BI53" i="1" a="1"/>
  <c r="BI53" i="1" s="1"/>
  <c r="BI54" i="1" a="1"/>
  <c r="BI54" i="1" s="1"/>
  <c r="BI55" i="1" a="1"/>
  <c r="BI55" i="1"/>
  <c r="BI56" i="1" a="1"/>
  <c r="BI56" i="1" s="1"/>
  <c r="BI57" i="1" a="1"/>
  <c r="BI57" i="1" s="1"/>
  <c r="BI58" i="1" a="1"/>
  <c r="BI58" i="1" s="1"/>
  <c r="BI59" i="1" a="1"/>
  <c r="BI59" i="1" s="1"/>
  <c r="BI60" i="1" a="1"/>
  <c r="BI60" i="1" s="1"/>
  <c r="BI61" i="1" a="1"/>
  <c r="BI61" i="1" s="1"/>
  <c r="BI62" i="1" a="1"/>
  <c r="BI62" i="1" s="1"/>
  <c r="BI63" i="1" a="1"/>
  <c r="BI63" i="1" s="1"/>
  <c r="BI64" i="1" a="1"/>
  <c r="BI64" i="1" s="1"/>
  <c r="BI65" i="1" a="1"/>
  <c r="BI65" i="1" s="1"/>
  <c r="BI66" i="1" a="1"/>
  <c r="BI66" i="1" s="1"/>
  <c r="BI67" i="1" a="1"/>
  <c r="BI67" i="1" s="1"/>
  <c r="BI68" i="1" a="1"/>
  <c r="BI68" i="1" s="1"/>
  <c r="BI69" i="1" a="1"/>
  <c r="BI69" i="1" s="1"/>
  <c r="BI70" i="1" a="1"/>
  <c r="BI70" i="1" s="1"/>
  <c r="BI71" i="1" a="1"/>
  <c r="BI71" i="1" s="1"/>
  <c r="BI72" i="1" a="1"/>
  <c r="BI72" i="1" s="1"/>
  <c r="BI73" i="1" a="1"/>
  <c r="BI73" i="1" s="1"/>
  <c r="BI74" i="1" a="1"/>
  <c r="BI74" i="1" s="1"/>
  <c r="BI75" i="1" a="1"/>
  <c r="BI75" i="1" s="1"/>
  <c r="BI76" i="1" a="1"/>
  <c r="BI76" i="1" s="1"/>
  <c r="BI77" i="1" a="1"/>
  <c r="BI77" i="1" s="1"/>
  <c r="BI78" i="1" a="1"/>
  <c r="BI78" i="1" s="1"/>
  <c r="BI79" i="1" a="1"/>
  <c r="BI79" i="1" s="1"/>
  <c r="BI80" i="1" a="1"/>
  <c r="BI80" i="1" s="1"/>
  <c r="BI81" i="1" a="1"/>
  <c r="BI81" i="1" s="1"/>
  <c r="BI82" i="1" a="1"/>
  <c r="BI82" i="1" s="1"/>
  <c r="BI83" i="1" a="1"/>
  <c r="BI83" i="1" s="1"/>
  <c r="BI84" i="1" a="1"/>
  <c r="BI84" i="1" s="1"/>
  <c r="BI85" i="1" a="1"/>
  <c r="BI85" i="1" s="1"/>
  <c r="BI86" i="1" a="1"/>
  <c r="BI86" i="1" s="1"/>
  <c r="BI87" i="1" a="1"/>
  <c r="BI87" i="1" s="1"/>
  <c r="BI88" i="1" a="1"/>
  <c r="BI88" i="1" s="1"/>
  <c r="BI89" i="1" a="1"/>
  <c r="BI89" i="1" s="1"/>
  <c r="BI90" i="1" a="1"/>
  <c r="BI90" i="1" s="1"/>
  <c r="BI91" i="1" a="1"/>
  <c r="BI91" i="1" s="1"/>
  <c r="BI92" i="1" a="1"/>
  <c r="BI92" i="1" s="1"/>
  <c r="BI93" i="1" a="1"/>
  <c r="BI93" i="1" s="1"/>
  <c r="BI94" i="1" a="1"/>
  <c r="BI94" i="1" s="1"/>
  <c r="BI95" i="1" a="1"/>
  <c r="BI95" i="1" s="1"/>
  <c r="BI96" i="1" a="1"/>
  <c r="BI96" i="1" s="1"/>
  <c r="BI97" i="1" a="1"/>
  <c r="BI97" i="1" s="1"/>
  <c r="BI98" i="1" a="1"/>
  <c r="BI98" i="1" s="1"/>
  <c r="BI99" i="1" a="1"/>
  <c r="BI99" i="1" s="1"/>
  <c r="BI100" i="1" a="1"/>
  <c r="BI100" i="1" s="1"/>
  <c r="BI101" i="1" a="1"/>
  <c r="BI101" i="1" s="1"/>
  <c r="BI102" i="1" a="1"/>
  <c r="BI102" i="1" s="1"/>
  <c r="BI103" i="1" a="1"/>
  <c r="BI103" i="1" s="1"/>
  <c r="BI104" i="1" a="1"/>
  <c r="BI104" i="1" s="1"/>
  <c r="BI105" i="1" a="1"/>
  <c r="BI105" i="1" s="1"/>
  <c r="BI106" i="1" a="1"/>
  <c r="BI106" i="1" s="1"/>
  <c r="BI107" i="1" a="1"/>
  <c r="BI107" i="1" s="1"/>
  <c r="BI108" i="1" a="1"/>
  <c r="BI108" i="1" s="1"/>
  <c r="BI109" i="1" a="1"/>
  <c r="BI109" i="1" s="1"/>
  <c r="BI110" i="1" a="1"/>
  <c r="BI110" i="1" s="1"/>
  <c r="BI111" i="1" a="1"/>
  <c r="BI111" i="1" s="1"/>
  <c r="BI112" i="1" a="1"/>
  <c r="BI112" i="1" s="1"/>
  <c r="BI113" i="1" a="1"/>
  <c r="BI113" i="1" s="1"/>
  <c r="BI114" i="1" a="1"/>
  <c r="BI114" i="1" s="1"/>
  <c r="BI115" i="1" a="1"/>
  <c r="BI115" i="1" s="1"/>
  <c r="BI116" i="1" a="1"/>
  <c r="BI116" i="1" s="1"/>
  <c r="BI117" i="1" a="1"/>
  <c r="BI117" i="1" s="1"/>
  <c r="BI118" i="1" a="1"/>
  <c r="BI118" i="1" s="1"/>
  <c r="BI119" i="1" a="1"/>
  <c r="BI119" i="1" s="1"/>
  <c r="BI120" i="1" a="1"/>
  <c r="BI120" i="1" s="1"/>
  <c r="BI121" i="1" a="1"/>
  <c r="BI121" i="1" s="1"/>
  <c r="BI122" i="1" a="1"/>
  <c r="BI122" i="1" s="1"/>
  <c r="BI123" i="1" a="1"/>
  <c r="BI123" i="1" s="1"/>
  <c r="BI124" i="1" a="1"/>
  <c r="BI124" i="1" s="1"/>
  <c r="BI125" i="1" a="1"/>
  <c r="BI125" i="1" s="1"/>
  <c r="BI126" i="1" a="1"/>
  <c r="BI126" i="1" s="1"/>
  <c r="BI127" i="1" a="1"/>
  <c r="BI127" i="1" s="1"/>
  <c r="BI128" i="1" a="1"/>
  <c r="BI128" i="1" s="1"/>
  <c r="BI129" i="1" a="1"/>
  <c r="BI129" i="1" s="1"/>
  <c r="BI130" i="1" a="1"/>
  <c r="BI130" i="1" s="1"/>
  <c r="BI131" i="1" a="1"/>
  <c r="BI131" i="1" s="1"/>
  <c r="BI132" i="1" a="1"/>
  <c r="BI132" i="1" s="1"/>
  <c r="BI133" i="1" a="1"/>
  <c r="BI133" i="1" s="1"/>
  <c r="BI134" i="1" a="1"/>
  <c r="BI134" i="1" s="1"/>
  <c r="BI135" i="1" a="1"/>
  <c r="BI135" i="1" s="1"/>
  <c r="BI136" i="1" a="1"/>
  <c r="BI136" i="1" s="1"/>
  <c r="BI137" i="1" a="1"/>
  <c r="BI137" i="1" s="1"/>
  <c r="BI138" i="1" a="1"/>
  <c r="BI138" i="1" s="1"/>
  <c r="BI139" i="1" a="1"/>
  <c r="BI139" i="1" s="1"/>
  <c r="BI8" i="1" a="1"/>
  <c r="BI8" i="1" s="1"/>
  <c r="BG31" i="1" a="1"/>
  <c r="BG31" i="1" s="1"/>
  <c r="BG32" i="1" a="1"/>
  <c r="BG32" i="1" s="1"/>
  <c r="BG33" i="1" a="1"/>
  <c r="BG33" i="1" s="1"/>
  <c r="BG34" i="1" a="1"/>
  <c r="BG34" i="1" s="1"/>
  <c r="BG35" i="1" a="1"/>
  <c r="BG35" i="1" s="1"/>
  <c r="BG36" i="1" a="1"/>
  <c r="BG36" i="1" s="1"/>
  <c r="BG37" i="1" a="1"/>
  <c r="BG37" i="1" s="1"/>
  <c r="BG38" i="1" a="1"/>
  <c r="BG38" i="1" s="1"/>
  <c r="BG39" i="1" a="1"/>
  <c r="BG39" i="1" s="1"/>
  <c r="BG40" i="1" a="1"/>
  <c r="BG40" i="1" s="1"/>
  <c r="BG41" i="1" a="1"/>
  <c r="BG41" i="1" s="1"/>
  <c r="BG42" i="1" a="1"/>
  <c r="BG42" i="1" s="1"/>
  <c r="BG43" i="1" a="1"/>
  <c r="BG43" i="1" s="1"/>
  <c r="BG44" i="1" a="1"/>
  <c r="BG44" i="1" s="1"/>
  <c r="BG45" i="1" a="1"/>
  <c r="BG45" i="1" s="1"/>
  <c r="BG46" i="1" a="1"/>
  <c r="BG46" i="1" s="1"/>
  <c r="BG47" i="1" a="1"/>
  <c r="BG47" i="1" s="1"/>
  <c r="BG48" i="1" a="1"/>
  <c r="BG48" i="1" s="1"/>
  <c r="BG49" i="1" a="1"/>
  <c r="BG49" i="1" s="1"/>
  <c r="BG50" i="1" a="1"/>
  <c r="BG50" i="1" s="1"/>
  <c r="BG51" i="1" a="1"/>
  <c r="BG51" i="1" s="1"/>
  <c r="BG52" i="1" a="1"/>
  <c r="BG52" i="1" s="1"/>
  <c r="BG53" i="1" a="1"/>
  <c r="BG53" i="1" s="1"/>
  <c r="BG54" i="1" a="1"/>
  <c r="BG54" i="1" s="1"/>
  <c r="BG55" i="1" a="1"/>
  <c r="BG55" i="1" s="1"/>
  <c r="BG56" i="1" a="1"/>
  <c r="BG56" i="1" s="1"/>
  <c r="BG57" i="1" a="1"/>
  <c r="BG57" i="1" s="1"/>
  <c r="BG58" i="1" a="1"/>
  <c r="BG58" i="1" s="1"/>
  <c r="BG59" i="1" a="1"/>
  <c r="BG59" i="1" s="1"/>
  <c r="BG60" i="1" a="1"/>
  <c r="BG60" i="1" s="1"/>
  <c r="BG61" i="1" a="1"/>
  <c r="BG61" i="1" s="1"/>
  <c r="BG62" i="1" a="1"/>
  <c r="BG62" i="1" s="1"/>
  <c r="BG63" i="1" a="1"/>
  <c r="BG63" i="1" s="1"/>
  <c r="BG64" i="1" a="1"/>
  <c r="BG64" i="1" s="1"/>
  <c r="BG65" i="1" a="1"/>
  <c r="BG65" i="1" s="1"/>
  <c r="BG66" i="1" a="1"/>
  <c r="BG66" i="1" s="1"/>
  <c r="BG67" i="1" a="1"/>
  <c r="BG67" i="1" s="1"/>
  <c r="BG68" i="1" a="1"/>
  <c r="BG68" i="1" s="1"/>
  <c r="BG69" i="1" a="1"/>
  <c r="BG69" i="1" s="1"/>
  <c r="BG70" i="1" a="1"/>
  <c r="BG70" i="1" s="1"/>
  <c r="BG71" i="1" a="1"/>
  <c r="BG71" i="1" s="1"/>
  <c r="BG72" i="1" a="1"/>
  <c r="BG72" i="1" s="1"/>
  <c r="BG73" i="1" a="1"/>
  <c r="BG73" i="1" s="1"/>
  <c r="BG74" i="1" a="1"/>
  <c r="BG74" i="1" s="1"/>
  <c r="BG75" i="1" a="1"/>
  <c r="BG75" i="1" s="1"/>
  <c r="BG76" i="1" a="1"/>
  <c r="BG76" i="1" s="1"/>
  <c r="BG77" i="1" a="1"/>
  <c r="BG77" i="1" s="1"/>
  <c r="BG78" i="1" a="1"/>
  <c r="BG78" i="1" s="1"/>
  <c r="BG79" i="1" a="1"/>
  <c r="BG79" i="1" s="1"/>
  <c r="BG80" i="1" a="1"/>
  <c r="BG80" i="1" s="1"/>
  <c r="BG81" i="1" a="1"/>
  <c r="BG81" i="1" s="1"/>
  <c r="BG82" i="1" a="1"/>
  <c r="BG82" i="1" s="1"/>
  <c r="BG83" i="1" a="1"/>
  <c r="BG83" i="1" s="1"/>
  <c r="BG84" i="1" a="1"/>
  <c r="BG84" i="1" s="1"/>
  <c r="BG85" i="1" a="1"/>
  <c r="BG85" i="1" s="1"/>
  <c r="BG86" i="1" a="1"/>
  <c r="BG86" i="1" s="1"/>
  <c r="BG87" i="1" a="1"/>
  <c r="BG87" i="1" s="1"/>
  <c r="BG88" i="1" a="1"/>
  <c r="BG88" i="1" s="1"/>
  <c r="BG89" i="1" a="1"/>
  <c r="BG89" i="1" s="1"/>
  <c r="BG90" i="1" a="1"/>
  <c r="BG90" i="1" s="1"/>
  <c r="BG91" i="1" a="1"/>
  <c r="BG91" i="1" s="1"/>
  <c r="BG92" i="1" a="1"/>
  <c r="BG92" i="1" s="1"/>
  <c r="BG93" i="1" a="1"/>
  <c r="BG93" i="1" s="1"/>
  <c r="BG94" i="1" a="1"/>
  <c r="BG94" i="1" s="1"/>
  <c r="BG95" i="1" a="1"/>
  <c r="BG95" i="1" s="1"/>
  <c r="BG96" i="1" a="1"/>
  <c r="BG96" i="1" s="1"/>
  <c r="BG97" i="1" a="1"/>
  <c r="BG97" i="1" s="1"/>
  <c r="BG98" i="1" a="1"/>
  <c r="BG98" i="1" s="1"/>
  <c r="BG99" i="1" a="1"/>
  <c r="BG99" i="1" s="1"/>
  <c r="BG100" i="1" a="1"/>
  <c r="BG100" i="1" s="1"/>
  <c r="BG101" i="1" a="1"/>
  <c r="BG101" i="1" s="1"/>
  <c r="BG102" i="1" a="1"/>
  <c r="BG102" i="1" s="1"/>
  <c r="BG103" i="1" a="1"/>
  <c r="BG103" i="1" s="1"/>
  <c r="BG104" i="1" a="1"/>
  <c r="BG104" i="1" s="1"/>
  <c r="BG105" i="1" a="1"/>
  <c r="BG105" i="1" s="1"/>
  <c r="BG106" i="1" a="1"/>
  <c r="BG106" i="1" s="1"/>
  <c r="BG107" i="1" a="1"/>
  <c r="BG107" i="1" s="1"/>
  <c r="BG108" i="1" a="1"/>
  <c r="BG108" i="1" s="1"/>
  <c r="BG109" i="1" a="1"/>
  <c r="BG109" i="1" s="1"/>
  <c r="BG110" i="1" a="1"/>
  <c r="BG110" i="1" s="1"/>
  <c r="BG111" i="1" a="1"/>
  <c r="BG111" i="1" s="1"/>
  <c r="BG112" i="1" a="1"/>
  <c r="BG112" i="1" s="1"/>
  <c r="BG113" i="1" a="1"/>
  <c r="BG113" i="1" s="1"/>
  <c r="BG114" i="1" a="1"/>
  <c r="BG114" i="1" s="1"/>
  <c r="BG115" i="1" a="1"/>
  <c r="BG115" i="1" s="1"/>
  <c r="BG116" i="1" a="1"/>
  <c r="BG116" i="1" s="1"/>
  <c r="BG117" i="1" a="1"/>
  <c r="BG117" i="1" s="1"/>
  <c r="BG118" i="1" a="1"/>
  <c r="BG118" i="1" s="1"/>
  <c r="BG119" i="1" a="1"/>
  <c r="BG119" i="1" s="1"/>
  <c r="BG120" i="1" a="1"/>
  <c r="BG120" i="1" s="1"/>
  <c r="BG121" i="1" a="1"/>
  <c r="BG121" i="1" s="1"/>
  <c r="BG122" i="1" a="1"/>
  <c r="BG122" i="1" s="1"/>
  <c r="BG123" i="1" a="1"/>
  <c r="BG123" i="1" s="1"/>
  <c r="BG124" i="1" a="1"/>
  <c r="BG124" i="1" s="1"/>
  <c r="BG125" i="1" a="1"/>
  <c r="BG125" i="1" s="1"/>
  <c r="BG126" i="1" a="1"/>
  <c r="BG126" i="1" s="1"/>
  <c r="BG127" i="1" a="1"/>
  <c r="BG127" i="1" s="1"/>
  <c r="BG128" i="1" a="1"/>
  <c r="BG128" i="1" s="1"/>
  <c r="BG129" i="1" a="1"/>
  <c r="BG129" i="1" s="1"/>
  <c r="BG130" i="1" a="1"/>
  <c r="BG130" i="1" s="1"/>
  <c r="BG131" i="1" a="1"/>
  <c r="BG131" i="1" s="1"/>
  <c r="BG132" i="1" a="1"/>
  <c r="BG132" i="1" s="1"/>
  <c r="BG133" i="1" a="1"/>
  <c r="BG133" i="1" s="1"/>
  <c r="BG134" i="1" a="1"/>
  <c r="BG134" i="1" s="1"/>
  <c r="BG135" i="1" a="1"/>
  <c r="BG135" i="1" s="1"/>
  <c r="BG136" i="1" a="1"/>
  <c r="BG136" i="1" s="1"/>
  <c r="BG137" i="1" a="1"/>
  <c r="BG137" i="1" s="1"/>
  <c r="BG138" i="1" a="1"/>
  <c r="BG138" i="1" s="1"/>
  <c r="BG139" i="1" a="1"/>
  <c r="BG139" i="1" s="1"/>
  <c r="BG9" i="1" a="1"/>
  <c r="BG9" i="1" s="1"/>
  <c r="BG10" i="1" a="1"/>
  <c r="BG10" i="1" s="1"/>
  <c r="BG11" i="1" a="1"/>
  <c r="BG11" i="1"/>
  <c r="BG12" i="1" a="1"/>
  <c r="BG12" i="1"/>
  <c r="BG13" i="1" a="1"/>
  <c r="BG13" i="1" s="1"/>
  <c r="BG14" i="1" a="1"/>
  <c r="BG14" i="1" s="1"/>
  <c r="BG15" i="1" a="1"/>
  <c r="BG15" i="1"/>
  <c r="BG16" i="1" a="1"/>
  <c r="BG16" i="1"/>
  <c r="BG17" i="1" a="1"/>
  <c r="BG17" i="1" s="1"/>
  <c r="BG18" i="1" a="1"/>
  <c r="BG18" i="1" s="1"/>
  <c r="BG19" i="1" a="1"/>
  <c r="BG19" i="1"/>
  <c r="BG20" i="1" a="1"/>
  <c r="BG20" i="1"/>
  <c r="BG21" i="1" a="1"/>
  <c r="BG21" i="1" s="1"/>
  <c r="BG22" i="1" a="1"/>
  <c r="BG22" i="1" s="1"/>
  <c r="BG23" i="1" a="1"/>
  <c r="BG23" i="1"/>
  <c r="BG24" i="1" a="1"/>
  <c r="BG24" i="1"/>
  <c r="BG25" i="1" a="1"/>
  <c r="BG25" i="1" s="1"/>
  <c r="BG26" i="1" a="1"/>
  <c r="BG26" i="1" s="1"/>
  <c r="BG27" i="1" a="1"/>
  <c r="BG27" i="1"/>
  <c r="BG28" i="1" a="1"/>
  <c r="BG28" i="1"/>
  <c r="BG29" i="1" a="1"/>
  <c r="BG29" i="1" s="1"/>
  <c r="BG30" i="1" a="1"/>
  <c r="BG30" i="1" s="1"/>
  <c r="BG8" i="1" a="1"/>
  <c r="BG8" i="1" s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9" i="1"/>
  <c r="BD8" i="1"/>
  <c r="BE8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9" i="1"/>
  <c r="BC10" i="1"/>
  <c r="BC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8" i="1"/>
  <c r="AY133" i="1"/>
  <c r="AY134" i="1"/>
  <c r="AY135" i="1"/>
  <c r="AY136" i="1"/>
  <c r="AY137" i="1"/>
  <c r="AY138" i="1"/>
  <c r="AY139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8" i="1"/>
  <c r="AU8" i="1"/>
  <c r="AV8" i="1"/>
  <c r="AW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8" i="1"/>
  <c r="AR8" i="1"/>
  <c r="AS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8" i="1"/>
  <c r="AO8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34" i="1"/>
  <c r="AO35" i="1"/>
  <c r="AO26" i="1"/>
  <c r="AO27" i="1"/>
  <c r="AO28" i="1"/>
  <c r="AO29" i="1"/>
  <c r="AO30" i="1"/>
  <c r="AO31" i="1"/>
  <c r="AO32" i="1"/>
  <c r="AO33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10" i="1"/>
  <c r="AO11" i="1"/>
  <c r="AO12" i="1"/>
  <c r="AO9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H24" i="1"/>
  <c r="AH17" i="1"/>
  <c r="AH9" i="1"/>
  <c r="AH10" i="1"/>
  <c r="AH11" i="1"/>
  <c r="AH12" i="1"/>
  <c r="AH13" i="1"/>
  <c r="AH14" i="1"/>
  <c r="AH15" i="1"/>
  <c r="AH16" i="1"/>
  <c r="AH18" i="1"/>
  <c r="AH19" i="1"/>
  <c r="AH20" i="1"/>
  <c r="AH21" i="1"/>
  <c r="AH22" i="1"/>
  <c r="AH23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8" i="1"/>
  <c r="AH8" i="1"/>
  <c r="AI8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9" i="1"/>
  <c r="AF10" i="1"/>
  <c r="AF8" i="1"/>
  <c r="AE8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0" i="1"/>
  <c r="AE11" i="1"/>
  <c r="AE9" i="1"/>
  <c r="K6" i="10"/>
  <c r="K5" i="10"/>
  <c r="K95" i="10"/>
  <c r="L95" i="10"/>
  <c r="J95" i="10"/>
  <c r="K94" i="10"/>
  <c r="L94" i="10"/>
  <c r="J94" i="10"/>
  <c r="L78" i="10"/>
  <c r="L87" i="10" s="1"/>
  <c r="L79" i="10"/>
  <c r="L77" i="10"/>
  <c r="L86" i="10" s="1"/>
  <c r="K78" i="10"/>
  <c r="K87" i="10" s="1"/>
  <c r="K79" i="10"/>
  <c r="K77" i="10"/>
  <c r="K86" i="10" s="1"/>
  <c r="J78" i="10"/>
  <c r="J87" i="10" s="1"/>
  <c r="J79" i="10"/>
  <c r="J77" i="10"/>
  <c r="J86" i="10" s="1"/>
  <c r="K70" i="10"/>
  <c r="L70" i="10"/>
  <c r="J70" i="10"/>
  <c r="M69" i="10"/>
  <c r="M68" i="10"/>
  <c r="J58" i="10"/>
  <c r="J59" i="10"/>
  <c r="L49" i="10"/>
  <c r="L58" i="10" s="1"/>
  <c r="L50" i="10"/>
  <c r="L59" i="10" s="1"/>
  <c r="L51" i="10"/>
  <c r="L60" i="10" s="1"/>
  <c r="L48" i="10"/>
  <c r="L57" i="10" s="1"/>
  <c r="K49" i="10"/>
  <c r="K58" i="10" s="1"/>
  <c r="K50" i="10"/>
  <c r="K59" i="10" s="1"/>
  <c r="K51" i="10"/>
  <c r="K60" i="10" s="1"/>
  <c r="K48" i="10"/>
  <c r="K57" i="10" s="1"/>
  <c r="J49" i="10"/>
  <c r="J50" i="10"/>
  <c r="J51" i="10"/>
  <c r="J60" i="10" s="1"/>
  <c r="J48" i="10"/>
  <c r="J57" i="10" s="1"/>
  <c r="K42" i="10"/>
  <c r="L42" i="10"/>
  <c r="J42" i="10"/>
  <c r="M41" i="10"/>
  <c r="M39" i="10"/>
  <c r="M40" i="10"/>
  <c r="M38" i="10"/>
  <c r="L5" i="10"/>
  <c r="L6" i="10"/>
  <c r="K7" i="10"/>
  <c r="L7" i="10" s="1"/>
  <c r="J8" i="10"/>
  <c r="C8" i="10"/>
  <c r="D8" i="10"/>
  <c r="B8" i="10"/>
  <c r="E6" i="10"/>
  <c r="E7" i="10"/>
  <c r="E5" i="10"/>
  <c r="AS130" i="11" l="1"/>
  <c r="AR131" i="11"/>
  <c r="AQ132" i="11"/>
  <c r="AU9" i="11"/>
  <c r="AT50" i="11"/>
  <c r="AS87" i="11"/>
  <c r="AV97" i="11"/>
  <c r="AP111" i="11"/>
  <c r="AT8" i="11"/>
  <c r="AS17" i="11"/>
  <c r="AP20" i="11"/>
  <c r="AU25" i="11"/>
  <c r="AP28" i="11"/>
  <c r="AP29" i="11"/>
  <c r="AU31" i="11"/>
  <c r="AZ31" i="11" s="1"/>
  <c r="AU33" i="11"/>
  <c r="AP36" i="11"/>
  <c r="AP37" i="11"/>
  <c r="AU39" i="11"/>
  <c r="AT41" i="11"/>
  <c r="AQ43" i="11"/>
  <c r="AP44" i="11"/>
  <c r="AP45" i="11"/>
  <c r="AU47" i="11"/>
  <c r="AT48" i="11"/>
  <c r="AS49" i="11"/>
  <c r="AR50" i="11"/>
  <c r="AO85" i="11"/>
  <c r="AO100" i="11"/>
  <c r="AN102" i="11"/>
  <c r="AV102" i="11"/>
  <c r="AT104" i="11"/>
  <c r="AU109" i="11"/>
  <c r="AS10" i="11"/>
  <c r="AP69" i="11"/>
  <c r="AR107" i="11"/>
  <c r="AQ108" i="11"/>
  <c r="AP109" i="11"/>
  <c r="AP72" i="11"/>
  <c r="AU74" i="11"/>
  <c r="AU79" i="11"/>
  <c r="AN81" i="11"/>
  <c r="AV88" i="11"/>
  <c r="AR125" i="11"/>
  <c r="AO127" i="11"/>
  <c r="AQ81" i="11"/>
  <c r="AR95" i="11"/>
  <c r="AX95" i="11" s="1"/>
  <c r="AQ119" i="11"/>
  <c r="AP120" i="11"/>
  <c r="AP8" i="11"/>
  <c r="AN67" i="11"/>
  <c r="AU68" i="11"/>
  <c r="AU122" i="11"/>
  <c r="AV12" i="11"/>
  <c r="AU54" i="11"/>
  <c r="AZ54" i="11" s="1"/>
  <c r="AR57" i="11"/>
  <c r="AO60" i="11"/>
  <c r="AO84" i="11"/>
  <c r="AO92" i="11"/>
  <c r="AU94" i="11"/>
  <c r="AP99" i="11"/>
  <c r="AT111" i="11"/>
  <c r="AY111" i="11" s="1"/>
  <c r="AP115" i="11"/>
  <c r="AN133" i="11"/>
  <c r="AV133" i="11"/>
  <c r="AU134" i="11"/>
  <c r="AT135" i="11"/>
  <c r="AR137" i="11"/>
  <c r="AQ138" i="11"/>
  <c r="AV8" i="11"/>
  <c r="AQ11" i="11"/>
  <c r="AU22" i="11"/>
  <c r="AZ22" i="11" s="1"/>
  <c r="AS26" i="11"/>
  <c r="AR28" i="11"/>
  <c r="AN29" i="11"/>
  <c r="AV29" i="11"/>
  <c r="AU30" i="11"/>
  <c r="AS32" i="11"/>
  <c r="AS34" i="11"/>
  <c r="AR36" i="11"/>
  <c r="AN37" i="11"/>
  <c r="AV37" i="11"/>
  <c r="AU38" i="11"/>
  <c r="AS40" i="11"/>
  <c r="AR42" i="11"/>
  <c r="AR44" i="11"/>
  <c r="AX44" i="11" s="1"/>
  <c r="AN45" i="11"/>
  <c r="AV45" i="11"/>
  <c r="AU46" i="11"/>
  <c r="AT47" i="11"/>
  <c r="AS48" i="11"/>
  <c r="AR51" i="11"/>
  <c r="AN52" i="11"/>
  <c r="AV52" i="11"/>
  <c r="AQ57" i="11"/>
  <c r="AV59" i="11"/>
  <c r="AS61" i="11"/>
  <c r="AT68" i="11"/>
  <c r="AS69" i="11"/>
  <c r="AV70" i="11"/>
  <c r="AV72" i="11"/>
  <c r="AT74" i="11"/>
  <c r="AY74" i="11" s="1"/>
  <c r="AR83" i="11"/>
  <c r="AQ84" i="11"/>
  <c r="AN91" i="11"/>
  <c r="AV91" i="11"/>
  <c r="AU95" i="11"/>
  <c r="AQ95" i="11"/>
  <c r="AS99" i="11"/>
  <c r="AN101" i="11"/>
  <c r="AV101" i="11"/>
  <c r="AU102" i="11"/>
  <c r="AN114" i="11"/>
  <c r="AV120" i="11"/>
  <c r="AN121" i="11"/>
  <c r="AV121" i="11"/>
  <c r="AS123" i="11"/>
  <c r="AP127" i="11"/>
  <c r="AQ8" i="11"/>
  <c r="AR19" i="11"/>
  <c r="AV22" i="11"/>
  <c r="AU24" i="11"/>
  <c r="AR27" i="11"/>
  <c r="AQ28" i="11"/>
  <c r="AO30" i="11"/>
  <c r="AU32" i="11"/>
  <c r="AR35" i="11"/>
  <c r="AQ36" i="11"/>
  <c r="AO38" i="11"/>
  <c r="AU40" i="11"/>
  <c r="AS42" i="11"/>
  <c r="AR43" i="11"/>
  <c r="AQ44" i="11"/>
  <c r="AO46" i="11"/>
  <c r="AV47" i="11"/>
  <c r="AU48" i="11"/>
  <c r="AO53" i="11"/>
  <c r="AN54" i="11"/>
  <c r="AV54" i="11"/>
  <c r="AU55" i="11"/>
  <c r="AZ55" i="11" s="1"/>
  <c r="AS57" i="11"/>
  <c r="AR58" i="11"/>
  <c r="AT60" i="11"/>
  <c r="AY60" i="11" s="1"/>
  <c r="AQ65" i="11"/>
  <c r="AO66" i="11"/>
  <c r="AU69" i="11"/>
  <c r="AP80" i="11"/>
  <c r="AT88" i="11"/>
  <c r="AN97" i="11"/>
  <c r="AP100" i="11"/>
  <c r="AT106" i="11"/>
  <c r="AQ107" i="11"/>
  <c r="AP108" i="11"/>
  <c r="AR112" i="11"/>
  <c r="AP121" i="11"/>
  <c r="AP60" i="11"/>
  <c r="AQ9" i="11"/>
  <c r="AR9" i="11"/>
  <c r="AX9" i="11" s="1"/>
  <c r="AT18" i="11"/>
  <c r="AO22" i="11"/>
  <c r="AU23" i="11"/>
  <c r="AT26" i="11"/>
  <c r="AY26" i="11" s="1"/>
  <c r="AS27" i="11"/>
  <c r="AQ29" i="11"/>
  <c r="AT31" i="11"/>
  <c r="AY31" i="11" s="1"/>
  <c r="AT34" i="11"/>
  <c r="AY34" i="11" s="1"/>
  <c r="AS35" i="11"/>
  <c r="AQ37" i="11"/>
  <c r="AT39" i="11"/>
  <c r="AU41" i="11"/>
  <c r="AT42" i="11"/>
  <c r="AY42" i="11" s="1"/>
  <c r="AS43" i="11"/>
  <c r="AQ45" i="11"/>
  <c r="AP47" i="11"/>
  <c r="AN48" i="11"/>
  <c r="AV48" i="11"/>
  <c r="AU49" i="11"/>
  <c r="AQ52" i="11"/>
  <c r="AU56" i="11"/>
  <c r="AT57" i="11"/>
  <c r="AY57" i="11" s="1"/>
  <c r="AQ60" i="11"/>
  <c r="AR64" i="11"/>
  <c r="AX64" i="11" s="1"/>
  <c r="AR65" i="11"/>
  <c r="AQ66" i="11"/>
  <c r="AP67" i="11"/>
  <c r="AN75" i="11"/>
  <c r="AV75" i="11"/>
  <c r="AP81" i="11"/>
  <c r="AR85" i="11"/>
  <c r="AQ86" i="11"/>
  <c r="AQ91" i="11"/>
  <c r="AP92" i="11"/>
  <c r="AS95" i="11"/>
  <c r="AO96" i="11"/>
  <c r="AU97" i="11"/>
  <c r="AR100" i="11"/>
  <c r="AU105" i="11"/>
  <c r="AR113" i="11"/>
  <c r="AU117" i="11"/>
  <c r="AZ117" i="11" s="1"/>
  <c r="AS119" i="11"/>
  <c r="AQ14" i="11"/>
  <c r="AU18" i="11"/>
  <c r="AS22" i="11"/>
  <c r="AS24" i="11"/>
  <c r="AN25" i="11"/>
  <c r="AV25" i="11"/>
  <c r="AU26" i="11"/>
  <c r="AZ26" i="11" s="1"/>
  <c r="AS28" i="11"/>
  <c r="AS30" i="11"/>
  <c r="AR32" i="11"/>
  <c r="AN33" i="11"/>
  <c r="AV33" i="11"/>
  <c r="AU34" i="11"/>
  <c r="AS36" i="11"/>
  <c r="AR38" i="11"/>
  <c r="AX38" i="11" s="1"/>
  <c r="AR40" i="11"/>
  <c r="AN41" i="11"/>
  <c r="AV41" i="11"/>
  <c r="AU42" i="11"/>
  <c r="AS44" i="11"/>
  <c r="AR46" i="11"/>
  <c r="AU50" i="11"/>
  <c r="AZ50" i="11" s="1"/>
  <c r="AS51" i="11"/>
  <c r="AP52" i="11"/>
  <c r="AR53" i="11"/>
  <c r="AT54" i="11"/>
  <c r="AV55" i="11"/>
  <c r="AT64" i="11"/>
  <c r="AS65" i="11"/>
  <c r="AV69" i="11"/>
  <c r="AN76" i="11"/>
  <c r="AV76" i="11"/>
  <c r="AO87" i="11"/>
  <c r="AR91" i="11"/>
  <c r="AX91" i="11" s="1"/>
  <c r="AQ92" i="11"/>
  <c r="AT95" i="11"/>
  <c r="AY95" i="11" s="1"/>
  <c r="AV104" i="11"/>
  <c r="AN105" i="11"/>
  <c r="AV105" i="11"/>
  <c r="AU106" i="11"/>
  <c r="AS107" i="11"/>
  <c r="AN111" i="11"/>
  <c r="AV111" i="11"/>
  <c r="AU125" i="11"/>
  <c r="AT126" i="11"/>
  <c r="AS127" i="11"/>
  <c r="AV128" i="11"/>
  <c r="AQ15" i="11"/>
  <c r="AP16" i="11"/>
  <c r="AP24" i="11"/>
  <c r="AQ25" i="11"/>
  <c r="AU27" i="11"/>
  <c r="AU29" i="11"/>
  <c r="AZ29" i="11" s="1"/>
  <c r="AP32" i="11"/>
  <c r="AP33" i="11"/>
  <c r="AU35" i="11"/>
  <c r="AT37" i="11"/>
  <c r="AQ39" i="11"/>
  <c r="AP40" i="11"/>
  <c r="AP41" i="11"/>
  <c r="AU43" i="11"/>
  <c r="AZ43" i="11" s="1"/>
  <c r="AT45" i="11"/>
  <c r="AR49" i="11"/>
  <c r="AN50" i="11"/>
  <c r="AV50" i="11"/>
  <c r="AT51" i="11"/>
  <c r="AS52" i="11"/>
  <c r="AO56" i="11"/>
  <c r="AS60" i="11"/>
  <c r="AT62" i="11"/>
  <c r="AY62" i="11" s="1"/>
  <c r="AN63" i="11"/>
  <c r="AV63" i="11"/>
  <c r="AQ69" i="11"/>
  <c r="AR73" i="11"/>
  <c r="AU78" i="11"/>
  <c r="AO82" i="11"/>
  <c r="AR86" i="11"/>
  <c r="AU87" i="11"/>
  <c r="AV89" i="11"/>
  <c r="AT90" i="11"/>
  <c r="AS91" i="11"/>
  <c r="AO93" i="11"/>
  <c r="AR96" i="11"/>
  <c r="AU103" i="11"/>
  <c r="AP104" i="11"/>
  <c r="AR109" i="11"/>
  <c r="AS114" i="11"/>
  <c r="AO116" i="11"/>
  <c r="AN118" i="11"/>
  <c r="AV118" i="11"/>
  <c r="AT120" i="11"/>
  <c r="AN11" i="11"/>
  <c r="AR15" i="11"/>
  <c r="AX15" i="11" s="1"/>
  <c r="AR23" i="11"/>
  <c r="AX23" i="11" s="1"/>
  <c r="AQ24" i="11"/>
  <c r="AV26" i="11"/>
  <c r="AU28" i="11"/>
  <c r="AR31" i="11"/>
  <c r="AQ32" i="11"/>
  <c r="AO34" i="11"/>
  <c r="AU36" i="11"/>
  <c r="AZ36" i="11" s="1"/>
  <c r="AS38" i="11"/>
  <c r="AR39" i="11"/>
  <c r="AX39" i="11" s="1"/>
  <c r="AQ40" i="11"/>
  <c r="AO42" i="11"/>
  <c r="AU44" i="11"/>
  <c r="AS46" i="11"/>
  <c r="AR47" i="11"/>
  <c r="AQ48" i="11"/>
  <c r="AP49" i="11"/>
  <c r="AQ50" i="11"/>
  <c r="AU51" i="11"/>
  <c r="AT52" i="11"/>
  <c r="AY52" i="11" s="1"/>
  <c r="AS53" i="11"/>
  <c r="AR54" i="11"/>
  <c r="AX54" i="11" s="1"/>
  <c r="AO57" i="11"/>
  <c r="AU59" i="11"/>
  <c r="AZ59" i="11" s="1"/>
  <c r="AQ61" i="11"/>
  <c r="AP62" i="11"/>
  <c r="AR69" i="11"/>
  <c r="AU71" i="11"/>
  <c r="AT72" i="11"/>
  <c r="AR74" i="11"/>
  <c r="AQ75" i="11"/>
  <c r="AN78" i="11"/>
  <c r="AV78" i="11"/>
  <c r="AO83" i="11"/>
  <c r="AS86" i="11"/>
  <c r="AU90" i="11"/>
  <c r="AN95" i="11"/>
  <c r="AV95" i="11"/>
  <c r="AR97" i="11"/>
  <c r="AX97" i="11" s="1"/>
  <c r="AP105" i="11"/>
  <c r="AS106" i="11"/>
  <c r="AV113" i="11"/>
  <c r="AU113" i="11"/>
  <c r="AQ127" i="11"/>
  <c r="AR10" i="11"/>
  <c r="AU13" i="11"/>
  <c r="AT22" i="11"/>
  <c r="AY22" i="11" s="1"/>
  <c r="AS23" i="11"/>
  <c r="AO26" i="11"/>
  <c r="AT27" i="11"/>
  <c r="AY27" i="11" s="1"/>
  <c r="AT30" i="11"/>
  <c r="AY30" i="11" s="1"/>
  <c r="AS31" i="11"/>
  <c r="AQ33" i="11"/>
  <c r="AT35" i="11"/>
  <c r="AU37" i="11"/>
  <c r="AZ37" i="11" s="1"/>
  <c r="AT38" i="11"/>
  <c r="AS39" i="11"/>
  <c r="AQ41" i="11"/>
  <c r="AT43" i="11"/>
  <c r="AY43" i="11" s="1"/>
  <c r="AU45" i="11"/>
  <c r="AZ45" i="11" s="1"/>
  <c r="AT46" i="11"/>
  <c r="AY46" i="11" s="1"/>
  <c r="AS47" i="11"/>
  <c r="AR48" i="11"/>
  <c r="AQ49" i="11"/>
  <c r="AP50" i="11"/>
  <c r="AN51" i="11"/>
  <c r="AV51" i="11"/>
  <c r="AU52" i="11"/>
  <c r="AT53" i="11"/>
  <c r="AY53" i="11" s="1"/>
  <c r="AV58" i="11"/>
  <c r="AS68" i="11"/>
  <c r="AN71" i="11"/>
  <c r="AV71" i="11"/>
  <c r="AU72" i="11"/>
  <c r="AZ72" i="11" s="1"/>
  <c r="AS74" i="11"/>
  <c r="AT81" i="11"/>
  <c r="AQ83" i="11"/>
  <c r="AU84" i="11"/>
  <c r="AR93" i="11"/>
  <c r="AP95" i="11"/>
  <c r="AU101" i="11"/>
  <c r="AZ101" i="11" s="1"/>
  <c r="AS103" i="11"/>
  <c r="AQ111" i="11"/>
  <c r="AN127" i="11"/>
  <c r="AV127" i="11"/>
  <c r="AU110" i="11"/>
  <c r="AS111" i="11"/>
  <c r="AV112" i="11"/>
  <c r="AU114" i="11"/>
  <c r="AZ114" i="11" s="1"/>
  <c r="AR116" i="11"/>
  <c r="AX116" i="11" s="1"/>
  <c r="AU121" i="11"/>
  <c r="AZ121" i="11" s="1"/>
  <c r="AR123" i="11"/>
  <c r="AQ124" i="11"/>
  <c r="AP125" i="11"/>
  <c r="AR128" i="11"/>
  <c r="AU133" i="11"/>
  <c r="AZ133" i="11" s="1"/>
  <c r="AT134" i="11"/>
  <c r="AS135" i="11"/>
  <c r="AR136" i="11"/>
  <c r="AP138" i="11"/>
  <c r="AO139" i="11"/>
  <c r="AQ131" i="11"/>
  <c r="AP132" i="11"/>
  <c r="AQ133" i="11"/>
  <c r="AN134" i="11"/>
  <c r="AV134" i="11"/>
  <c r="AT136" i="11"/>
  <c r="AY136" i="11" s="1"/>
  <c r="AS137" i="11"/>
  <c r="AQ139" i="11"/>
  <c r="AP133" i="11"/>
  <c r="AN135" i="11"/>
  <c r="AV135" i="11"/>
  <c r="AU136" i="11"/>
  <c r="AZ136" i="11" s="1"/>
  <c r="AS138" i="11"/>
  <c r="AR139" i="11"/>
  <c r="AX139" i="11" s="1"/>
  <c r="AV129" i="11"/>
  <c r="AT130" i="11"/>
  <c r="AY130" i="11" s="1"/>
  <c r="AR132" i="11"/>
  <c r="AP134" i="11"/>
  <c r="AU137" i="11"/>
  <c r="AS139" i="11"/>
  <c r="AP106" i="11"/>
  <c r="AO111" i="11"/>
  <c r="AU115" i="11"/>
  <c r="AN117" i="11"/>
  <c r="AV117" i="11"/>
  <c r="AU118" i="11"/>
  <c r="AZ118" i="11" s="1"/>
  <c r="AS126" i="11"/>
  <c r="AN129" i="11"/>
  <c r="AU130" i="11"/>
  <c r="AZ130" i="11" s="1"/>
  <c r="AR133" i="11"/>
  <c r="AX133" i="11" s="1"/>
  <c r="AO135" i="11"/>
  <c r="AS136" i="11"/>
  <c r="AN137" i="11"/>
  <c r="AU138" i="11"/>
  <c r="AZ138" i="11" s="1"/>
  <c r="AT139" i="11"/>
  <c r="AN130" i="11"/>
  <c r="AU135" i="11"/>
  <c r="AZ135" i="11" s="1"/>
  <c r="AP136" i="11"/>
  <c r="AQ137" i="11"/>
  <c r="AN138" i="11"/>
  <c r="AV138" i="11"/>
  <c r="AU139" i="11"/>
  <c r="AS110" i="11"/>
  <c r="AN113" i="11"/>
  <c r="AT114" i="11"/>
  <c r="AY114" i="11" s="1"/>
  <c r="AP116" i="11"/>
  <c r="AT122" i="11"/>
  <c r="AQ123" i="11"/>
  <c r="AP124" i="11"/>
  <c r="AU126" i="11"/>
  <c r="AT127" i="11"/>
  <c r="AS134" i="11"/>
  <c r="AR135" i="11"/>
  <c r="AX135" i="11" s="1"/>
  <c r="AQ136" i="11"/>
  <c r="AP137" i="11"/>
  <c r="AO138" i="11"/>
  <c r="AN139" i="11"/>
  <c r="AV139" i="11"/>
  <c r="AO8" i="11"/>
  <c r="AS9" i="11"/>
  <c r="AV10" i="11"/>
  <c r="AP10" i="11"/>
  <c r="AS11" i="11"/>
  <c r="AU14" i="11"/>
  <c r="AQ17" i="11"/>
  <c r="AR17" i="11"/>
  <c r="AX17" i="11" s="1"/>
  <c r="AQ19" i="11"/>
  <c r="AO10" i="11"/>
  <c r="AS12" i="11"/>
  <c r="AR12" i="11"/>
  <c r="AX12" i="11" s="1"/>
  <c r="AN12" i="11"/>
  <c r="AV15" i="11"/>
  <c r="AU16" i="11"/>
  <c r="AT17" i="11"/>
  <c r="AY17" i="11" s="1"/>
  <c r="AV19" i="11"/>
  <c r="AU20" i="11"/>
  <c r="AZ20" i="11" s="1"/>
  <c r="AQ10" i="11"/>
  <c r="AP12" i="11"/>
  <c r="AO12" i="11"/>
  <c r="AS13" i="11"/>
  <c r="AV14" i="11"/>
  <c r="AP14" i="11"/>
  <c r="AS15" i="11"/>
  <c r="AU17" i="11"/>
  <c r="AZ17" i="11" s="1"/>
  <c r="AT21" i="11"/>
  <c r="AY21" i="11" s="1"/>
  <c r="AS21" i="11"/>
  <c r="AR21" i="11"/>
  <c r="AN9" i="11"/>
  <c r="AV9" i="11"/>
  <c r="AQ12" i="11"/>
  <c r="AT12" i="11"/>
  <c r="AO14" i="11"/>
  <c r="AR14" i="11"/>
  <c r="AX14" i="11" s="1"/>
  <c r="AS16" i="11"/>
  <c r="AR16" i="11"/>
  <c r="AN16" i="11"/>
  <c r="AS19" i="11"/>
  <c r="AS20" i="11"/>
  <c r="AO20" i="11"/>
  <c r="AS14" i="11"/>
  <c r="AO16" i="11"/>
  <c r="AV18" i="11"/>
  <c r="AP18" i="11"/>
  <c r="AT20" i="11"/>
  <c r="AU11" i="11"/>
  <c r="AT11" i="11"/>
  <c r="AY11" i="11" s="1"/>
  <c r="AO11" i="11"/>
  <c r="AU8" i="11"/>
  <c r="AZ8" i="11" s="1"/>
  <c r="AT9" i="11"/>
  <c r="AT10" i="11"/>
  <c r="AY10" i="11" s="1"/>
  <c r="AP11" i="11"/>
  <c r="AN13" i="11"/>
  <c r="AV13" i="11"/>
  <c r="AQ16" i="11"/>
  <c r="AT16" i="11"/>
  <c r="AY16" i="11" s="1"/>
  <c r="AO18" i="11"/>
  <c r="AS18" i="11"/>
  <c r="AQ20" i="11"/>
  <c r="AN21" i="11"/>
  <c r="AV21" i="11"/>
  <c r="AU10" i="11"/>
  <c r="AQ13" i="11"/>
  <c r="AR13" i="11"/>
  <c r="AX13" i="11" s="1"/>
  <c r="AU15" i="11"/>
  <c r="AZ15" i="11" s="1"/>
  <c r="AT15" i="11"/>
  <c r="AY15" i="11" s="1"/>
  <c r="AO15" i="11"/>
  <c r="AN15" i="11"/>
  <c r="AV16" i="11"/>
  <c r="AR18" i="11"/>
  <c r="AQ18" i="11"/>
  <c r="AQ21" i="11"/>
  <c r="AU21" i="11"/>
  <c r="AZ21" i="11" s="1"/>
  <c r="AS8" i="11"/>
  <c r="AR8" i="11"/>
  <c r="AX8" i="11" s="1"/>
  <c r="AN8" i="11"/>
  <c r="AR11" i="11"/>
  <c r="AV11" i="11"/>
  <c r="AU12" i="11"/>
  <c r="AT13" i="11"/>
  <c r="AY13" i="11" s="1"/>
  <c r="AT14" i="11"/>
  <c r="AY14" i="11" s="1"/>
  <c r="AP15" i="11"/>
  <c r="AN17" i="11"/>
  <c r="AV17" i="11"/>
  <c r="AU19" i="11"/>
  <c r="AT19" i="11"/>
  <c r="AY19" i="11" s="1"/>
  <c r="AP19" i="11"/>
  <c r="AO19" i="11"/>
  <c r="AN19" i="11"/>
  <c r="AP22" i="11"/>
  <c r="AN23" i="11"/>
  <c r="AV23" i="11"/>
  <c r="AT24" i="11"/>
  <c r="AY24" i="11" s="1"/>
  <c r="AR25" i="11"/>
  <c r="AX25" i="11" s="1"/>
  <c r="AP26" i="11"/>
  <c r="AN27" i="11"/>
  <c r="AV27" i="11"/>
  <c r="AT28" i="11"/>
  <c r="AY28" i="11" s="1"/>
  <c r="AR29" i="11"/>
  <c r="AX29" i="11" s="1"/>
  <c r="AP30" i="11"/>
  <c r="AN31" i="11"/>
  <c r="AV31" i="11"/>
  <c r="AT32" i="11"/>
  <c r="AR33" i="11"/>
  <c r="AX33" i="11" s="1"/>
  <c r="AP34" i="11"/>
  <c r="AN35" i="11"/>
  <c r="AV35" i="11"/>
  <c r="AT36" i="11"/>
  <c r="AR37" i="11"/>
  <c r="AX37" i="11" s="1"/>
  <c r="AP38" i="11"/>
  <c r="AN39" i="11"/>
  <c r="AV39" i="11"/>
  <c r="AT40" i="11"/>
  <c r="AY40" i="11" s="1"/>
  <c r="AR41" i="11"/>
  <c r="AX41" i="11" s="1"/>
  <c r="AP42" i="11"/>
  <c r="AN43" i="11"/>
  <c r="AV43" i="11"/>
  <c r="AT44" i="11"/>
  <c r="AY44" i="11" s="1"/>
  <c r="AR45" i="11"/>
  <c r="AX45" i="11" s="1"/>
  <c r="AP46" i="11"/>
  <c r="AN47" i="11"/>
  <c r="AT49" i="11"/>
  <c r="AY49" i="11" s="1"/>
  <c r="AR52" i="11"/>
  <c r="AX52" i="11" s="1"/>
  <c r="AP53" i="11"/>
  <c r="AO54" i="11"/>
  <c r="AN55" i="11"/>
  <c r="AN56" i="11"/>
  <c r="AN57" i="11"/>
  <c r="AN58" i="11"/>
  <c r="AN59" i="11"/>
  <c r="AR61" i="11"/>
  <c r="AS64" i="11"/>
  <c r="AO67" i="11"/>
  <c r="AO70" i="11"/>
  <c r="AS73" i="11"/>
  <c r="AS77" i="11"/>
  <c r="AQ77" i="11"/>
  <c r="AO77" i="11"/>
  <c r="AN77" i="11"/>
  <c r="AP79" i="11"/>
  <c r="AT86" i="11"/>
  <c r="AY86" i="11" s="1"/>
  <c r="AT98" i="11"/>
  <c r="AR98" i="11"/>
  <c r="AX98" i="11" s="1"/>
  <c r="AQ22" i="11"/>
  <c r="AO23" i="11"/>
  <c r="AS25" i="11"/>
  <c r="AQ26" i="11"/>
  <c r="AO27" i="11"/>
  <c r="AS29" i="11"/>
  <c r="AQ30" i="11"/>
  <c r="AO31" i="11"/>
  <c r="AS33" i="11"/>
  <c r="AQ34" i="11"/>
  <c r="AO35" i="11"/>
  <c r="AS37" i="11"/>
  <c r="AQ38" i="11"/>
  <c r="AO39" i="11"/>
  <c r="AS41" i="11"/>
  <c r="AQ42" i="11"/>
  <c r="AO43" i="11"/>
  <c r="AS45" i="11"/>
  <c r="AQ46" i="11"/>
  <c r="AO47" i="11"/>
  <c r="AO48" i="11"/>
  <c r="AV49" i="11"/>
  <c r="AQ53" i="11"/>
  <c r="AP54" i="11"/>
  <c r="AO55" i="11"/>
  <c r="AP56" i="11"/>
  <c r="AP57" i="11"/>
  <c r="AO58" i="11"/>
  <c r="AO59" i="11"/>
  <c r="AR60" i="11"/>
  <c r="AU62" i="11"/>
  <c r="AR63" i="11"/>
  <c r="AX63" i="11" s="1"/>
  <c r="AQ64" i="11"/>
  <c r="AT65" i="11"/>
  <c r="AY65" i="11" s="1"/>
  <c r="AT66" i="11"/>
  <c r="AY66" i="11" s="1"/>
  <c r="AN66" i="11"/>
  <c r="AQ67" i="11"/>
  <c r="AT67" i="11"/>
  <c r="AP70" i="11"/>
  <c r="AS71" i="11"/>
  <c r="AQ73" i="11"/>
  <c r="AT73" i="11"/>
  <c r="AY73" i="11" s="1"/>
  <c r="AS75" i="11"/>
  <c r="AT76" i="11"/>
  <c r="AU77" i="11"/>
  <c r="AT78" i="11"/>
  <c r="AQ79" i="11"/>
  <c r="AV80" i="11"/>
  <c r="AN82" i="11"/>
  <c r="AV82" i="11"/>
  <c r="AP85" i="11"/>
  <c r="AU85" i="11"/>
  <c r="AQ85" i="11"/>
  <c r="AR88" i="11"/>
  <c r="AS88" i="11"/>
  <c r="AN89" i="11"/>
  <c r="AR90" i="11"/>
  <c r="AX90" i="11" s="1"/>
  <c r="AU98" i="11"/>
  <c r="AZ98" i="11" s="1"/>
  <c r="AN20" i="11"/>
  <c r="AV20" i="11"/>
  <c r="AR22" i="11"/>
  <c r="AP23" i="11"/>
  <c r="AN24" i="11"/>
  <c r="AV24" i="11"/>
  <c r="AT25" i="11"/>
  <c r="AR26" i="11"/>
  <c r="AX26" i="11" s="1"/>
  <c r="AP27" i="11"/>
  <c r="AN28" i="11"/>
  <c r="AV28" i="11"/>
  <c r="AT29" i="11"/>
  <c r="AY29" i="11" s="1"/>
  <c r="AR30" i="11"/>
  <c r="AP31" i="11"/>
  <c r="AN32" i="11"/>
  <c r="AV32" i="11"/>
  <c r="AT33" i="11"/>
  <c r="AY33" i="11" s="1"/>
  <c r="AR34" i="11"/>
  <c r="AP35" i="11"/>
  <c r="AN36" i="11"/>
  <c r="AV36" i="11"/>
  <c r="AP39" i="11"/>
  <c r="AN40" i="11"/>
  <c r="AV40" i="11"/>
  <c r="AP43" i="11"/>
  <c r="AN44" i="11"/>
  <c r="AV44" i="11"/>
  <c r="AQ47" i="11"/>
  <c r="AP48" i="11"/>
  <c r="AN49" i="11"/>
  <c r="AQ54" i="11"/>
  <c r="AQ55" i="11"/>
  <c r="AP55" i="11"/>
  <c r="AQ56" i="11"/>
  <c r="AR56" i="11"/>
  <c r="AP58" i="11"/>
  <c r="AQ59" i="11"/>
  <c r="AP59" i="11"/>
  <c r="AP63" i="11"/>
  <c r="AO63" i="11"/>
  <c r="AU64" i="11"/>
  <c r="AZ64" i="11" s="1"/>
  <c r="AU65" i="11"/>
  <c r="AU67" i="11"/>
  <c r="AR70" i="11"/>
  <c r="AQ70" i="11"/>
  <c r="AN72" i="11"/>
  <c r="AU73" i="11"/>
  <c r="AP75" i="11"/>
  <c r="AU75" i="11"/>
  <c r="AZ75" i="11" s="1"/>
  <c r="AV77" i="11"/>
  <c r="AR79" i="11"/>
  <c r="AU80" i="11"/>
  <c r="AS80" i="11"/>
  <c r="AN80" i="11"/>
  <c r="AS83" i="11"/>
  <c r="AN84" i="11"/>
  <c r="AV84" i="11"/>
  <c r="AS85" i="11"/>
  <c r="AQ87" i="11"/>
  <c r="AS89" i="11"/>
  <c r="AN98" i="11"/>
  <c r="AV98" i="11"/>
  <c r="AQ23" i="11"/>
  <c r="AO24" i="11"/>
  <c r="AQ27" i="11"/>
  <c r="AO28" i="11"/>
  <c r="AQ31" i="11"/>
  <c r="AO32" i="11"/>
  <c r="AQ35" i="11"/>
  <c r="AO36" i="11"/>
  <c r="AO40" i="11"/>
  <c r="AO44" i="11"/>
  <c r="AO49" i="11"/>
  <c r="AS54" i="11"/>
  <c r="AR55" i="11"/>
  <c r="AX55" i="11" s="1"/>
  <c r="AS56" i="11"/>
  <c r="AQ58" i="11"/>
  <c r="AR59" i="11"/>
  <c r="AT61" i="11"/>
  <c r="AY61" i="11" s="1"/>
  <c r="AN62" i="11"/>
  <c r="AQ63" i="11"/>
  <c r="AT63" i="11"/>
  <c r="AP66" i="11"/>
  <c r="AS67" i="11"/>
  <c r="AV67" i="11"/>
  <c r="AS70" i="11"/>
  <c r="AR72" i="11"/>
  <c r="AX72" i="11" s="1"/>
  <c r="AV73" i="11"/>
  <c r="AS79" i="11"/>
  <c r="AO80" i="11"/>
  <c r="AP82" i="11"/>
  <c r="AU82" i="11"/>
  <c r="AS82" i="11"/>
  <c r="AQ82" i="11"/>
  <c r="AT85" i="11"/>
  <c r="AY85" i="11" s="1"/>
  <c r="AQ89" i="11"/>
  <c r="AU89" i="11"/>
  <c r="AZ89" i="11" s="1"/>
  <c r="AO50" i="11"/>
  <c r="AU53" i="11"/>
  <c r="AS55" i="11"/>
  <c r="AT55" i="11"/>
  <c r="AT56" i="11"/>
  <c r="AY56" i="11" s="1"/>
  <c r="AS58" i="11"/>
  <c r="AS59" i="11"/>
  <c r="AT59" i="11"/>
  <c r="AY59" i="11" s="1"/>
  <c r="AU60" i="11"/>
  <c r="AZ60" i="11" s="1"/>
  <c r="AU61" i="11"/>
  <c r="AO62" i="11"/>
  <c r="AU63" i="11"/>
  <c r="AZ63" i="11" s="1"/>
  <c r="AV65" i="11"/>
  <c r="AP65" i="11"/>
  <c r="AR66" i="11"/>
  <c r="AX66" i="11" s="1"/>
  <c r="AN68" i="11"/>
  <c r="AV68" i="11"/>
  <c r="AS72" i="11"/>
  <c r="AR75" i="11"/>
  <c r="AX75" i="11" s="1"/>
  <c r="AQ76" i="11"/>
  <c r="AO76" i="11"/>
  <c r="AS76" i="11"/>
  <c r="AO78" i="11"/>
  <c r="AQ80" i="11"/>
  <c r="AR82" i="11"/>
  <c r="AP84" i="11"/>
  <c r="AO9" i="11"/>
  <c r="AO13" i="11"/>
  <c r="AO17" i="11"/>
  <c r="AO21" i="11"/>
  <c r="AO25" i="11"/>
  <c r="AO29" i="11"/>
  <c r="AO33" i="11"/>
  <c r="AO37" i="11"/>
  <c r="AO41" i="11"/>
  <c r="AO45" i="11"/>
  <c r="AO51" i="11"/>
  <c r="AO52" i="11"/>
  <c r="AV53" i="11"/>
  <c r="AT58" i="11"/>
  <c r="AY58" i="11" s="1"/>
  <c r="AS63" i="11"/>
  <c r="AS66" i="11"/>
  <c r="AV66" i="11"/>
  <c r="AP68" i="11"/>
  <c r="AR68" i="11"/>
  <c r="AU70" i="11"/>
  <c r="AZ70" i="11" s="1"/>
  <c r="AR71" i="11"/>
  <c r="AX71" i="11" s="1"/>
  <c r="AQ72" i="11"/>
  <c r="AP76" i="11"/>
  <c r="AU76" i="11"/>
  <c r="AZ76" i="11" s="1"/>
  <c r="AT77" i="11"/>
  <c r="AV81" i="11"/>
  <c r="AR87" i="11"/>
  <c r="AN88" i="11"/>
  <c r="AR89" i="11"/>
  <c r="AX89" i="11" s="1"/>
  <c r="AS94" i="11"/>
  <c r="AP9" i="11"/>
  <c r="AN10" i="11"/>
  <c r="AP13" i="11"/>
  <c r="AN14" i="11"/>
  <c r="AP17" i="11"/>
  <c r="AN18" i="11"/>
  <c r="AR20" i="11"/>
  <c r="AX20" i="11" s="1"/>
  <c r="AP21" i="11"/>
  <c r="AN22" i="11"/>
  <c r="AT23" i="11"/>
  <c r="AY23" i="11" s="1"/>
  <c r="AR24" i="11"/>
  <c r="AX24" i="11" s="1"/>
  <c r="AP25" i="11"/>
  <c r="AN26" i="11"/>
  <c r="AN30" i="11"/>
  <c r="AV30" i="11"/>
  <c r="AN34" i="11"/>
  <c r="AV34" i="11"/>
  <c r="AN38" i="11"/>
  <c r="AV38" i="11"/>
  <c r="AN42" i="11"/>
  <c r="AV42" i="11"/>
  <c r="AN46" i="11"/>
  <c r="AV46" i="11"/>
  <c r="AQ51" i="11"/>
  <c r="AP51" i="11"/>
  <c r="AN53" i="11"/>
  <c r="AV56" i="11"/>
  <c r="AU57" i="11"/>
  <c r="AV57" i="11"/>
  <c r="AU58" i="11"/>
  <c r="AZ58" i="11" s="1"/>
  <c r="AV61" i="11"/>
  <c r="AP61" i="11"/>
  <c r="AR62" i="11"/>
  <c r="AQ62" i="11"/>
  <c r="AN64" i="11"/>
  <c r="AV64" i="11"/>
  <c r="AP71" i="11"/>
  <c r="AO71" i="11"/>
  <c r="AO74" i="11"/>
  <c r="AT75" i="11"/>
  <c r="AY75" i="11" s="1"/>
  <c r="AN79" i="11"/>
  <c r="AV79" i="11"/>
  <c r="AU81" i="11"/>
  <c r="AZ81" i="11" s="1"/>
  <c r="AS81" i="11"/>
  <c r="AR84" i="11"/>
  <c r="AS84" i="11"/>
  <c r="AP86" i="11"/>
  <c r="AU86" i="11"/>
  <c r="AZ86" i="11" s="1"/>
  <c r="AO86" i="11"/>
  <c r="AQ88" i="11"/>
  <c r="AS90" i="11"/>
  <c r="AP93" i="11"/>
  <c r="AT93" i="11"/>
  <c r="AY93" i="11" s="1"/>
  <c r="AU93" i="11"/>
  <c r="AZ93" i="11" s="1"/>
  <c r="AT94" i="11"/>
  <c r="AS50" i="11"/>
  <c r="AN60" i="11"/>
  <c r="AV60" i="11"/>
  <c r="AS62" i="11"/>
  <c r="AV62" i="11"/>
  <c r="AP64" i="11"/>
  <c r="AU66" i="11"/>
  <c r="AZ66" i="11" s="1"/>
  <c r="AR67" i="11"/>
  <c r="AX67" i="11" s="1"/>
  <c r="AQ68" i="11"/>
  <c r="AT69" i="11"/>
  <c r="AY69" i="11" s="1"/>
  <c r="AT70" i="11"/>
  <c r="AN70" i="11"/>
  <c r="AQ71" i="11"/>
  <c r="AT71" i="11"/>
  <c r="AY71" i="11" s="1"/>
  <c r="AN73" i="11"/>
  <c r="AR78" i="11"/>
  <c r="AX78" i="11" s="1"/>
  <c r="AO79" i="11"/>
  <c r="AO81" i="11"/>
  <c r="AT82" i="11"/>
  <c r="AY82" i="11" s="1"/>
  <c r="AU83" i="11"/>
  <c r="AP83" i="11"/>
  <c r="AN85" i="11"/>
  <c r="AV85" i="11"/>
  <c r="AT87" i="11"/>
  <c r="AY87" i="11" s="1"/>
  <c r="AO88" i="11"/>
  <c r="AU88" i="11"/>
  <c r="AZ88" i="11" s="1"/>
  <c r="AT89" i="11"/>
  <c r="AY89" i="11" s="1"/>
  <c r="AO90" i="11"/>
  <c r="AV93" i="11"/>
  <c r="AV96" i="11"/>
  <c r="AP96" i="11"/>
  <c r="AQ96" i="11"/>
  <c r="AS98" i="11"/>
  <c r="AO61" i="11"/>
  <c r="AO65" i="11"/>
  <c r="AO69" i="11"/>
  <c r="AT79" i="11"/>
  <c r="AN83" i="11"/>
  <c r="AV83" i="11"/>
  <c r="AP87" i="11"/>
  <c r="AP88" i="11"/>
  <c r="AQ93" i="11"/>
  <c r="AS93" i="11"/>
  <c r="AN93" i="11"/>
  <c r="AS96" i="11"/>
  <c r="AU96" i="11"/>
  <c r="AN96" i="11"/>
  <c r="AT97" i="11"/>
  <c r="AY97" i="11" s="1"/>
  <c r="AN99" i="11"/>
  <c r="AV99" i="11"/>
  <c r="AO103" i="11"/>
  <c r="AQ103" i="11"/>
  <c r="AR106" i="11"/>
  <c r="AQ109" i="11"/>
  <c r="AS109" i="11"/>
  <c r="AN109" i="11"/>
  <c r="AT110" i="11"/>
  <c r="AY110" i="11" s="1"/>
  <c r="AS112" i="11"/>
  <c r="AU112" i="11"/>
  <c r="AZ112" i="11" s="1"/>
  <c r="AN112" i="11"/>
  <c r="AT113" i="11"/>
  <c r="AN115" i="11"/>
  <c r="AV115" i="11"/>
  <c r="AO119" i="11"/>
  <c r="AR122" i="11"/>
  <c r="AX122" i="11" s="1"/>
  <c r="AQ125" i="11"/>
  <c r="AS125" i="11"/>
  <c r="AN125" i="11"/>
  <c r="AS128" i="11"/>
  <c r="AU128" i="11"/>
  <c r="AZ128" i="11" s="1"/>
  <c r="AN128" i="11"/>
  <c r="AT129" i="11"/>
  <c r="AY129" i="11" s="1"/>
  <c r="AN131" i="11"/>
  <c r="AV131" i="11"/>
  <c r="AQ100" i="11"/>
  <c r="AR103" i="11"/>
  <c r="AO109" i="11"/>
  <c r="AO112" i="11"/>
  <c r="AQ116" i="11"/>
  <c r="AU119" i="11"/>
  <c r="AR119" i="11"/>
  <c r="AX119" i="11" s="1"/>
  <c r="AP122" i="11"/>
  <c r="AS122" i="11"/>
  <c r="AO125" i="11"/>
  <c r="AO128" i="11"/>
  <c r="AR129" i="11"/>
  <c r="AU129" i="11"/>
  <c r="AZ129" i="11" s="1"/>
  <c r="AP131" i="11"/>
  <c r="AT91" i="11"/>
  <c r="AY91" i="11" s="1"/>
  <c r="AS92" i="11"/>
  <c r="AU92" i="11"/>
  <c r="AN92" i="11"/>
  <c r="AU99" i="11"/>
  <c r="AQ99" i="11"/>
  <c r="AV100" i="11"/>
  <c r="AR102" i="11"/>
  <c r="AX102" i="11" s="1"/>
  <c r="AQ105" i="11"/>
  <c r="AS105" i="11"/>
  <c r="AT107" i="11"/>
  <c r="AY107" i="11" s="1"/>
  <c r="AS108" i="11"/>
  <c r="AU108" i="11"/>
  <c r="AN108" i="11"/>
  <c r="AT109" i="11"/>
  <c r="AY109" i="11" s="1"/>
  <c r="AP112" i="11"/>
  <c r="AO115" i="11"/>
  <c r="AQ115" i="11"/>
  <c r="AV116" i="11"/>
  <c r="AR118" i="11"/>
  <c r="AX118" i="11" s="1"/>
  <c r="AQ121" i="11"/>
  <c r="AS121" i="11"/>
  <c r="AT123" i="11"/>
  <c r="AY123" i="11" s="1"/>
  <c r="AS124" i="11"/>
  <c r="AU124" i="11"/>
  <c r="AZ124" i="11" s="1"/>
  <c r="AN124" i="11"/>
  <c r="AT125" i="11"/>
  <c r="AY125" i="11" s="1"/>
  <c r="AP128" i="11"/>
  <c r="AO131" i="11"/>
  <c r="AR99" i="11"/>
  <c r="AT100" i="11"/>
  <c r="AP102" i="11"/>
  <c r="AS102" i="11"/>
  <c r="AO105" i="11"/>
  <c r="AO108" i="11"/>
  <c r="AQ112" i="11"/>
  <c r="AV114" i="11"/>
  <c r="AR115" i="11"/>
  <c r="AX115" i="11" s="1"/>
  <c r="AT116" i="11"/>
  <c r="AY116" i="11" s="1"/>
  <c r="AP118" i="11"/>
  <c r="AS118" i="11"/>
  <c r="AO121" i="11"/>
  <c r="AO124" i="11"/>
  <c r="AQ128" i="11"/>
  <c r="AV130" i="11"/>
  <c r="AU131" i="11"/>
  <c r="AZ131" i="11" s="1"/>
  <c r="AT132" i="11"/>
  <c r="AQ101" i="11"/>
  <c r="AS101" i="11"/>
  <c r="AT102" i="11"/>
  <c r="AT103" i="11"/>
  <c r="AS104" i="11"/>
  <c r="AU104" i="11"/>
  <c r="AZ104" i="11" s="1"/>
  <c r="AN104" i="11"/>
  <c r="AT105" i="11"/>
  <c r="AY105" i="11" s="1"/>
  <c r="AN107" i="11"/>
  <c r="AV107" i="11"/>
  <c r="AV109" i="11"/>
  <c r="AR114" i="11"/>
  <c r="AX114" i="11" s="1"/>
  <c r="AS115" i="11"/>
  <c r="AQ117" i="11"/>
  <c r="AS117" i="11"/>
  <c r="AT118" i="11"/>
  <c r="AT119" i="11"/>
  <c r="AY119" i="11" s="1"/>
  <c r="AS120" i="11"/>
  <c r="AU120" i="11"/>
  <c r="AZ120" i="11" s="1"/>
  <c r="AN120" i="11"/>
  <c r="AT121" i="11"/>
  <c r="AN123" i="11"/>
  <c r="AV123" i="11"/>
  <c r="AV125" i="11"/>
  <c r="AR130" i="11"/>
  <c r="AX130" i="11" s="1"/>
  <c r="AS131" i="11"/>
  <c r="AN74" i="11"/>
  <c r="AV74" i="11"/>
  <c r="AO75" i="11"/>
  <c r="AP77" i="11"/>
  <c r="AP78" i="11"/>
  <c r="AQ78" i="11"/>
  <c r="AR80" i="11"/>
  <c r="AX80" i="11" s="1"/>
  <c r="AR81" i="11"/>
  <c r="AX81" i="11" s="1"/>
  <c r="AT84" i="11"/>
  <c r="AN90" i="11"/>
  <c r="AV90" i="11"/>
  <c r="AP91" i="11"/>
  <c r="AR92" i="11"/>
  <c r="AX92" i="11" s="1"/>
  <c r="AN94" i="11"/>
  <c r="AV94" i="11"/>
  <c r="AT96" i="11"/>
  <c r="AY96" i="11" s="1"/>
  <c r="AP98" i="11"/>
  <c r="AP101" i="11"/>
  <c r="AO101" i="11"/>
  <c r="AO104" i="11"/>
  <c r="AR105" i="11"/>
  <c r="AP107" i="11"/>
  <c r="AR108" i="11"/>
  <c r="AX108" i="11" s="1"/>
  <c r="AN110" i="11"/>
  <c r="AV110" i="11"/>
  <c r="AU111" i="11"/>
  <c r="AZ111" i="11" s="1"/>
  <c r="AR111" i="11"/>
  <c r="AX111" i="11" s="1"/>
  <c r="AT112" i="11"/>
  <c r="AP114" i="11"/>
  <c r="AP117" i="11"/>
  <c r="AO117" i="11"/>
  <c r="AO120" i="11"/>
  <c r="AR121" i="11"/>
  <c r="AX121" i="11" s="1"/>
  <c r="AP123" i="11"/>
  <c r="AR124" i="11"/>
  <c r="AN126" i="11"/>
  <c r="AV126" i="11"/>
  <c r="AU127" i="11"/>
  <c r="AZ127" i="11" s="1"/>
  <c r="AR127" i="11"/>
  <c r="AX127" i="11" s="1"/>
  <c r="AT128" i="11"/>
  <c r="AY128" i="11" s="1"/>
  <c r="AP130" i="11"/>
  <c r="AO64" i="11"/>
  <c r="AO68" i="11"/>
  <c r="AO72" i="11"/>
  <c r="AT83" i="11"/>
  <c r="AN87" i="11"/>
  <c r="AV87" i="11"/>
  <c r="AU91" i="11"/>
  <c r="AZ91" i="11" s="1"/>
  <c r="AV92" i="11"/>
  <c r="AR94" i="11"/>
  <c r="AQ97" i="11"/>
  <c r="AS97" i="11"/>
  <c r="AT99" i="11"/>
  <c r="AY99" i="11" s="1"/>
  <c r="AS100" i="11"/>
  <c r="AU100" i="11"/>
  <c r="AZ100" i="11" s="1"/>
  <c r="AN100" i="11"/>
  <c r="AT101" i="11"/>
  <c r="AN103" i="11"/>
  <c r="AV103" i="11"/>
  <c r="AO107" i="11"/>
  <c r="AV108" i="11"/>
  <c r="AR110" i="11"/>
  <c r="AQ113" i="11"/>
  <c r="AS113" i="11"/>
  <c r="AT115" i="11"/>
  <c r="AY115" i="11" s="1"/>
  <c r="AS116" i="11"/>
  <c r="AU116" i="11"/>
  <c r="AZ116" i="11" s="1"/>
  <c r="AN116" i="11"/>
  <c r="AT117" i="11"/>
  <c r="AY117" i="11" s="1"/>
  <c r="AN119" i="11"/>
  <c r="AV119" i="11"/>
  <c r="AO123" i="11"/>
  <c r="AV124" i="11"/>
  <c r="AR126" i="11"/>
  <c r="AQ129" i="11"/>
  <c r="AS129" i="11"/>
  <c r="AT131" i="11"/>
  <c r="AS132" i="11"/>
  <c r="AO132" i="11"/>
  <c r="AN61" i="11"/>
  <c r="AN65" i="11"/>
  <c r="AN69" i="11"/>
  <c r="AP73" i="11"/>
  <c r="AO73" i="11"/>
  <c r="AP74" i="11"/>
  <c r="AQ74" i="11"/>
  <c r="AR76" i="11"/>
  <c r="AX76" i="11" s="1"/>
  <c r="AR77" i="11"/>
  <c r="AX77" i="11" s="1"/>
  <c r="AS78" i="11"/>
  <c r="AT80" i="11"/>
  <c r="AY80" i="11" s="1"/>
  <c r="AN86" i="11"/>
  <c r="AV86" i="11"/>
  <c r="AP89" i="11"/>
  <c r="AO89" i="11"/>
  <c r="AP90" i="11"/>
  <c r="AQ90" i="11"/>
  <c r="AT92" i="11"/>
  <c r="AY92" i="11" s="1"/>
  <c r="AP94" i="11"/>
  <c r="AP97" i="11"/>
  <c r="AO97" i="11"/>
  <c r="AR101" i="11"/>
  <c r="AP103" i="11"/>
  <c r="AR104" i="11"/>
  <c r="AX104" i="11" s="1"/>
  <c r="AQ104" i="11"/>
  <c r="AN106" i="11"/>
  <c r="AV106" i="11"/>
  <c r="AU107" i="11"/>
  <c r="AT108" i="11"/>
  <c r="AY108" i="11" s="1"/>
  <c r="AP110" i="11"/>
  <c r="AP113" i="11"/>
  <c r="AO113" i="11"/>
  <c r="AR117" i="11"/>
  <c r="AX117" i="11" s="1"/>
  <c r="AP119" i="11"/>
  <c r="AR120" i="11"/>
  <c r="AX120" i="11" s="1"/>
  <c r="AQ120" i="11"/>
  <c r="AN122" i="11"/>
  <c r="AV122" i="11"/>
  <c r="AU123" i="11"/>
  <c r="AZ123" i="11" s="1"/>
  <c r="AT124" i="11"/>
  <c r="AY124" i="11" s="1"/>
  <c r="AP126" i="11"/>
  <c r="AP129" i="11"/>
  <c r="AO129" i="11"/>
  <c r="AO91" i="11"/>
  <c r="AQ94" i="11"/>
  <c r="AO95" i="11"/>
  <c r="AQ98" i="11"/>
  <c r="AO99" i="11"/>
  <c r="AQ102" i="11"/>
  <c r="AQ106" i="11"/>
  <c r="AQ110" i="11"/>
  <c r="AQ114" i="11"/>
  <c r="AQ118" i="11"/>
  <c r="AQ122" i="11"/>
  <c r="AQ126" i="11"/>
  <c r="AQ130" i="11"/>
  <c r="AU132" i="11"/>
  <c r="AZ132" i="11" s="1"/>
  <c r="AS133" i="11"/>
  <c r="AQ134" i="11"/>
  <c r="AN132" i="11"/>
  <c r="AV132" i="11"/>
  <c r="AT133" i="11"/>
  <c r="AY133" i="11" s="1"/>
  <c r="AR134" i="11"/>
  <c r="AP135" i="11"/>
  <c r="AN136" i="11"/>
  <c r="AV136" i="11"/>
  <c r="AT137" i="11"/>
  <c r="AY137" i="11" s="1"/>
  <c r="AR138" i="11"/>
  <c r="AX138" i="11" s="1"/>
  <c r="AP139" i="11"/>
  <c r="AQ135" i="11"/>
  <c r="AO136" i="11"/>
  <c r="AV137" i="11"/>
  <c r="AT138" i="11"/>
  <c r="AY138" i="11" s="1"/>
  <c r="AO133" i="11"/>
  <c r="AO137" i="11"/>
  <c r="AO94" i="11"/>
  <c r="AO98" i="11"/>
  <c r="AO102" i="11"/>
  <c r="AO106" i="11"/>
  <c r="AO110" i="11"/>
  <c r="AO114" i="11"/>
  <c r="AO118" i="11"/>
  <c r="AO122" i="11"/>
  <c r="AO126" i="11"/>
  <c r="AO130" i="11"/>
  <c r="AO134" i="11"/>
  <c r="M70" i="10"/>
  <c r="M58" i="10"/>
  <c r="M42" i="10"/>
  <c r="M60" i="10"/>
  <c r="M59" i="10"/>
  <c r="K43" i="10"/>
  <c r="L43" i="10"/>
  <c r="J43" i="10"/>
  <c r="M86" i="10"/>
  <c r="L71" i="10"/>
  <c r="M71" i="10"/>
  <c r="J71" i="10"/>
  <c r="K71" i="10"/>
  <c r="M57" i="10"/>
  <c r="M87" i="10"/>
  <c r="K8" i="10"/>
  <c r="K9" i="10" s="1"/>
  <c r="L8" i="10"/>
  <c r="L9" i="10" s="1"/>
  <c r="E8" i="10"/>
  <c r="B9" i="10" s="1"/>
  <c r="C9" i="10"/>
  <c r="AZ119" i="11" l="1"/>
  <c r="AY45" i="11"/>
  <c r="AX113" i="11"/>
  <c r="AX101" i="11"/>
  <c r="AY101" i="11"/>
  <c r="AY84" i="11"/>
  <c r="AY102" i="11"/>
  <c r="AX62" i="11"/>
  <c r="AX82" i="11"/>
  <c r="AY63" i="11"/>
  <c r="AZ65" i="11"/>
  <c r="AX34" i="11"/>
  <c r="AZ85" i="11"/>
  <c r="AY76" i="11"/>
  <c r="AX61" i="11"/>
  <c r="AX136" i="11"/>
  <c r="AZ113" i="11"/>
  <c r="AX69" i="11"/>
  <c r="AZ51" i="11"/>
  <c r="AY90" i="11"/>
  <c r="AZ35" i="11"/>
  <c r="AZ106" i="11"/>
  <c r="AX40" i="11"/>
  <c r="AZ48" i="11"/>
  <c r="AX19" i="11"/>
  <c r="AZ102" i="11"/>
  <c r="AX36" i="11"/>
  <c r="AX57" i="11"/>
  <c r="AZ74" i="11"/>
  <c r="AY104" i="11"/>
  <c r="AZ47" i="11"/>
  <c r="AZ33" i="11"/>
  <c r="AY9" i="11"/>
  <c r="AX49" i="11"/>
  <c r="AX65" i="11"/>
  <c r="AY18" i="11"/>
  <c r="AY106" i="11"/>
  <c r="AX35" i="11"/>
  <c r="AX83" i="11"/>
  <c r="AY12" i="11"/>
  <c r="AY127" i="11"/>
  <c r="AY139" i="11"/>
  <c r="AZ137" i="11"/>
  <c r="AY38" i="11"/>
  <c r="AX86" i="11"/>
  <c r="AY126" i="11"/>
  <c r="AX46" i="11"/>
  <c r="AZ34" i="11"/>
  <c r="AZ105" i="11"/>
  <c r="AX85" i="11"/>
  <c r="AX42" i="11"/>
  <c r="AZ30" i="11"/>
  <c r="AZ122" i="11"/>
  <c r="AY50" i="11"/>
  <c r="AY131" i="11"/>
  <c r="AX59" i="11"/>
  <c r="AY32" i="11"/>
  <c r="AZ12" i="11"/>
  <c r="AZ126" i="11"/>
  <c r="AZ139" i="11"/>
  <c r="AX128" i="11"/>
  <c r="AX93" i="11"/>
  <c r="AX48" i="11"/>
  <c r="AX47" i="11"/>
  <c r="AZ103" i="11"/>
  <c r="AZ27" i="11"/>
  <c r="AZ125" i="11"/>
  <c r="AY64" i="11"/>
  <c r="AX100" i="11"/>
  <c r="AY88" i="11"/>
  <c r="AX43" i="11"/>
  <c r="AX51" i="11"/>
  <c r="AX137" i="11"/>
  <c r="AZ94" i="11"/>
  <c r="AZ68" i="11"/>
  <c r="AX125" i="11"/>
  <c r="AX107" i="11"/>
  <c r="AY41" i="11"/>
  <c r="AZ25" i="11"/>
  <c r="AZ9" i="11"/>
  <c r="AY94" i="11"/>
  <c r="AX109" i="11"/>
  <c r="AX58" i="11"/>
  <c r="AX134" i="11"/>
  <c r="AX110" i="11"/>
  <c r="AY132" i="11"/>
  <c r="AZ73" i="11"/>
  <c r="AY83" i="11"/>
  <c r="AX99" i="11"/>
  <c r="AX87" i="11"/>
  <c r="AY112" i="11"/>
  <c r="AZ108" i="11"/>
  <c r="AZ99" i="11"/>
  <c r="AY113" i="11"/>
  <c r="AX106" i="11"/>
  <c r="AY79" i="11"/>
  <c r="AZ57" i="11"/>
  <c r="AY55" i="11"/>
  <c r="AX30" i="11"/>
  <c r="AZ62" i="11"/>
  <c r="AY98" i="11"/>
  <c r="AX18" i="11"/>
  <c r="AZ10" i="11"/>
  <c r="AZ11" i="11"/>
  <c r="AZ16" i="11"/>
  <c r="AX132" i="11"/>
  <c r="AZ110" i="11"/>
  <c r="AZ84" i="11"/>
  <c r="AY35" i="11"/>
  <c r="AZ13" i="11"/>
  <c r="AX74" i="11"/>
  <c r="AY120" i="11"/>
  <c r="AX96" i="11"/>
  <c r="AZ78" i="11"/>
  <c r="AZ42" i="11"/>
  <c r="AZ97" i="11"/>
  <c r="AZ56" i="11"/>
  <c r="AX27" i="11"/>
  <c r="AZ95" i="11"/>
  <c r="AZ38" i="11"/>
  <c r="AY135" i="11"/>
  <c r="AX50" i="11"/>
  <c r="AZ39" i="11"/>
  <c r="AX105" i="11"/>
  <c r="AX129" i="11"/>
  <c r="AX68" i="11"/>
  <c r="AZ107" i="11"/>
  <c r="AX124" i="11"/>
  <c r="AY121" i="11"/>
  <c r="AX103" i="11"/>
  <c r="AZ83" i="11"/>
  <c r="AY77" i="11"/>
  <c r="AZ82" i="11"/>
  <c r="AZ80" i="11"/>
  <c r="AX70" i="11"/>
  <c r="AX88" i="11"/>
  <c r="AY78" i="11"/>
  <c r="AY67" i="11"/>
  <c r="AX60" i="11"/>
  <c r="AZ19" i="11"/>
  <c r="AX11" i="11"/>
  <c r="AY20" i="11"/>
  <c r="AZ14" i="11"/>
  <c r="AX10" i="11"/>
  <c r="AY72" i="11"/>
  <c r="AZ44" i="11"/>
  <c r="AX31" i="11"/>
  <c r="AX73" i="11"/>
  <c r="AY51" i="11"/>
  <c r="AY54" i="11"/>
  <c r="AX32" i="11"/>
  <c r="AZ18" i="11"/>
  <c r="AZ41" i="11"/>
  <c r="AX112" i="11"/>
  <c r="AZ69" i="11"/>
  <c r="AZ40" i="11"/>
  <c r="AZ24" i="11"/>
  <c r="AY68" i="11"/>
  <c r="AY47" i="11"/>
  <c r="AX28" i="11"/>
  <c r="AZ134" i="11"/>
  <c r="AX131" i="11"/>
  <c r="AY134" i="11"/>
  <c r="AZ87" i="11"/>
  <c r="AZ32" i="11"/>
  <c r="AY118" i="11"/>
  <c r="AY100" i="11"/>
  <c r="AY25" i="11"/>
  <c r="AZ96" i="11"/>
  <c r="AX84" i="11"/>
  <c r="AX126" i="11"/>
  <c r="AX94" i="11"/>
  <c r="AY103" i="11"/>
  <c r="AZ92" i="11"/>
  <c r="AY70" i="11"/>
  <c r="AZ61" i="11"/>
  <c r="AZ53" i="11"/>
  <c r="AX79" i="11"/>
  <c r="AZ67" i="11"/>
  <c r="AX56" i="11"/>
  <c r="AX22" i="11"/>
  <c r="AZ77" i="11"/>
  <c r="AY36" i="11"/>
  <c r="AX16" i="11"/>
  <c r="AX21" i="11"/>
  <c r="AY122" i="11"/>
  <c r="AZ115" i="11"/>
  <c r="AX123" i="11"/>
  <c r="AY81" i="11"/>
  <c r="AZ52" i="11"/>
  <c r="AZ90" i="11"/>
  <c r="AZ71" i="11"/>
  <c r="AZ28" i="11"/>
  <c r="AY37" i="11"/>
  <c r="AX53" i="11"/>
  <c r="AZ49" i="11"/>
  <c r="AY39" i="11"/>
  <c r="AZ23" i="11"/>
  <c r="AZ46" i="11"/>
  <c r="AZ79" i="11"/>
  <c r="AZ109" i="11"/>
  <c r="AY48" i="11"/>
  <c r="AY8" i="11"/>
  <c r="D9" i="10"/>
  <c r="J9" i="10"/>
  <c r="M61" i="10"/>
  <c r="M63" i="10" s="1"/>
  <c r="M88" i="10"/>
  <c r="M90" i="10" s="1"/>
  <c r="J14" i="10"/>
  <c r="J15" i="10"/>
  <c r="J13" i="10"/>
  <c r="K14" i="10"/>
  <c r="K15" i="10"/>
  <c r="K13" i="10"/>
  <c r="BD2" i="11" l="1"/>
  <c r="BD3" i="11"/>
  <c r="BC2" i="11"/>
  <c r="BD5" i="11"/>
  <c r="BC3" i="11"/>
  <c r="BD4" i="11"/>
  <c r="BE4" i="11"/>
  <c r="BE5" i="11"/>
  <c r="BE3" i="11"/>
  <c r="BE2" i="11"/>
  <c r="BC5" i="11"/>
  <c r="BC4" i="11"/>
  <c r="BC8" i="11" s="1"/>
  <c r="K22" i="10"/>
  <c r="K30" i="10"/>
  <c r="K21" i="10"/>
  <c r="K29" i="10"/>
  <c r="K16" i="10"/>
  <c r="K20" i="10"/>
  <c r="K28" i="10"/>
  <c r="J20" i="10"/>
  <c r="J16" i="10"/>
  <c r="L13" i="10"/>
  <c r="J28" i="10"/>
  <c r="J22" i="10"/>
  <c r="J30" i="10"/>
  <c r="L15" i="10"/>
  <c r="L14" i="10"/>
  <c r="J21" i="10"/>
  <c r="L21" i="10" s="1"/>
  <c r="J29" i="10"/>
  <c r="BC120" i="11" l="1"/>
  <c r="BD109" i="11"/>
  <c r="BE16" i="11"/>
  <c r="BD69" i="11"/>
  <c r="BC84" i="11"/>
  <c r="BC92" i="11"/>
  <c r="BC97" i="11"/>
  <c r="BE116" i="11"/>
  <c r="BE121" i="11"/>
  <c r="BD66" i="11"/>
  <c r="BC29" i="11"/>
  <c r="BD21" i="11"/>
  <c r="BD131" i="11"/>
  <c r="BD22" i="11"/>
  <c r="BD99" i="11"/>
  <c r="BE89" i="11"/>
  <c r="BD19" i="11"/>
  <c r="BD14" i="11"/>
  <c r="BD93" i="11"/>
  <c r="BD105" i="11"/>
  <c r="BC30" i="11"/>
  <c r="BD53" i="11"/>
  <c r="BD9" i="11"/>
  <c r="BE45" i="11"/>
  <c r="BD24" i="11"/>
  <c r="BE22" i="11"/>
  <c r="BD43" i="11"/>
  <c r="BD58" i="11"/>
  <c r="BD127" i="11"/>
  <c r="BD107" i="11"/>
  <c r="BC13" i="11"/>
  <c r="BD133" i="11"/>
  <c r="BD13" i="11"/>
  <c r="BD42" i="11"/>
  <c r="BD119" i="11"/>
  <c r="BD11" i="11"/>
  <c r="BD51" i="11"/>
  <c r="BD85" i="11"/>
  <c r="BD83" i="11"/>
  <c r="BD138" i="11"/>
  <c r="BD36" i="11"/>
  <c r="BD91" i="11"/>
  <c r="BC99" i="11"/>
  <c r="BD32" i="11"/>
  <c r="BE124" i="11"/>
  <c r="BC134" i="11"/>
  <c r="BC76" i="11"/>
  <c r="BC25" i="11"/>
  <c r="BE19" i="11"/>
  <c r="BE8" i="11"/>
  <c r="BD110" i="11"/>
  <c r="BE76" i="11"/>
  <c r="BC20" i="11"/>
  <c r="BC18" i="11"/>
  <c r="BD28" i="11"/>
  <c r="BC91" i="11"/>
  <c r="BD114" i="11"/>
  <c r="BC77" i="11"/>
  <c r="BD123" i="11"/>
  <c r="BC52" i="11"/>
  <c r="BE29" i="11"/>
  <c r="BD33" i="11"/>
  <c r="BC129" i="11"/>
  <c r="BD27" i="11"/>
  <c r="BD52" i="11"/>
  <c r="BD55" i="11"/>
  <c r="BE37" i="11"/>
  <c r="BE59" i="11"/>
  <c r="BD89" i="11"/>
  <c r="BC105" i="11"/>
  <c r="BE127" i="11"/>
  <c r="BC45" i="11"/>
  <c r="BE12" i="11"/>
  <c r="BE132" i="11"/>
  <c r="BE107" i="11"/>
  <c r="BE85" i="11"/>
  <c r="BE39" i="11"/>
  <c r="BE41" i="11"/>
  <c r="BE138" i="11"/>
  <c r="BE81" i="11"/>
  <c r="BE90" i="11"/>
  <c r="BE42" i="11"/>
  <c r="BE9" i="11"/>
  <c r="BE110" i="11"/>
  <c r="BE35" i="11"/>
  <c r="BE67" i="11"/>
  <c r="BE68" i="11"/>
  <c r="BE61" i="11"/>
  <c r="BE40" i="11"/>
  <c r="BE47" i="11"/>
  <c r="BE125" i="11"/>
  <c r="BE102" i="11"/>
  <c r="BE65" i="11"/>
  <c r="BE114" i="11"/>
  <c r="BE106" i="11"/>
  <c r="BE62" i="11"/>
  <c r="BE136" i="11"/>
  <c r="BE130" i="11"/>
  <c r="BE34" i="11"/>
  <c r="BE18" i="11"/>
  <c r="BE13" i="11"/>
  <c r="BE137" i="11"/>
  <c r="BE46" i="11"/>
  <c r="BE32" i="11"/>
  <c r="BE51" i="11"/>
  <c r="BE117" i="11"/>
  <c r="BE93" i="11"/>
  <c r="BE105" i="11"/>
  <c r="BE64" i="11"/>
  <c r="BE109" i="11"/>
  <c r="BE31" i="11"/>
  <c r="BE44" i="11"/>
  <c r="BE69" i="11"/>
  <c r="BE97" i="11"/>
  <c r="BE134" i="11"/>
  <c r="BE119" i="11"/>
  <c r="BE30" i="11"/>
  <c r="BE82" i="11"/>
  <c r="BE92" i="11"/>
  <c r="BE133" i="11"/>
  <c r="BE84" i="11"/>
  <c r="BE87" i="11"/>
  <c r="BE53" i="11"/>
  <c r="BE26" i="11"/>
  <c r="BE115" i="11"/>
  <c r="BE123" i="11"/>
  <c r="BE14" i="11"/>
  <c r="BE56" i="11"/>
  <c r="BE49" i="11"/>
  <c r="BE60" i="11"/>
  <c r="BE28" i="11"/>
  <c r="BE122" i="11"/>
  <c r="BE94" i="11"/>
  <c r="BE50" i="11"/>
  <c r="BE139" i="11"/>
  <c r="BE57" i="11"/>
  <c r="BE38" i="11"/>
  <c r="BE108" i="11"/>
  <c r="BE36" i="11"/>
  <c r="BE79" i="11"/>
  <c r="BE25" i="11"/>
  <c r="BE88" i="11"/>
  <c r="BE126" i="11"/>
  <c r="BE80" i="11"/>
  <c r="BE73" i="11"/>
  <c r="BE98" i="11"/>
  <c r="BE43" i="11"/>
  <c r="BE86" i="11"/>
  <c r="BE74" i="11"/>
  <c r="BE95" i="11"/>
  <c r="BE24" i="11"/>
  <c r="BE27" i="11"/>
  <c r="BE33" i="11"/>
  <c r="BE83" i="11"/>
  <c r="BE55" i="11"/>
  <c r="BE103" i="11"/>
  <c r="BE54" i="11"/>
  <c r="BE11" i="11"/>
  <c r="BE23" i="11"/>
  <c r="BD34" i="11"/>
  <c r="BC98" i="11"/>
  <c r="BC127" i="11"/>
  <c r="BE63" i="11"/>
  <c r="BD95" i="11"/>
  <c r="BD44" i="11"/>
  <c r="BE66" i="11"/>
  <c r="BD61" i="11"/>
  <c r="BC138" i="11"/>
  <c r="BE128" i="11"/>
  <c r="BE91" i="11"/>
  <c r="BE78" i="11"/>
  <c r="BD108" i="11"/>
  <c r="BD38" i="11"/>
  <c r="BC114" i="11"/>
  <c r="BE52" i="11"/>
  <c r="BD92" i="11"/>
  <c r="BD77" i="11"/>
  <c r="BE15" i="11"/>
  <c r="BD124" i="11"/>
  <c r="BE96" i="11"/>
  <c r="BC106" i="11"/>
  <c r="BC17" i="11"/>
  <c r="BC115" i="11"/>
  <c r="BC71" i="11"/>
  <c r="BE72" i="11"/>
  <c r="BE20" i="11"/>
  <c r="BE100" i="11"/>
  <c r="BD113" i="11"/>
  <c r="BC59" i="11"/>
  <c r="BC33" i="11"/>
  <c r="BE17" i="11"/>
  <c r="BD116" i="11"/>
  <c r="BE10" i="11"/>
  <c r="BD56" i="11"/>
  <c r="BE77" i="11"/>
  <c r="BC66" i="11"/>
  <c r="BD15" i="11"/>
  <c r="BE70" i="11"/>
  <c r="BD71" i="11"/>
  <c r="BD79" i="11"/>
  <c r="BD57" i="11"/>
  <c r="BC11" i="11"/>
  <c r="BC101" i="11"/>
  <c r="BD16" i="11"/>
  <c r="BD59" i="11"/>
  <c r="BC78" i="11"/>
  <c r="BE135" i="11"/>
  <c r="BC75" i="11"/>
  <c r="BC87" i="11"/>
  <c r="BC121" i="11"/>
  <c r="BD103" i="11"/>
  <c r="BC108" i="11"/>
  <c r="BC34" i="11"/>
  <c r="BC109" i="11"/>
  <c r="BC19" i="11"/>
  <c r="BC94" i="11"/>
  <c r="BC70" i="11"/>
  <c r="BC126" i="11"/>
  <c r="BC10" i="11"/>
  <c r="BC12" i="11"/>
  <c r="BC122" i="11"/>
  <c r="BC16" i="11"/>
  <c r="BC28" i="11"/>
  <c r="BC22" i="11"/>
  <c r="BC102" i="11"/>
  <c r="BC136" i="11"/>
  <c r="BC35" i="11"/>
  <c r="BC73" i="11"/>
  <c r="BC27" i="11"/>
  <c r="BC51" i="11"/>
  <c r="BC137" i="11"/>
  <c r="BC74" i="11"/>
  <c r="BC60" i="11"/>
  <c r="BC23" i="11"/>
  <c r="BC36" i="11"/>
  <c r="BC83" i="11"/>
  <c r="BC85" i="11"/>
  <c r="BC61" i="11"/>
  <c r="BC40" i="11"/>
  <c r="BC123" i="11"/>
  <c r="BC24" i="11"/>
  <c r="BC72" i="11"/>
  <c r="BC69" i="11"/>
  <c r="BC79" i="11"/>
  <c r="BC44" i="11"/>
  <c r="BC64" i="11"/>
  <c r="BC14" i="11"/>
  <c r="BC67" i="11"/>
  <c r="BC26" i="11"/>
  <c r="BC128" i="11"/>
  <c r="BC46" i="11"/>
  <c r="BC32" i="11"/>
  <c r="BC100" i="11"/>
  <c r="BC131" i="11"/>
  <c r="BC113" i="11"/>
  <c r="BC82" i="11"/>
  <c r="BC9" i="11"/>
  <c r="BC56" i="11"/>
  <c r="BC103" i="11"/>
  <c r="BC133" i="11"/>
  <c r="BC80" i="11"/>
  <c r="BC58" i="11"/>
  <c r="BC119" i="11"/>
  <c r="BC132" i="11"/>
  <c r="BC125" i="11"/>
  <c r="BC90" i="11"/>
  <c r="BC49" i="11"/>
  <c r="BC65" i="11"/>
  <c r="BC95" i="11"/>
  <c r="BC107" i="11"/>
  <c r="BC47" i="11"/>
  <c r="BC96" i="11"/>
  <c r="BC88" i="11"/>
  <c r="BC50" i="11"/>
  <c r="BC86" i="11"/>
  <c r="BC112" i="11"/>
  <c r="BC53" i="11"/>
  <c r="BC43" i="11"/>
  <c r="BC15" i="11"/>
  <c r="BC55" i="11"/>
  <c r="BC81" i="11"/>
  <c r="BC104" i="11"/>
  <c r="BC39" i="11"/>
  <c r="BC62" i="11"/>
  <c r="BC57" i="11"/>
  <c r="BC139" i="11"/>
  <c r="BC89" i="11"/>
  <c r="BC42" i="11"/>
  <c r="BC93" i="11"/>
  <c r="BC31" i="11"/>
  <c r="BC116" i="11"/>
  <c r="BC38" i="11"/>
  <c r="BC21" i="11"/>
  <c r="BD65" i="11"/>
  <c r="BE21" i="11"/>
  <c r="BE120" i="11"/>
  <c r="BE131" i="11"/>
  <c r="BE113" i="11"/>
  <c r="BD125" i="11"/>
  <c r="BD137" i="11"/>
  <c r="BC48" i="11"/>
  <c r="BC41" i="11"/>
  <c r="BD49" i="11"/>
  <c r="BD12" i="11"/>
  <c r="BD129" i="11"/>
  <c r="BD67" i="11"/>
  <c r="BD136" i="11"/>
  <c r="BD60" i="11"/>
  <c r="BD17" i="11"/>
  <c r="BD101" i="11"/>
  <c r="BD74" i="11"/>
  <c r="BD39" i="11"/>
  <c r="BD97" i="11"/>
  <c r="BD80" i="11"/>
  <c r="BD115" i="11"/>
  <c r="BD62" i="11"/>
  <c r="BD122" i="11"/>
  <c r="BD48" i="11"/>
  <c r="BD78" i="11"/>
  <c r="BD130" i="11"/>
  <c r="BD87" i="11"/>
  <c r="BD118" i="11"/>
  <c r="BD8" i="11"/>
  <c r="BD84" i="11"/>
  <c r="BD106" i="11"/>
  <c r="BD104" i="11"/>
  <c r="BD90" i="11"/>
  <c r="BD68" i="11"/>
  <c r="BD72" i="11"/>
  <c r="BD63" i="11"/>
  <c r="BD54" i="11"/>
  <c r="BD102" i="11"/>
  <c r="BD134" i="11"/>
  <c r="BD121" i="11"/>
  <c r="BD10" i="11"/>
  <c r="BD70" i="11"/>
  <c r="BD135" i="11"/>
  <c r="BD45" i="11"/>
  <c r="BD132" i="11"/>
  <c r="BD128" i="11"/>
  <c r="BD82" i="11"/>
  <c r="BD126" i="11"/>
  <c r="BD96" i="11"/>
  <c r="BD20" i="11"/>
  <c r="BD64" i="11"/>
  <c r="BD47" i="11"/>
  <c r="BD41" i="11"/>
  <c r="BD31" i="11"/>
  <c r="BD100" i="11"/>
  <c r="BD81" i="11"/>
  <c r="BD88" i="11"/>
  <c r="BD37" i="11"/>
  <c r="BD120" i="11"/>
  <c r="BD50" i="11"/>
  <c r="BD25" i="11"/>
  <c r="BD18" i="11"/>
  <c r="BD139" i="11"/>
  <c r="BD76" i="11"/>
  <c r="BD111" i="11"/>
  <c r="BD73" i="11"/>
  <c r="BD23" i="11"/>
  <c r="BD112" i="11"/>
  <c r="BC130" i="11"/>
  <c r="BE75" i="11"/>
  <c r="BD98" i="11"/>
  <c r="BE111" i="11"/>
  <c r="BD117" i="11"/>
  <c r="BE112" i="11"/>
  <c r="BD46" i="11"/>
  <c r="BC118" i="11"/>
  <c r="BD94" i="11"/>
  <c r="BE104" i="11"/>
  <c r="BE71" i="11"/>
  <c r="BC37" i="11"/>
  <c r="BC63" i="11"/>
  <c r="BE99" i="11"/>
  <c r="BE58" i="11"/>
  <c r="BD26" i="11"/>
  <c r="BC117" i="11"/>
  <c r="BD40" i="11"/>
  <c r="BC68" i="11"/>
  <c r="BE101" i="11"/>
  <c r="BE129" i="11"/>
  <c r="BC124" i="11"/>
  <c r="BD86" i="11"/>
  <c r="BD35" i="11"/>
  <c r="BD30" i="11"/>
  <c r="BC110" i="11"/>
  <c r="BE118" i="11"/>
  <c r="BD29" i="11"/>
  <c r="BD75" i="11"/>
  <c r="BC135" i="11"/>
  <c r="BC54" i="11"/>
  <c r="BC111" i="11"/>
  <c r="BE48" i="11"/>
  <c r="L22" i="10"/>
  <c r="L20" i="10"/>
  <c r="L16" i="10"/>
  <c r="BJ58" i="11" l="1"/>
  <c r="BL58" i="11"/>
  <c r="BK58" i="11"/>
  <c r="BI58" i="11"/>
  <c r="BH58" i="11"/>
  <c r="BH131" i="11"/>
  <c r="BJ131" i="11"/>
  <c r="BI131" i="11"/>
  <c r="BL131" i="11"/>
  <c r="BK131" i="11"/>
  <c r="BH83" i="11"/>
  <c r="BJ83" i="11"/>
  <c r="BI83" i="11"/>
  <c r="BL83" i="11"/>
  <c r="BK83" i="11"/>
  <c r="BJ97" i="11"/>
  <c r="BL97" i="11"/>
  <c r="BI97" i="11"/>
  <c r="BH97" i="11"/>
  <c r="BK97" i="11"/>
  <c r="BL47" i="11"/>
  <c r="BI47" i="11"/>
  <c r="BK47" i="11"/>
  <c r="BH47" i="11"/>
  <c r="BJ47" i="11"/>
  <c r="BI22" i="11"/>
  <c r="BK22" i="11"/>
  <c r="BH22" i="11"/>
  <c r="BL22" i="11"/>
  <c r="BJ22" i="11"/>
  <c r="BI38" i="11"/>
  <c r="BK38" i="11"/>
  <c r="BH38" i="11"/>
  <c r="BJ38" i="11"/>
  <c r="BL38" i="11"/>
  <c r="BH51" i="11"/>
  <c r="BJ51" i="11"/>
  <c r="BI51" i="11"/>
  <c r="BL51" i="11"/>
  <c r="BK51" i="11"/>
  <c r="BK12" i="11"/>
  <c r="BH12" i="11"/>
  <c r="BJ12" i="11"/>
  <c r="BL12" i="11"/>
  <c r="BI12" i="11"/>
  <c r="BJ121" i="11"/>
  <c r="BL121" i="11"/>
  <c r="BI121" i="11"/>
  <c r="BK121" i="11"/>
  <c r="BH121" i="11"/>
  <c r="BH27" i="11"/>
  <c r="BJ27" i="11"/>
  <c r="BL27" i="11"/>
  <c r="BK27" i="11"/>
  <c r="BI27" i="11"/>
  <c r="BK133" i="11"/>
  <c r="BH133" i="11"/>
  <c r="BJ133" i="11"/>
  <c r="BL133" i="11"/>
  <c r="BI133" i="11"/>
  <c r="BK61" i="11"/>
  <c r="BH61" i="11"/>
  <c r="BL61" i="11"/>
  <c r="BJ61" i="11"/>
  <c r="BI61" i="11"/>
  <c r="BK116" i="11"/>
  <c r="BH116" i="11"/>
  <c r="BJ116" i="11"/>
  <c r="BI116" i="11"/>
  <c r="BL116" i="11"/>
  <c r="BK101" i="11"/>
  <c r="BH101" i="11"/>
  <c r="BJ101" i="11"/>
  <c r="BL101" i="11"/>
  <c r="BI101" i="11"/>
  <c r="BK52" i="11"/>
  <c r="BH52" i="11"/>
  <c r="BJ52" i="11"/>
  <c r="BL52" i="11"/>
  <c r="BI52" i="11"/>
  <c r="BI126" i="11"/>
  <c r="BK126" i="11"/>
  <c r="BH126" i="11"/>
  <c r="BL126" i="11"/>
  <c r="BJ126" i="11"/>
  <c r="BK92" i="11"/>
  <c r="BH92" i="11"/>
  <c r="BJ92" i="11"/>
  <c r="BL92" i="11"/>
  <c r="BI92" i="11"/>
  <c r="BK68" i="11"/>
  <c r="BH68" i="11"/>
  <c r="BJ68" i="11"/>
  <c r="BL68" i="11"/>
  <c r="BI68" i="11"/>
  <c r="BH11" i="11"/>
  <c r="BJ11" i="11"/>
  <c r="BL11" i="11"/>
  <c r="BK11" i="11"/>
  <c r="BI11" i="11"/>
  <c r="BL88" i="11"/>
  <c r="BI88" i="11"/>
  <c r="BK88" i="11"/>
  <c r="BJ88" i="11"/>
  <c r="BH88" i="11"/>
  <c r="BJ82" i="11"/>
  <c r="BL82" i="11"/>
  <c r="BI82" i="11"/>
  <c r="BH82" i="11"/>
  <c r="BK82" i="11"/>
  <c r="BJ137" i="11"/>
  <c r="BL137" i="11"/>
  <c r="BI137" i="11"/>
  <c r="BK137" i="11"/>
  <c r="BH137" i="11"/>
  <c r="BJ114" i="11"/>
  <c r="BL114" i="11"/>
  <c r="BI114" i="11"/>
  <c r="BH114" i="11"/>
  <c r="BK114" i="11"/>
  <c r="BH67" i="11"/>
  <c r="BJ67" i="11"/>
  <c r="BL67" i="11"/>
  <c r="BI67" i="11"/>
  <c r="BK67" i="11"/>
  <c r="BJ41" i="11"/>
  <c r="BL41" i="11"/>
  <c r="BI41" i="11"/>
  <c r="BK41" i="11"/>
  <c r="BH41" i="11"/>
  <c r="BL15" i="11"/>
  <c r="BI15" i="11"/>
  <c r="BK15" i="11"/>
  <c r="BH15" i="11"/>
  <c r="BJ15" i="11"/>
  <c r="BK60" i="11"/>
  <c r="BH60" i="11"/>
  <c r="BJ60" i="11"/>
  <c r="BL60" i="11"/>
  <c r="BI60" i="11"/>
  <c r="BI8" i="11"/>
  <c r="BJ8" i="11"/>
  <c r="BK8" i="11"/>
  <c r="BL8" i="11"/>
  <c r="BH8" i="11"/>
  <c r="BL112" i="11"/>
  <c r="BI112" i="11"/>
  <c r="BH112" i="11"/>
  <c r="BK112" i="11"/>
  <c r="BJ112" i="11"/>
  <c r="BL120" i="11"/>
  <c r="BI120" i="11"/>
  <c r="BK120" i="11"/>
  <c r="BJ120" i="11"/>
  <c r="BH120" i="11"/>
  <c r="BJ10" i="11"/>
  <c r="BL10" i="11"/>
  <c r="BK10" i="11"/>
  <c r="BI10" i="11"/>
  <c r="BH10" i="11"/>
  <c r="BJ33" i="11"/>
  <c r="BL33" i="11"/>
  <c r="BI33" i="11"/>
  <c r="BH33" i="11"/>
  <c r="BK33" i="11"/>
  <c r="BK84" i="11"/>
  <c r="BH84" i="11"/>
  <c r="BJ84" i="11"/>
  <c r="BI84" i="11"/>
  <c r="BL84" i="11"/>
  <c r="BL40" i="11"/>
  <c r="BI40" i="11"/>
  <c r="BK40" i="11"/>
  <c r="BJ40" i="11"/>
  <c r="BH40" i="11"/>
  <c r="BL56" i="11"/>
  <c r="BI56" i="11"/>
  <c r="BK56" i="11"/>
  <c r="BJ56" i="11"/>
  <c r="BH56" i="11"/>
  <c r="BI62" i="11"/>
  <c r="BK62" i="11"/>
  <c r="BH62" i="11"/>
  <c r="BL62" i="11"/>
  <c r="BJ62" i="11"/>
  <c r="BL111" i="11"/>
  <c r="BI111" i="11"/>
  <c r="BK111" i="11"/>
  <c r="BH111" i="11"/>
  <c r="BJ111" i="11"/>
  <c r="BJ17" i="11"/>
  <c r="BL17" i="11"/>
  <c r="BI17" i="11"/>
  <c r="BH17" i="11"/>
  <c r="BK17" i="11"/>
  <c r="BL24" i="11"/>
  <c r="BI24" i="11"/>
  <c r="BK24" i="11"/>
  <c r="BJ24" i="11"/>
  <c r="BH24" i="11"/>
  <c r="BI46" i="11"/>
  <c r="BK46" i="11"/>
  <c r="BH46" i="11"/>
  <c r="BL46" i="11"/>
  <c r="BJ46" i="11"/>
  <c r="BL127" i="11"/>
  <c r="BI127" i="11"/>
  <c r="BK127" i="11"/>
  <c r="BH127" i="11"/>
  <c r="BJ127" i="11"/>
  <c r="BI118" i="11"/>
  <c r="BK118" i="11"/>
  <c r="BH118" i="11"/>
  <c r="BJ118" i="11"/>
  <c r="BL118" i="11"/>
  <c r="BH123" i="11"/>
  <c r="BJ123" i="11"/>
  <c r="BL123" i="11"/>
  <c r="BK123" i="11"/>
  <c r="BI123" i="11"/>
  <c r="BH75" i="11"/>
  <c r="BJ75" i="11"/>
  <c r="BL75" i="11"/>
  <c r="BK75" i="11"/>
  <c r="BI75" i="11"/>
  <c r="BI54" i="11"/>
  <c r="BK54" i="11"/>
  <c r="BH54" i="11"/>
  <c r="BJ54" i="11"/>
  <c r="BL54" i="11"/>
  <c r="BJ74" i="11"/>
  <c r="BL74" i="11"/>
  <c r="BK74" i="11"/>
  <c r="BI74" i="11"/>
  <c r="BH74" i="11"/>
  <c r="BJ25" i="11"/>
  <c r="BL25" i="11"/>
  <c r="BI25" i="11"/>
  <c r="BK25" i="11"/>
  <c r="BH25" i="11"/>
  <c r="BI94" i="11"/>
  <c r="BK94" i="11"/>
  <c r="BH94" i="11"/>
  <c r="BL94" i="11"/>
  <c r="BJ94" i="11"/>
  <c r="BH115" i="11"/>
  <c r="BJ115" i="11"/>
  <c r="BI115" i="11"/>
  <c r="BL115" i="11"/>
  <c r="BK115" i="11"/>
  <c r="BI30" i="11"/>
  <c r="BK30" i="11"/>
  <c r="BH30" i="11"/>
  <c r="BL30" i="11"/>
  <c r="BJ30" i="11"/>
  <c r="BL64" i="11"/>
  <c r="BI64" i="11"/>
  <c r="BH64" i="11"/>
  <c r="BK64" i="11"/>
  <c r="BJ64" i="11"/>
  <c r="BK13" i="11"/>
  <c r="BH13" i="11"/>
  <c r="BJ13" i="11"/>
  <c r="BL13" i="11"/>
  <c r="BI13" i="11"/>
  <c r="BJ65" i="11"/>
  <c r="BL65" i="11"/>
  <c r="BI65" i="11"/>
  <c r="BH65" i="11"/>
  <c r="BK65" i="11"/>
  <c r="BH35" i="11"/>
  <c r="BJ35" i="11"/>
  <c r="BL35" i="11"/>
  <c r="BI35" i="11"/>
  <c r="BK35" i="11"/>
  <c r="BL39" i="11"/>
  <c r="BI39" i="11"/>
  <c r="BK39" i="11"/>
  <c r="BJ39" i="11"/>
  <c r="BH39" i="11"/>
  <c r="BK29" i="11"/>
  <c r="BH29" i="11"/>
  <c r="BJ29" i="11"/>
  <c r="BL29" i="11"/>
  <c r="BI29" i="11"/>
  <c r="BK124" i="11"/>
  <c r="BH124" i="11"/>
  <c r="BJ124" i="11"/>
  <c r="BL124" i="11"/>
  <c r="BI124" i="11"/>
  <c r="BH91" i="11"/>
  <c r="BJ91" i="11"/>
  <c r="BL91" i="11"/>
  <c r="BK91" i="11"/>
  <c r="BI91" i="11"/>
  <c r="BK108" i="11"/>
  <c r="BH108" i="11"/>
  <c r="BJ108" i="11"/>
  <c r="BL108" i="11"/>
  <c r="BI108" i="11"/>
  <c r="BK117" i="11"/>
  <c r="BH117" i="11"/>
  <c r="BJ117" i="11"/>
  <c r="BL117" i="11"/>
  <c r="BI117" i="11"/>
  <c r="BJ42" i="11"/>
  <c r="BL42" i="11"/>
  <c r="BK42" i="11"/>
  <c r="BI42" i="11"/>
  <c r="BH42" i="11"/>
  <c r="BL72" i="11"/>
  <c r="BI72" i="11"/>
  <c r="BK72" i="11"/>
  <c r="BJ72" i="11"/>
  <c r="BH72" i="11"/>
  <c r="BJ73" i="11"/>
  <c r="BL73" i="11"/>
  <c r="BI73" i="11"/>
  <c r="BK73" i="11"/>
  <c r="BH73" i="11"/>
  <c r="BK69" i="11"/>
  <c r="BH69" i="11"/>
  <c r="BJ69" i="11"/>
  <c r="BI69" i="11"/>
  <c r="BL69" i="11"/>
  <c r="BJ90" i="11"/>
  <c r="BL90" i="11"/>
  <c r="BK90" i="11"/>
  <c r="BI90" i="11"/>
  <c r="BH90" i="11"/>
  <c r="BJ129" i="11"/>
  <c r="BL129" i="11"/>
  <c r="BI129" i="11"/>
  <c r="BH129" i="11"/>
  <c r="BK129" i="11"/>
  <c r="BJ57" i="11"/>
  <c r="BL57" i="11"/>
  <c r="BI57" i="11"/>
  <c r="BK57" i="11"/>
  <c r="BH57" i="11"/>
  <c r="BL32" i="11"/>
  <c r="BI32" i="11"/>
  <c r="BH32" i="11"/>
  <c r="BK32" i="11"/>
  <c r="BJ32" i="11"/>
  <c r="BJ89" i="11"/>
  <c r="BL89" i="11"/>
  <c r="BI89" i="11"/>
  <c r="BK89" i="11"/>
  <c r="BH89" i="11"/>
  <c r="BH139" i="11"/>
  <c r="BJ139" i="11"/>
  <c r="BL139" i="11"/>
  <c r="BK139" i="11"/>
  <c r="BI139" i="11"/>
  <c r="BL31" i="11"/>
  <c r="BI31" i="11"/>
  <c r="BK31" i="11"/>
  <c r="BH31" i="11"/>
  <c r="BJ31" i="11"/>
  <c r="BJ138" i="11"/>
  <c r="BL138" i="11"/>
  <c r="BK138" i="11"/>
  <c r="BI138" i="11"/>
  <c r="BH138" i="11"/>
  <c r="BL71" i="11"/>
  <c r="BI71" i="11"/>
  <c r="BK71" i="11"/>
  <c r="BJ71" i="11"/>
  <c r="BH71" i="11"/>
  <c r="BJ50" i="11"/>
  <c r="BL50" i="11"/>
  <c r="BI50" i="11"/>
  <c r="BH50" i="11"/>
  <c r="BK50" i="11"/>
  <c r="BL96" i="11"/>
  <c r="BI96" i="11"/>
  <c r="BH96" i="11"/>
  <c r="BK96" i="11"/>
  <c r="BJ96" i="11"/>
  <c r="BL103" i="11"/>
  <c r="BI103" i="11"/>
  <c r="BK103" i="11"/>
  <c r="BJ103" i="11"/>
  <c r="BH103" i="11"/>
  <c r="BI86" i="11"/>
  <c r="BK86" i="11"/>
  <c r="BH86" i="11"/>
  <c r="BJ86" i="11"/>
  <c r="BL86" i="11"/>
  <c r="BL79" i="11"/>
  <c r="BI79" i="11"/>
  <c r="BK79" i="11"/>
  <c r="BH79" i="11"/>
  <c r="BJ79" i="11"/>
  <c r="BJ122" i="11"/>
  <c r="BL122" i="11"/>
  <c r="BK122" i="11"/>
  <c r="BI122" i="11"/>
  <c r="BH122" i="11"/>
  <c r="BJ26" i="11"/>
  <c r="BL26" i="11"/>
  <c r="BK26" i="11"/>
  <c r="BI26" i="11"/>
  <c r="BH26" i="11"/>
  <c r="BL119" i="11"/>
  <c r="BI119" i="11"/>
  <c r="BK119" i="11"/>
  <c r="BJ119" i="11"/>
  <c r="BH119" i="11"/>
  <c r="BJ105" i="11"/>
  <c r="BL105" i="11"/>
  <c r="BI105" i="11"/>
  <c r="BK105" i="11"/>
  <c r="BH105" i="11"/>
  <c r="BJ18" i="11"/>
  <c r="BL18" i="11"/>
  <c r="BI18" i="11"/>
  <c r="BH18" i="11"/>
  <c r="BK18" i="11"/>
  <c r="BI102" i="11"/>
  <c r="BK102" i="11"/>
  <c r="BH102" i="11"/>
  <c r="BJ102" i="11"/>
  <c r="BL102" i="11"/>
  <c r="BI110" i="11"/>
  <c r="BK110" i="11"/>
  <c r="BH110" i="11"/>
  <c r="BL110" i="11"/>
  <c r="BJ110" i="11"/>
  <c r="BK85" i="11"/>
  <c r="BH85" i="11"/>
  <c r="BJ85" i="11"/>
  <c r="BL85" i="11"/>
  <c r="BI85" i="11"/>
  <c r="BH59" i="11"/>
  <c r="BJ59" i="11"/>
  <c r="BL59" i="11"/>
  <c r="BK59" i="11"/>
  <c r="BI59" i="11"/>
  <c r="BK76" i="11"/>
  <c r="BH76" i="11"/>
  <c r="BJ76" i="11"/>
  <c r="BL76" i="11"/>
  <c r="BI76" i="11"/>
  <c r="BL16" i="11"/>
  <c r="BI16" i="11"/>
  <c r="BH16" i="11"/>
  <c r="BK16" i="11"/>
  <c r="BJ16" i="11"/>
  <c r="BK20" i="11"/>
  <c r="BH20" i="11"/>
  <c r="BJ20" i="11"/>
  <c r="BI20" i="11"/>
  <c r="BL20" i="11"/>
  <c r="BJ98" i="11"/>
  <c r="BL98" i="11"/>
  <c r="BI98" i="11"/>
  <c r="BH98" i="11"/>
  <c r="BK98" i="11"/>
  <c r="BL87" i="11"/>
  <c r="BI87" i="11"/>
  <c r="BK87" i="11"/>
  <c r="BJ87" i="11"/>
  <c r="BH87" i="11"/>
  <c r="BJ130" i="11"/>
  <c r="BL130" i="11"/>
  <c r="BI130" i="11"/>
  <c r="BH130" i="11"/>
  <c r="BK130" i="11"/>
  <c r="BK132" i="11"/>
  <c r="BH132" i="11"/>
  <c r="BJ132" i="11"/>
  <c r="BI132" i="11"/>
  <c r="BL132" i="11"/>
  <c r="BH99" i="11"/>
  <c r="BJ99" i="11"/>
  <c r="BI99" i="11"/>
  <c r="BL99" i="11"/>
  <c r="BK99" i="11"/>
  <c r="BL128" i="11"/>
  <c r="BI128" i="11"/>
  <c r="BH128" i="11"/>
  <c r="BK128" i="11"/>
  <c r="BJ128" i="11"/>
  <c r="BJ49" i="11"/>
  <c r="BL49" i="11"/>
  <c r="BI49" i="11"/>
  <c r="BH49" i="11"/>
  <c r="BK49" i="11"/>
  <c r="BL136" i="11"/>
  <c r="BI136" i="11"/>
  <c r="BK136" i="11"/>
  <c r="BJ136" i="11"/>
  <c r="BH136" i="11"/>
  <c r="BH19" i="11"/>
  <c r="BJ19" i="11"/>
  <c r="BI19" i="11"/>
  <c r="BL19" i="11"/>
  <c r="BK19" i="11"/>
  <c r="BK21" i="11"/>
  <c r="BH21" i="11"/>
  <c r="BJ21" i="11"/>
  <c r="BI21" i="11"/>
  <c r="BL21" i="11"/>
  <c r="BL80" i="11"/>
  <c r="BI80" i="11"/>
  <c r="BH80" i="11"/>
  <c r="BK80" i="11"/>
  <c r="BJ80" i="11"/>
  <c r="BK44" i="11"/>
  <c r="BH44" i="11"/>
  <c r="BJ44" i="11"/>
  <c r="BL44" i="11"/>
  <c r="BI44" i="11"/>
  <c r="BJ81" i="11"/>
  <c r="BL81" i="11"/>
  <c r="BI81" i="11"/>
  <c r="BH81" i="11"/>
  <c r="BK81" i="11"/>
  <c r="BK45" i="11"/>
  <c r="BH45" i="11"/>
  <c r="BL45" i="11"/>
  <c r="BJ45" i="11"/>
  <c r="BI45" i="11"/>
  <c r="BL135" i="11"/>
  <c r="BI135" i="11"/>
  <c r="BK135" i="11"/>
  <c r="BJ135" i="11"/>
  <c r="BH135" i="11"/>
  <c r="BL23" i="11"/>
  <c r="BI23" i="11"/>
  <c r="BK23" i="11"/>
  <c r="BJ23" i="11"/>
  <c r="BH23" i="11"/>
  <c r="BI14" i="11"/>
  <c r="BK14" i="11"/>
  <c r="BH14" i="11"/>
  <c r="BL14" i="11"/>
  <c r="BJ14" i="11"/>
  <c r="BJ106" i="11"/>
  <c r="BL106" i="11"/>
  <c r="BK106" i="11"/>
  <c r="BI106" i="11"/>
  <c r="BH106" i="11"/>
  <c r="BI70" i="11"/>
  <c r="BK70" i="11"/>
  <c r="BH70" i="11"/>
  <c r="BJ70" i="11"/>
  <c r="BL70" i="11"/>
  <c r="BJ66" i="11"/>
  <c r="BL66" i="11"/>
  <c r="BI66" i="11"/>
  <c r="BH66" i="11"/>
  <c r="BK66" i="11"/>
  <c r="BL95" i="11"/>
  <c r="BI95" i="11"/>
  <c r="BK95" i="11"/>
  <c r="BH95" i="11"/>
  <c r="BJ95" i="11"/>
  <c r="BK109" i="11"/>
  <c r="BH109" i="11"/>
  <c r="BL109" i="11"/>
  <c r="BJ109" i="11"/>
  <c r="BI109" i="11"/>
  <c r="BL104" i="11"/>
  <c r="BI104" i="11"/>
  <c r="BK104" i="11"/>
  <c r="BJ104" i="11"/>
  <c r="BH104" i="11"/>
  <c r="BL48" i="11"/>
  <c r="BI48" i="11"/>
  <c r="BH48" i="11"/>
  <c r="BK48" i="11"/>
  <c r="BJ48" i="11"/>
  <c r="BJ113" i="11"/>
  <c r="BL113" i="11"/>
  <c r="BI113" i="11"/>
  <c r="BH113" i="11"/>
  <c r="BK113" i="11"/>
  <c r="BK77" i="11"/>
  <c r="BH77" i="11"/>
  <c r="BL77" i="11"/>
  <c r="BJ77" i="11"/>
  <c r="BI77" i="11"/>
  <c r="BK100" i="11"/>
  <c r="BH100" i="11"/>
  <c r="BJ100" i="11"/>
  <c r="BI100" i="11"/>
  <c r="BL100" i="11"/>
  <c r="BI78" i="11"/>
  <c r="BK78" i="11"/>
  <c r="BH78" i="11"/>
  <c r="BL78" i="11"/>
  <c r="BJ78" i="11"/>
  <c r="BL63" i="11"/>
  <c r="BI63" i="11"/>
  <c r="BK63" i="11"/>
  <c r="BH63" i="11"/>
  <c r="BJ63" i="11"/>
  <c r="BL55" i="11"/>
  <c r="BI55" i="11"/>
  <c r="BK55" i="11"/>
  <c r="BJ55" i="11"/>
  <c r="BH55" i="11"/>
  <c r="BH43" i="11"/>
  <c r="BJ43" i="11"/>
  <c r="BL43" i="11"/>
  <c r="BK43" i="11"/>
  <c r="BI43" i="11"/>
  <c r="BK36" i="11"/>
  <c r="BH36" i="11"/>
  <c r="BJ36" i="11"/>
  <c r="BI36" i="11"/>
  <c r="BL36" i="11"/>
  <c r="BK28" i="11"/>
  <c r="BH28" i="11"/>
  <c r="BJ28" i="11"/>
  <c r="BL28" i="11"/>
  <c r="BI28" i="11"/>
  <c r="BK53" i="11"/>
  <c r="BH53" i="11"/>
  <c r="BJ53" i="11"/>
  <c r="BI53" i="11"/>
  <c r="BL53" i="11"/>
  <c r="BI134" i="11"/>
  <c r="BK134" i="11"/>
  <c r="BH134" i="11"/>
  <c r="BJ134" i="11"/>
  <c r="BL134" i="11"/>
  <c r="BK93" i="11"/>
  <c r="BH93" i="11"/>
  <c r="BL93" i="11"/>
  <c r="BJ93" i="11"/>
  <c r="BI93" i="11"/>
  <c r="BJ34" i="11"/>
  <c r="BL34" i="11"/>
  <c r="BI34" i="11"/>
  <c r="BH34" i="11"/>
  <c r="BK34" i="11"/>
  <c r="BK125" i="11"/>
  <c r="BH125" i="11"/>
  <c r="BL125" i="11"/>
  <c r="BJ125" i="11"/>
  <c r="BI125" i="11"/>
  <c r="BJ9" i="11"/>
  <c r="BL9" i="11"/>
  <c r="BI9" i="11"/>
  <c r="BK9" i="11"/>
  <c r="BH9" i="11"/>
  <c r="BH107" i="11"/>
  <c r="BJ107" i="11"/>
  <c r="BL107" i="11"/>
  <c r="BK107" i="11"/>
  <c r="BI107" i="11"/>
  <c r="BK37" i="11"/>
  <c r="BH37" i="11"/>
  <c r="BJ37" i="11"/>
  <c r="BI37" i="11"/>
  <c r="BL37" i="11"/>
  <c r="L23" i="10"/>
  <c r="L25" i="10" s="1"/>
  <c r="BM19" i="11" l="1"/>
  <c r="BP19" i="11" s="1" a="1"/>
  <c r="BP19" i="11" s="1"/>
  <c r="BM123" i="11"/>
  <c r="BP123" i="11" s="1" a="1"/>
  <c r="BP123" i="11" s="1"/>
  <c r="BM11" i="11"/>
  <c r="BP11" i="11" s="1" a="1"/>
  <c r="BP11" i="11" s="1"/>
  <c r="BM55" i="11"/>
  <c r="BP55" i="11" s="1" a="1"/>
  <c r="BP55" i="11" s="1"/>
  <c r="BM26" i="11"/>
  <c r="BP26" i="11" s="1" a="1"/>
  <c r="BP26" i="11" s="1"/>
  <c r="BM138" i="11"/>
  <c r="BP138" i="11" s="1" a="1"/>
  <c r="BP138" i="11" s="1"/>
  <c r="BM58" i="11"/>
  <c r="BP58" i="11" s="1" a="1"/>
  <c r="BP58" i="11" s="1"/>
  <c r="BM93" i="11"/>
  <c r="BP93" i="11" s="1" a="1"/>
  <c r="BP93" i="11" s="1"/>
  <c r="BM44" i="11"/>
  <c r="BP44" i="11" s="1" a="1"/>
  <c r="BP44" i="11" s="1"/>
  <c r="BM132" i="11"/>
  <c r="BP132" i="11" s="1" a="1"/>
  <c r="BP132" i="11" s="1"/>
  <c r="BM16" i="11"/>
  <c r="BP16" i="11" s="1" a="1"/>
  <c r="BP16" i="11" s="1"/>
  <c r="BM85" i="11"/>
  <c r="BP85" i="11" s="1" a="1"/>
  <c r="BP85" i="11" s="1"/>
  <c r="BM122" i="11"/>
  <c r="BP122" i="11" s="1" a="1"/>
  <c r="BP122" i="11" s="1"/>
  <c r="BM73" i="11"/>
  <c r="BP73" i="11" s="1" a="1"/>
  <c r="BP73" i="11" s="1"/>
  <c r="BM39" i="11"/>
  <c r="BP39" i="11" s="1" a="1"/>
  <c r="BP39" i="11" s="1"/>
  <c r="BM25" i="11"/>
  <c r="BP25" i="11" s="1" a="1"/>
  <c r="BP25" i="11" s="1"/>
  <c r="BM24" i="11"/>
  <c r="BP24" i="11" s="1" a="1"/>
  <c r="BP24" i="11" s="1"/>
  <c r="BM10" i="11"/>
  <c r="BP10" i="11" s="1" a="1"/>
  <c r="BP10" i="11" s="1"/>
  <c r="BM101" i="11"/>
  <c r="BP101" i="11" s="1" a="1"/>
  <c r="BP101" i="11" s="1"/>
  <c r="BM47" i="11"/>
  <c r="BP47" i="11" s="1" a="1"/>
  <c r="BP47" i="11" s="1"/>
  <c r="BM23" i="11"/>
  <c r="BP23" i="11" s="1" a="1"/>
  <c r="BP23" i="11" s="1"/>
  <c r="BM136" i="11"/>
  <c r="BP136" i="11" s="1" a="1"/>
  <c r="BP136" i="11" s="1"/>
  <c r="BM105" i="11"/>
  <c r="BP105" i="11" s="1" a="1"/>
  <c r="BP105" i="11" s="1"/>
  <c r="BM40" i="11"/>
  <c r="BP40" i="11" s="1" a="1"/>
  <c r="BP40" i="11" s="1"/>
  <c r="BM89" i="11"/>
  <c r="BP89" i="11" s="1" a="1"/>
  <c r="BP89" i="11" s="1"/>
  <c r="BM42" i="11"/>
  <c r="BP42" i="11" s="1" a="1"/>
  <c r="BP42" i="11" s="1"/>
  <c r="BM95" i="11"/>
  <c r="BP95" i="11" s="1" a="1"/>
  <c r="BP95" i="11" s="1"/>
  <c r="BM32" i="11"/>
  <c r="BP32" i="11" s="1" a="1"/>
  <c r="BP32" i="11" s="1"/>
  <c r="BM124" i="11"/>
  <c r="BP124" i="11" s="1" a="1"/>
  <c r="BP124" i="11" s="1"/>
  <c r="BM62" i="11"/>
  <c r="BP62" i="11" s="1" a="1"/>
  <c r="BP62" i="11" s="1"/>
  <c r="BM53" i="11"/>
  <c r="BP53" i="11" s="1" a="1"/>
  <c r="BP53" i="11" s="1"/>
  <c r="BM77" i="11"/>
  <c r="BP77" i="11" s="1" a="1"/>
  <c r="BP77" i="11" s="1"/>
  <c r="BM21" i="11"/>
  <c r="BP21" i="11" s="1" a="1"/>
  <c r="BP21" i="11" s="1"/>
  <c r="BM129" i="11"/>
  <c r="BP129" i="11" s="1" a="1"/>
  <c r="BP129" i="11" s="1"/>
  <c r="BM115" i="11"/>
  <c r="BP115" i="11" s="1" a="1"/>
  <c r="BP115" i="11" s="1"/>
  <c r="BM15" i="11"/>
  <c r="BP15" i="11" s="1" a="1"/>
  <c r="BP15" i="11" s="1"/>
  <c r="BM65" i="11"/>
  <c r="BP65" i="11" s="1" a="1"/>
  <c r="BP65" i="11" s="1"/>
  <c r="BM82" i="11"/>
  <c r="BP82" i="11" s="1" a="1"/>
  <c r="BP82" i="11" s="1"/>
  <c r="BM52" i="11"/>
  <c r="BP52" i="11" s="1" a="1"/>
  <c r="BP52" i="11" s="1"/>
  <c r="BM134" i="11"/>
  <c r="BP134" i="11" s="1" a="1"/>
  <c r="BP134" i="11" s="1"/>
  <c r="BM36" i="11"/>
  <c r="BP36" i="11" s="1" a="1"/>
  <c r="BP36" i="11" s="1"/>
  <c r="BM70" i="11"/>
  <c r="BP70" i="11" s="1" a="1"/>
  <c r="BP70" i="11" s="1"/>
  <c r="BM80" i="11"/>
  <c r="BP80" i="11" s="1" a="1"/>
  <c r="BP80" i="11" s="1"/>
  <c r="BM99" i="11"/>
  <c r="BP99" i="11" s="1" a="1"/>
  <c r="BP99" i="11" s="1"/>
  <c r="BM20" i="11"/>
  <c r="BP20" i="11" s="1" a="1"/>
  <c r="BP20" i="11" s="1"/>
  <c r="BM59" i="11"/>
  <c r="BP59" i="11" s="1" a="1"/>
  <c r="BP59" i="11" s="1"/>
  <c r="BM110" i="11"/>
  <c r="BP110" i="11" s="1" a="1"/>
  <c r="BP110" i="11" s="1"/>
  <c r="BM86" i="11"/>
  <c r="BP86" i="11" s="1" a="1"/>
  <c r="BP86" i="11" s="1"/>
  <c r="BM57" i="11"/>
  <c r="BP57" i="11" s="1" a="1"/>
  <c r="BP57" i="11" s="1"/>
  <c r="BM54" i="11"/>
  <c r="BP54" i="11" s="1" a="1"/>
  <c r="BP54" i="11" s="1"/>
  <c r="BM56" i="11"/>
  <c r="BP56" i="11" s="1" a="1"/>
  <c r="BP56" i="11" s="1"/>
  <c r="BM33" i="11"/>
  <c r="BP33" i="11" s="1" a="1"/>
  <c r="BP33" i="11" s="1"/>
  <c r="BM112" i="11"/>
  <c r="BP112" i="11" s="1" a="1"/>
  <c r="BP112" i="11" s="1"/>
  <c r="BM68" i="11"/>
  <c r="BP68" i="11" s="1" a="1"/>
  <c r="BP68" i="11" s="1"/>
  <c r="BM51" i="11"/>
  <c r="BP51" i="11" s="1" a="1"/>
  <c r="BP51" i="11" s="1"/>
  <c r="BM22" i="11"/>
  <c r="BP22" i="11" s="1" a="1"/>
  <c r="BP22" i="11" s="1"/>
  <c r="BM34" i="11"/>
  <c r="BP34" i="11" s="1" a="1"/>
  <c r="BP34" i="11" s="1"/>
  <c r="BM81" i="11"/>
  <c r="BP81" i="11" s="1" a="1"/>
  <c r="BP81" i="11" s="1"/>
  <c r="BM139" i="11"/>
  <c r="BP139" i="11" s="1" a="1"/>
  <c r="BP139" i="11" s="1"/>
  <c r="BM92" i="11"/>
  <c r="BP92" i="11" s="1" a="1"/>
  <c r="BP92" i="11" s="1"/>
  <c r="BM43" i="11"/>
  <c r="BP43" i="11" s="1" a="1"/>
  <c r="BP43" i="11" s="1"/>
  <c r="BM30" i="11"/>
  <c r="BP30" i="11" s="1" a="1"/>
  <c r="BP30" i="11" s="1"/>
  <c r="BM75" i="11"/>
  <c r="BP75" i="11" s="1" a="1"/>
  <c r="BP75" i="11" s="1"/>
  <c r="BM111" i="11"/>
  <c r="BP111" i="11" s="1" a="1"/>
  <c r="BP111" i="11" s="1"/>
  <c r="BM100" i="11"/>
  <c r="BP100" i="11" s="1" a="1"/>
  <c r="BP100" i="11" s="1"/>
  <c r="BM113" i="11"/>
  <c r="BP113" i="11" s="1" a="1"/>
  <c r="BP113" i="11" s="1"/>
  <c r="BM128" i="11"/>
  <c r="BP128" i="11" s="1" a="1"/>
  <c r="BP128" i="11" s="1"/>
  <c r="BM98" i="11"/>
  <c r="BP98" i="11" s="1" a="1"/>
  <c r="BP98" i="11" s="1"/>
  <c r="BM18" i="11"/>
  <c r="BP18" i="11" s="1" a="1"/>
  <c r="BP18" i="11" s="1"/>
  <c r="BM72" i="11"/>
  <c r="BP72" i="11" s="1" a="1"/>
  <c r="BP72" i="11" s="1"/>
  <c r="BM91" i="11"/>
  <c r="BP91" i="11" s="1" a="1"/>
  <c r="BP91" i="11" s="1"/>
  <c r="BM94" i="11"/>
  <c r="BP94" i="11" s="1" a="1"/>
  <c r="BP94" i="11" s="1"/>
  <c r="BM74" i="11"/>
  <c r="BP74" i="11" s="1" a="1"/>
  <c r="BP74" i="11" s="1"/>
  <c r="BM46" i="11"/>
  <c r="BP46" i="11" s="1" a="1"/>
  <c r="BP46" i="11" s="1"/>
  <c r="BM120" i="11"/>
  <c r="BP120" i="11" s="1" a="1"/>
  <c r="BP120" i="11" s="1"/>
  <c r="BM137" i="11"/>
  <c r="BP137" i="11" s="1" a="1"/>
  <c r="BP137" i="11" s="1"/>
  <c r="BM126" i="11"/>
  <c r="BP126" i="11" s="1" a="1"/>
  <c r="BP126" i="11" s="1"/>
  <c r="BM116" i="11"/>
  <c r="BP116" i="11" s="1" a="1"/>
  <c r="BP116" i="11" s="1"/>
  <c r="BM27" i="11"/>
  <c r="BP27" i="11" s="1" a="1"/>
  <c r="BP27" i="11" s="1"/>
  <c r="BM97" i="11"/>
  <c r="BP97" i="11" s="1" a="1"/>
  <c r="BP97" i="11" s="1"/>
  <c r="BM83" i="11"/>
  <c r="BP83" i="11" s="1" a="1"/>
  <c r="BP83" i="11" s="1"/>
  <c r="BM63" i="11"/>
  <c r="BP63" i="11" s="1" a="1"/>
  <c r="BP63" i="11" s="1"/>
  <c r="BM102" i="11"/>
  <c r="BP102" i="11" s="1" a="1"/>
  <c r="BP102" i="11" s="1"/>
  <c r="BM114" i="11"/>
  <c r="BP114" i="11" s="1" a="1"/>
  <c r="BP114" i="11" s="1"/>
  <c r="BM117" i="11"/>
  <c r="BP117" i="11" s="1" a="1"/>
  <c r="BP117" i="11" s="1"/>
  <c r="BM13" i="11"/>
  <c r="BP13" i="11" s="1" a="1"/>
  <c r="BP13" i="11" s="1"/>
  <c r="BM61" i="11"/>
  <c r="BP61" i="11" s="1" a="1"/>
  <c r="BP61" i="11" s="1"/>
  <c r="BM131" i="11"/>
  <c r="BP131" i="11" s="1" a="1"/>
  <c r="BP131" i="11" s="1"/>
  <c r="BM48" i="11"/>
  <c r="BP48" i="11" s="1" a="1"/>
  <c r="BP48" i="11" s="1"/>
  <c r="BM130" i="11"/>
  <c r="BP130" i="11" s="1" a="1"/>
  <c r="BP130" i="11" s="1"/>
  <c r="BM118" i="11"/>
  <c r="BP118" i="11" s="1" a="1"/>
  <c r="BP118" i="11" s="1"/>
  <c r="BM107" i="11"/>
  <c r="BP107" i="11" s="1" a="1"/>
  <c r="BP107" i="11" s="1"/>
  <c r="BM9" i="11"/>
  <c r="BP9" i="11" s="1" a="1"/>
  <c r="BP9" i="11" s="1"/>
  <c r="BM125" i="11"/>
  <c r="BP125" i="11" s="1" a="1"/>
  <c r="BP125" i="11" s="1"/>
  <c r="BM104" i="11"/>
  <c r="BP104" i="11" s="1" a="1"/>
  <c r="BP104" i="11" s="1"/>
  <c r="BM109" i="11"/>
  <c r="BP109" i="11" s="1" a="1"/>
  <c r="BP109" i="11" s="1"/>
  <c r="BM66" i="11"/>
  <c r="BP66" i="11" s="1" a="1"/>
  <c r="BP66" i="11" s="1"/>
  <c r="BM14" i="11"/>
  <c r="BP14" i="11" s="1" a="1"/>
  <c r="BP14" i="11" s="1"/>
  <c r="BM135" i="11"/>
  <c r="BP135" i="11" s="1" a="1"/>
  <c r="BP135" i="11" s="1"/>
  <c r="BM45" i="11"/>
  <c r="BP45" i="11" s="1" a="1"/>
  <c r="BP45" i="11" s="1"/>
  <c r="BM76" i="11"/>
  <c r="BP76" i="11" s="1" a="1"/>
  <c r="BP76" i="11" s="1"/>
  <c r="BM119" i="11"/>
  <c r="BP119" i="11" s="1" a="1"/>
  <c r="BP119" i="11" s="1"/>
  <c r="BM79" i="11"/>
  <c r="BP79" i="11" s="1" a="1"/>
  <c r="BP79" i="11" s="1"/>
  <c r="BM96" i="11"/>
  <c r="BP96" i="11" s="1" a="1"/>
  <c r="BP96" i="11" s="1"/>
  <c r="BM71" i="11"/>
  <c r="BP71" i="11" s="1" a="1"/>
  <c r="BP71" i="11" s="1"/>
  <c r="BM90" i="11"/>
  <c r="BP90" i="11" s="1" a="1"/>
  <c r="BP90" i="11" s="1"/>
  <c r="BM69" i="11"/>
  <c r="BP69" i="11" s="1" a="1"/>
  <c r="BP69" i="11" s="1"/>
  <c r="BM29" i="11"/>
  <c r="BP29" i="11" s="1" a="1"/>
  <c r="BP29" i="11" s="1"/>
  <c r="BM64" i="11"/>
  <c r="BP64" i="11" s="1" a="1"/>
  <c r="BP64" i="11" s="1"/>
  <c r="BM17" i="11"/>
  <c r="BP17" i="11" s="1" a="1"/>
  <c r="BP17" i="11" s="1"/>
  <c r="BM41" i="11"/>
  <c r="BP41" i="11" s="1" a="1"/>
  <c r="BP41" i="11" s="1"/>
  <c r="BM121" i="11"/>
  <c r="BP121" i="11" s="1" a="1"/>
  <c r="BP121" i="11" s="1"/>
  <c r="BM12" i="11"/>
  <c r="BP12" i="11" s="1" a="1"/>
  <c r="BP12" i="11" s="1"/>
  <c r="BM31" i="11"/>
  <c r="BP31" i="11" s="1" a="1"/>
  <c r="BP31" i="11" s="1"/>
  <c r="BM35" i="11"/>
  <c r="BP35" i="11" s="1" a="1"/>
  <c r="BP35" i="11" s="1"/>
  <c r="BM84" i="11"/>
  <c r="BP84" i="11" s="1" a="1"/>
  <c r="BP84" i="11" s="1"/>
  <c r="BM50" i="11"/>
  <c r="BP50" i="11" s="1" a="1"/>
  <c r="BP50" i="11" s="1"/>
  <c r="BM37" i="11"/>
  <c r="BP37" i="11" s="1" a="1"/>
  <c r="BP37" i="11" s="1"/>
  <c r="BM28" i="11"/>
  <c r="BP28" i="11" s="1" a="1"/>
  <c r="BP28" i="11" s="1"/>
  <c r="BM78" i="11"/>
  <c r="BP78" i="11" s="1" a="1"/>
  <c r="BP78" i="11" s="1"/>
  <c r="BM106" i="11"/>
  <c r="BP106" i="11" s="1" a="1"/>
  <c r="BP106" i="11" s="1"/>
  <c r="BM49" i="11"/>
  <c r="BP49" i="11" s="1" a="1"/>
  <c r="BP49" i="11" s="1"/>
  <c r="BM87" i="11"/>
  <c r="BP87" i="11" s="1" a="1"/>
  <c r="BP87" i="11" s="1"/>
  <c r="BM103" i="11"/>
  <c r="BP103" i="11" s="1" a="1"/>
  <c r="BP103" i="11" s="1"/>
  <c r="BM108" i="11"/>
  <c r="BP108" i="11" s="1" a="1"/>
  <c r="BP108" i="11" s="1"/>
  <c r="BM127" i="11"/>
  <c r="BP127" i="11" s="1" a="1"/>
  <c r="BP127" i="11" s="1"/>
  <c r="BM8" i="11"/>
  <c r="BP8" i="11" s="1" a="1"/>
  <c r="BP8" i="11" s="1"/>
  <c r="BM60" i="11"/>
  <c r="BP60" i="11" s="1" a="1"/>
  <c r="BP60" i="11" s="1"/>
  <c r="BM67" i="11"/>
  <c r="BP67" i="11" s="1" a="1"/>
  <c r="BP67" i="11" s="1"/>
  <c r="BM88" i="11"/>
  <c r="BP88" i="11" s="1" a="1"/>
  <c r="BP88" i="11" s="1"/>
  <c r="BM133" i="11"/>
  <c r="BP133" i="11" s="1" a="1"/>
  <c r="BP133" i="11" s="1"/>
  <c r="BM38" i="11"/>
  <c r="BP38" i="11" s="1" a="1"/>
  <c r="BP38" i="11" s="1"/>
  <c r="BU12" i="11" l="1"/>
  <c r="BU9" i="11"/>
  <c r="BU10" i="11"/>
  <c r="BU11" i="11"/>
  <c r="BU8" i="11"/>
  <c r="BR8" i="11" a="1"/>
  <c r="BR8" i="11" s="1"/>
  <c r="BN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<sst xmlns="http://schemas.openxmlformats.org/spreadsheetml/2006/main" count="659" uniqueCount="108">
  <si>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</si>
  <si>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</si>
  <si>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</si>
  <si>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</si>
  <si>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</si>
  <si>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</si>
  <si>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</si>
  <si>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</si>
  <si>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</si>
  <si>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</si>
  <si>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</si>
  <si>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</si>
  <si>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</si>
  <si>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</si>
  <si>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</si>
  <si>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</si>
  <si>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</si>
  <si>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</si>
  <si>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</si>
  <si>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</si>
  <si>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Respondent</t>
  </si>
  <si>
    <t>Price</t>
  </si>
  <si>
    <t>Options</t>
  </si>
  <si>
    <t>Coke</t>
  </si>
  <si>
    <t>Diet</t>
  </si>
  <si>
    <t>Regular</t>
  </si>
  <si>
    <t>Pepsi</t>
  </si>
  <si>
    <t>Brand</t>
  </si>
  <si>
    <t>Sugar</t>
  </si>
  <si>
    <t>Male</t>
  </si>
  <si>
    <t>Female</t>
  </si>
  <si>
    <t>Age</t>
  </si>
  <si>
    <t>Low PI</t>
  </si>
  <si>
    <t>&lt; 35</t>
  </si>
  <si>
    <t>35-54</t>
  </si>
  <si>
    <t>&gt; 54</t>
  </si>
  <si>
    <t>Marital Status</t>
  </si>
  <si>
    <t>Married</t>
  </si>
  <si>
    <t>Never married</t>
  </si>
  <si>
    <t>Divorced</t>
  </si>
  <si>
    <t>Widowed</t>
  </si>
  <si>
    <t>Separated</t>
  </si>
  <si>
    <t>Gender</t>
  </si>
  <si>
    <t>High PI</t>
  </si>
  <si>
    <t>Med PI</t>
  </si>
  <si>
    <t>Table 4 - Definition of Options, Attributes, and Levels</t>
  </si>
  <si>
    <t>Table 5 - Survey Results  (the values in this table represent ranking of preference;  where 1 = most preferred, 20 = least preferred)</t>
  </si>
  <si>
    <t>Table 1 - Purchase Intent by Age</t>
  </si>
  <si>
    <t>Table 3 - Purchase Intent by Gender</t>
  </si>
  <si>
    <t>Table 2 - Purchase Intent by Marital Status</t>
  </si>
  <si>
    <t>Total</t>
  </si>
  <si>
    <t>Top Choice Level</t>
  </si>
  <si>
    <t>Most Import. Attrib.</t>
  </si>
  <si>
    <t>Count</t>
  </si>
  <si>
    <t>Normalization of the Sum of Ranks</t>
  </si>
  <si>
    <t>Sum of Ranks across each Level</t>
  </si>
  <si>
    <t>Range of Attribute</t>
  </si>
  <si>
    <t>Normalized</t>
  </si>
  <si>
    <t>Top Attrib.</t>
  </si>
  <si>
    <t>Top 
Level</t>
  </si>
  <si>
    <t>Summary of Importance (per respondent)</t>
  </si>
  <si>
    <t>Summary of Importance (all respondentents)</t>
  </si>
  <si>
    <t>Price Only</t>
  </si>
  <si>
    <t>Diet Coke</t>
  </si>
  <si>
    <t>Regular Pepsi</t>
  </si>
  <si>
    <t>Diet Pepsi</t>
  </si>
  <si>
    <t>Regular Coke</t>
  </si>
  <si>
    <t>Cluster 1</t>
  </si>
  <si>
    <t>Cluster 3</t>
  </si>
  <si>
    <t>Cluster 2</t>
  </si>
  <si>
    <t>Cluster 4</t>
  </si>
  <si>
    <t>Cluster 5</t>
  </si>
  <si>
    <t>Cluster Name</t>
  </si>
  <si>
    <t>Total Distance</t>
  </si>
  <si>
    <t>Min Distance Cluster</t>
  </si>
  <si>
    <t>Objective Function</t>
  </si>
  <si>
    <t>Cluster Distances</t>
  </si>
  <si>
    <t>Normalized "Preference Metric"</t>
  </si>
  <si>
    <t>"Preference Metric"</t>
  </si>
  <si>
    <t>StDev</t>
  </si>
  <si>
    <t>Mean</t>
  </si>
  <si>
    <t>Neg=Diet</t>
  </si>
  <si>
    <t>Neg=Coke</t>
  </si>
  <si>
    <t>Min</t>
  </si>
  <si>
    <t>Pos=Reg</t>
  </si>
  <si>
    <t>Pos=Pepsi</t>
  </si>
  <si>
    <t>Max</t>
  </si>
  <si>
    <t>total</t>
  </si>
  <si>
    <t>%total</t>
  </si>
  <si>
    <t>Observed</t>
  </si>
  <si>
    <t>Expected</t>
  </si>
  <si>
    <t>Chi-Squer Value</t>
  </si>
  <si>
    <t>Difference</t>
  </si>
  <si>
    <t>&gt;35</t>
  </si>
  <si>
    <t>Med-low PI</t>
  </si>
  <si>
    <t>%Totla</t>
  </si>
  <si>
    <t>chi-square factor</t>
  </si>
  <si>
    <t>degree of freedom</t>
  </si>
  <si>
    <t>P-Value</t>
  </si>
  <si>
    <t>Widowed/Separated</t>
  </si>
  <si>
    <t>Cluster Result</t>
  </si>
  <si>
    <t>cluster assign.</t>
  </si>
  <si>
    <t>comparable result</t>
  </si>
  <si>
    <t>equal cluster</t>
  </si>
  <si>
    <t>Conjoint result</t>
  </si>
  <si>
    <t>From  cojoint analysis</t>
  </si>
  <si>
    <t>Diif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</si>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</sst>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0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164" fontId="5" fillId="0" borderId="0" xfId="0" applyNumberFormat="1" applyFont="1" applyAlignment="1">
      <alignment horizontal="right" vertical="top" wrapText="1"/>
    </xf>
    <xf numFmtId="0" fontId="6" fillId="0" borderId="0" xfId="0" applyFont="1"/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9" fontId="0" fillId="0" borderId="0" xfId="1" applyFont="1"/>
    <xf numFmtId="2" fontId="5" fillId="0" borderId="0" xfId="0" applyNumberFormat="1" applyFont="1" applyAlignment="1">
      <alignment horizontal="right" vertical="top" wrapText="1"/>
    </xf>
    <xf numFmtId="9" fontId="5" fillId="0" borderId="0" xfId="1" applyFont="1" applyAlignment="1">
      <alignment horizontal="right" vertical="top" wrapText="1"/>
    </xf>
    <xf numFmtId="0" fontId="7" fillId="0" borderId="0" xfId="0" applyFont="1"/>
    <xf numFmtId="2" fontId="3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left" vertical="top" wrapText="1"/>
    </xf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10" fontId="0" fillId="0" borderId="0" xfId="1" applyNumberFormat="1" applyFont="1" applyFill="1"/>
    <xf numFmtId="0" fontId="8" fillId="0" borderId="0" xfId="0" applyFont="1"/>
    <xf numFmtId="2" fontId="8" fillId="0" borderId="0" xfId="0" applyNumberFormat="1" applyFont="1"/>
    <xf numFmtId="164" fontId="9" fillId="0" borderId="0" xfId="0" applyNumberFormat="1" applyFont="1" applyAlignment="1">
      <alignment horizontal="right" vertical="top" wrapText="1"/>
    </xf>
    <xf numFmtId="164" fontId="8" fillId="0" borderId="0" xfId="0" applyNumberFormat="1" applyFont="1"/>
    <xf numFmtId="0" fontId="9" fillId="0" borderId="0" xfId="0" applyFont="1" applyAlignment="1">
      <alignment horizontal="right" vertical="top" wrapText="1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right"/>
    </xf>
    <xf numFmtId="9" fontId="0" fillId="0" borderId="0" xfId="0" applyNumberFormat="1"/>
    <xf numFmtId="0" fontId="0" fillId="0" borderId="0" xfId="0" applyAlignment="1">
      <alignment horizontal="left"/>
    </xf>
    <xf numFmtId="0" fontId="10" fillId="0" borderId="0" xfId="0" applyFont="1"/>
    <xf numFmtId="164" fontId="11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/>
    <xf numFmtId="9" fontId="3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0348-7420-4F30-883D-169945D738B2}">
  <dimension ref="B2:F19"/>
  <sheetViews>
    <sheetView zoomScaleNormal="100" workbookViewId="0">
      <selection activeCell="E27" sqref="E27"/>
    </sheetView>
  </sheetViews>
  <sheetFormatPr baseColWidth="10" defaultColWidth="8.83203125" defaultRowHeight="15" x14ac:dyDescent="0.2"/>
  <cols>
    <col min="1" max="1" width="3.6640625" customWidth="1"/>
    <col min="2" max="2" width="14" bestFit="1" customWidth="1"/>
  </cols>
  <sheetData>
    <row r="2" spans="2:6" x14ac:dyDescent="0.2">
      <c r="B2" s="8" t="s">
        <v>47</v>
      </c>
    </row>
    <row r="3" spans="2:6" x14ac:dyDescent="0.2">
      <c r="B3" s="1" t="s">
        <v>31</v>
      </c>
      <c r="C3" s="10" t="s">
        <v>43</v>
      </c>
      <c r="D3" s="10" t="s">
        <v>44</v>
      </c>
      <c r="E3" s="10" t="s">
        <v>32</v>
      </c>
      <c r="F3" s="10" t="s">
        <v>87</v>
      </c>
    </row>
    <row r="4" spans="2:6" x14ac:dyDescent="0.2">
      <c r="B4" t="s">
        <v>33</v>
      </c>
      <c r="C4">
        <v>169</v>
      </c>
      <c r="D4">
        <v>23</v>
      </c>
      <c r="E4">
        <v>2</v>
      </c>
    </row>
    <row r="5" spans="2:6" x14ac:dyDescent="0.2">
      <c r="B5" t="s">
        <v>34</v>
      </c>
      <c r="C5">
        <v>43</v>
      </c>
      <c r="D5">
        <v>65</v>
      </c>
      <c r="E5">
        <v>10</v>
      </c>
    </row>
    <row r="6" spans="2:6" x14ac:dyDescent="0.2">
      <c r="B6" t="s">
        <v>35</v>
      </c>
      <c r="C6">
        <v>2</v>
      </c>
      <c r="D6">
        <v>4</v>
      </c>
      <c r="E6">
        <v>14</v>
      </c>
    </row>
    <row r="8" spans="2:6" x14ac:dyDescent="0.2">
      <c r="B8" s="8" t="s">
        <v>49</v>
      </c>
    </row>
    <row r="9" spans="2:6" x14ac:dyDescent="0.2">
      <c r="B9" s="1" t="s">
        <v>36</v>
      </c>
      <c r="C9" s="10" t="s">
        <v>43</v>
      </c>
      <c r="D9" s="10" t="s">
        <v>44</v>
      </c>
      <c r="E9" s="10" t="s">
        <v>32</v>
      </c>
    </row>
    <row r="10" spans="2:6" x14ac:dyDescent="0.2">
      <c r="B10" t="s">
        <v>37</v>
      </c>
      <c r="C10">
        <v>166</v>
      </c>
      <c r="D10">
        <v>66</v>
      </c>
      <c r="E10">
        <v>17</v>
      </c>
    </row>
    <row r="11" spans="2:6" x14ac:dyDescent="0.2">
      <c r="B11" t="s">
        <v>38</v>
      </c>
      <c r="C11">
        <v>17</v>
      </c>
      <c r="D11">
        <v>5</v>
      </c>
      <c r="E11">
        <v>5</v>
      </c>
    </row>
    <row r="12" spans="2:6" x14ac:dyDescent="0.2">
      <c r="B12" t="s">
        <v>39</v>
      </c>
      <c r="C12">
        <v>18</v>
      </c>
      <c r="D12">
        <v>8</v>
      </c>
      <c r="E12">
        <v>1</v>
      </c>
    </row>
    <row r="13" spans="2:6" x14ac:dyDescent="0.2">
      <c r="B13" t="s">
        <v>40</v>
      </c>
      <c r="C13">
        <v>13</v>
      </c>
      <c r="D13">
        <v>13</v>
      </c>
      <c r="E13">
        <v>2</v>
      </c>
    </row>
    <row r="14" spans="2:6" x14ac:dyDescent="0.2">
      <c r="B14" t="s">
        <v>41</v>
      </c>
      <c r="C14">
        <v>0</v>
      </c>
      <c r="D14">
        <v>0</v>
      </c>
      <c r="E14">
        <v>1</v>
      </c>
    </row>
    <row r="16" spans="2:6" x14ac:dyDescent="0.2">
      <c r="B16" s="8" t="s">
        <v>48</v>
      </c>
    </row>
    <row r="17" spans="2:5" x14ac:dyDescent="0.2">
      <c r="B17" s="1" t="s">
        <v>42</v>
      </c>
      <c r="C17" s="10" t="s">
        <v>43</v>
      </c>
      <c r="D17" s="10" t="s">
        <v>44</v>
      </c>
      <c r="E17" s="10" t="s">
        <v>32</v>
      </c>
    </row>
    <row r="18" spans="2:5" x14ac:dyDescent="0.2">
      <c r="B18" t="s">
        <v>30</v>
      </c>
      <c r="C18">
        <v>197</v>
      </c>
      <c r="D18">
        <v>79</v>
      </c>
      <c r="E18">
        <v>20</v>
      </c>
    </row>
    <row r="19" spans="2:5" x14ac:dyDescent="0.2">
      <c r="B19" t="s">
        <v>29</v>
      </c>
      <c r="C19">
        <v>17</v>
      </c>
      <c r="D19">
        <v>13</v>
      </c>
      <c r="E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F040-F267-DB4D-9ABF-7B9D13A31336}">
  <dimension ref="A2:Q95"/>
  <sheetViews>
    <sheetView workbookViewId="0">
      <selection activeCell="J28" sqref="J28"/>
    </sheetView>
  </sheetViews>
  <sheetFormatPr baseColWidth="10" defaultRowHeight="15" x14ac:dyDescent="0.2"/>
  <cols>
    <col min="10" max="12" width="12.6640625" bestFit="1" customWidth="1"/>
  </cols>
  <sheetData>
    <row r="2" spans="1:17" x14ac:dyDescent="0.2">
      <c r="A2" s="8" t="s">
        <v>47</v>
      </c>
    </row>
    <row r="3" spans="1:17" x14ac:dyDescent="0.2">
      <c r="A3" s="8" t="s">
        <v>89</v>
      </c>
      <c r="I3" s="8" t="s">
        <v>89</v>
      </c>
      <c r="M3" s="28"/>
      <c r="N3" s="29"/>
      <c r="O3" s="28"/>
      <c r="P3" s="28"/>
      <c r="Q3" s="28"/>
    </row>
    <row r="4" spans="1:17" x14ac:dyDescent="0.2">
      <c r="A4" s="1" t="s">
        <v>31</v>
      </c>
      <c r="B4" s="10" t="s">
        <v>43</v>
      </c>
      <c r="C4" s="10" t="s">
        <v>44</v>
      </c>
      <c r="D4" s="10" t="s">
        <v>32</v>
      </c>
      <c r="E4" s="10" t="s">
        <v>87</v>
      </c>
      <c r="F4" s="10"/>
      <c r="G4" s="10"/>
      <c r="I4" s="1" t="s">
        <v>31</v>
      </c>
      <c r="J4" s="10" t="s">
        <v>43</v>
      </c>
      <c r="K4" s="10" t="s">
        <v>94</v>
      </c>
      <c r="L4" s="10" t="s">
        <v>87</v>
      </c>
      <c r="M4" s="28"/>
      <c r="N4" s="30"/>
      <c r="O4" s="31"/>
      <c r="P4" s="31"/>
      <c r="Q4" s="31"/>
    </row>
    <row r="5" spans="1:17" x14ac:dyDescent="0.2">
      <c r="A5" t="s">
        <v>33</v>
      </c>
      <c r="B5">
        <v>169</v>
      </c>
      <c r="C5">
        <v>23</v>
      </c>
      <c r="D5">
        <v>2</v>
      </c>
      <c r="E5">
        <f>SUM(B5:D5)</f>
        <v>194</v>
      </c>
      <c r="I5" t="s">
        <v>33</v>
      </c>
      <c r="J5">
        <v>169</v>
      </c>
      <c r="K5">
        <f>C5+D5</f>
        <v>25</v>
      </c>
      <c r="L5" s="33">
        <f>SUM(J5:K5)</f>
        <v>194</v>
      </c>
      <c r="M5" s="28"/>
      <c r="N5" s="28"/>
      <c r="O5" s="28"/>
      <c r="P5" s="28"/>
      <c r="Q5" s="28"/>
    </row>
    <row r="6" spans="1:17" x14ac:dyDescent="0.2">
      <c r="A6" t="s">
        <v>34</v>
      </c>
      <c r="B6">
        <v>43</v>
      </c>
      <c r="C6">
        <v>65</v>
      </c>
      <c r="D6">
        <v>10</v>
      </c>
      <c r="E6">
        <f t="shared" ref="E6:E7" si="0">SUM(B6:D6)</f>
        <v>118</v>
      </c>
      <c r="I6" t="s">
        <v>93</v>
      </c>
      <c r="J6">
        <v>43</v>
      </c>
      <c r="K6">
        <f>C6+D6</f>
        <v>75</v>
      </c>
      <c r="L6" s="33">
        <f>SUM(J6:K6)</f>
        <v>118</v>
      </c>
      <c r="M6" s="28"/>
      <c r="N6" s="28"/>
      <c r="O6" s="28"/>
      <c r="P6" s="28"/>
      <c r="Q6" s="28"/>
    </row>
    <row r="7" spans="1:17" x14ac:dyDescent="0.2">
      <c r="A7" t="s">
        <v>35</v>
      </c>
      <c r="B7">
        <v>2</v>
      </c>
      <c r="C7">
        <v>4</v>
      </c>
      <c r="D7">
        <v>14</v>
      </c>
      <c r="E7">
        <f t="shared" si="0"/>
        <v>20</v>
      </c>
      <c r="I7" t="s">
        <v>35</v>
      </c>
      <c r="J7">
        <v>2</v>
      </c>
      <c r="K7">
        <f t="shared" ref="K7" si="1">C7+D7</f>
        <v>18</v>
      </c>
      <c r="L7" s="33">
        <f>SUM(J7:K7)</f>
        <v>20</v>
      </c>
      <c r="M7" s="28"/>
      <c r="N7" s="28"/>
      <c r="O7" s="28"/>
      <c r="P7" s="28"/>
      <c r="Q7" s="28"/>
    </row>
    <row r="8" spans="1:17" x14ac:dyDescent="0.2">
      <c r="A8" t="s">
        <v>87</v>
      </c>
      <c r="B8">
        <f>SUM(B5:B7)</f>
        <v>214</v>
      </c>
      <c r="C8">
        <f t="shared" ref="C8:E8" si="2">SUM(C5:C7)</f>
        <v>92</v>
      </c>
      <c r="D8">
        <f t="shared" si="2"/>
        <v>26</v>
      </c>
      <c r="E8">
        <f t="shared" si="2"/>
        <v>332</v>
      </c>
      <c r="I8" t="s">
        <v>50</v>
      </c>
      <c r="J8" s="33">
        <f>SUM(J5:J7)</f>
        <v>214</v>
      </c>
      <c r="K8" s="33">
        <f>SUM(K5:K7)</f>
        <v>118</v>
      </c>
      <c r="L8">
        <f>SUM(L5:L7)</f>
        <v>332</v>
      </c>
      <c r="M8" s="28"/>
      <c r="N8" s="28"/>
      <c r="O8" s="32"/>
      <c r="P8" s="32"/>
      <c r="Q8" s="32"/>
    </row>
    <row r="9" spans="1:17" x14ac:dyDescent="0.2">
      <c r="A9" t="s">
        <v>88</v>
      </c>
      <c r="B9" s="27">
        <f>B8/$E8</f>
        <v>0.64457831325301207</v>
      </c>
      <c r="C9" s="27">
        <f t="shared" ref="C9:D9" si="3">C8/$E8</f>
        <v>0.27710843373493976</v>
      </c>
      <c r="D9" s="27">
        <f t="shared" si="3"/>
        <v>7.8313253012048195E-2</v>
      </c>
      <c r="I9" t="s">
        <v>95</v>
      </c>
      <c r="J9" s="27">
        <f>J8/$L$8</f>
        <v>0.64457831325301207</v>
      </c>
      <c r="K9" s="27">
        <f t="shared" ref="K9:L9" si="4">K8/$L$8</f>
        <v>0.35542168674698793</v>
      </c>
      <c r="L9" s="27">
        <f t="shared" si="4"/>
        <v>1</v>
      </c>
      <c r="M9" s="28"/>
      <c r="N9" s="28"/>
      <c r="O9" s="28"/>
      <c r="P9" s="28"/>
      <c r="Q9" s="28"/>
    </row>
    <row r="10" spans="1:17" x14ac:dyDescent="0.2">
      <c r="M10" s="28"/>
      <c r="N10" s="28"/>
      <c r="O10" s="28"/>
      <c r="P10" s="28"/>
      <c r="Q10" s="28"/>
    </row>
    <row r="11" spans="1:17" x14ac:dyDescent="0.2">
      <c r="A11" s="8"/>
      <c r="I11" s="8" t="s">
        <v>90</v>
      </c>
      <c r="M11" s="28"/>
      <c r="N11" s="29"/>
      <c r="O11" s="28"/>
      <c r="P11" s="28"/>
      <c r="Q11" s="28"/>
    </row>
    <row r="12" spans="1:17" x14ac:dyDescent="0.2">
      <c r="A12" s="1"/>
      <c r="B12" s="10"/>
      <c r="C12" s="10"/>
      <c r="D12" s="10"/>
      <c r="E12" s="10"/>
      <c r="F12" s="10"/>
      <c r="G12" s="10"/>
      <c r="I12" s="1" t="s">
        <v>31</v>
      </c>
      <c r="J12" s="10" t="s">
        <v>43</v>
      </c>
      <c r="K12" s="10" t="s">
        <v>94</v>
      </c>
      <c r="L12" s="10" t="s">
        <v>87</v>
      </c>
      <c r="M12" s="28"/>
      <c r="N12" s="30"/>
      <c r="O12" s="31"/>
      <c r="P12" s="31"/>
      <c r="Q12" s="31"/>
    </row>
    <row r="13" spans="1:17" x14ac:dyDescent="0.2">
      <c r="B13" s="25"/>
      <c r="C13" s="25"/>
      <c r="D13" s="25"/>
      <c r="I13" t="s">
        <v>33</v>
      </c>
      <c r="J13" s="25">
        <f>$J$9*L5</f>
        <v>125.04819277108435</v>
      </c>
      <c r="K13" s="25">
        <f>$K$9*L5</f>
        <v>68.951807228915655</v>
      </c>
      <c r="L13" s="25">
        <f>SUM(J13:K13)</f>
        <v>194</v>
      </c>
      <c r="M13" s="28"/>
      <c r="N13" s="28"/>
      <c r="O13" s="28"/>
      <c r="P13" s="28"/>
      <c r="Q13" s="28"/>
    </row>
    <row r="14" spans="1:17" x14ac:dyDescent="0.2">
      <c r="B14" s="25"/>
      <c r="C14" s="25"/>
      <c r="D14" s="25"/>
      <c r="I14" t="s">
        <v>93</v>
      </c>
      <c r="J14" s="25">
        <f t="shared" ref="J14:J15" si="5">$J$9*L6</f>
        <v>76.060240963855421</v>
      </c>
      <c r="K14" s="25">
        <f t="shared" ref="K14:K15" si="6">$K$9*L6</f>
        <v>41.939759036144579</v>
      </c>
      <c r="L14" s="25">
        <f t="shared" ref="L14:L15" si="7">SUM(J14:K14)</f>
        <v>118</v>
      </c>
      <c r="M14" s="28"/>
      <c r="N14" s="28"/>
      <c r="O14" s="28"/>
      <c r="P14" s="28"/>
      <c r="Q14" s="28"/>
    </row>
    <row r="15" spans="1:17" x14ac:dyDescent="0.2">
      <c r="B15" s="25"/>
      <c r="C15" s="25"/>
      <c r="D15" s="25"/>
      <c r="I15" t="s">
        <v>35</v>
      </c>
      <c r="J15" s="25">
        <f t="shared" si="5"/>
        <v>12.891566265060241</v>
      </c>
      <c r="K15" s="25">
        <f t="shared" si="6"/>
        <v>7.1084337349397586</v>
      </c>
      <c r="L15" s="25">
        <f t="shared" si="7"/>
        <v>20</v>
      </c>
    </row>
    <row r="16" spans="1:17" x14ac:dyDescent="0.2">
      <c r="B16" s="25"/>
      <c r="C16" s="25"/>
      <c r="D16" s="25"/>
      <c r="I16" t="s">
        <v>87</v>
      </c>
      <c r="J16" s="25">
        <f>SUM(J13:J15)</f>
        <v>214</v>
      </c>
      <c r="K16" s="25">
        <f>SUM(K13:K15)</f>
        <v>118</v>
      </c>
      <c r="L16" s="25">
        <f>SUM(L13:L15)</f>
        <v>332</v>
      </c>
    </row>
    <row r="18" spans="1:13" x14ac:dyDescent="0.2">
      <c r="A18" s="8"/>
      <c r="I18" s="8" t="s">
        <v>91</v>
      </c>
    </row>
    <row r="19" spans="1:13" x14ac:dyDescent="0.2">
      <c r="A19" s="1"/>
      <c r="B19" s="10"/>
      <c r="C19" s="10"/>
      <c r="D19" s="10"/>
      <c r="E19" s="10"/>
      <c r="F19" s="10"/>
      <c r="G19" s="10"/>
      <c r="I19" s="1" t="s">
        <v>31</v>
      </c>
      <c r="J19" s="10" t="s">
        <v>43</v>
      </c>
      <c r="K19" s="10" t="s">
        <v>94</v>
      </c>
      <c r="L19" s="10" t="s">
        <v>87</v>
      </c>
    </row>
    <row r="20" spans="1:13" x14ac:dyDescent="0.2">
      <c r="B20" s="26"/>
      <c r="C20" s="26"/>
      <c r="D20" s="26"/>
      <c r="I20" t="s">
        <v>33</v>
      </c>
      <c r="J20" s="25">
        <f>(J5-J13)^2/J13</f>
        <v>15.448134962046851</v>
      </c>
      <c r="K20" s="25">
        <f>(K5-K13)^2/K13</f>
        <v>28.016109168457852</v>
      </c>
      <c r="L20" s="25">
        <f>SUM(J20:K20)</f>
        <v>43.464244130504703</v>
      </c>
    </row>
    <row r="21" spans="1:13" x14ac:dyDescent="0.2">
      <c r="B21" s="26"/>
      <c r="C21" s="26"/>
      <c r="D21" s="26"/>
      <c r="I21" t="s">
        <v>93</v>
      </c>
      <c r="J21" s="25">
        <f t="shared" ref="J21:K22" si="8">(J6-J14)^2/J14</f>
        <v>14.369919405167</v>
      </c>
      <c r="K21" s="25">
        <f t="shared" si="8"/>
        <v>26.06070129411642</v>
      </c>
      <c r="L21" s="25">
        <f t="shared" ref="L21:L22" si="9">SUM(J21:K21)</f>
        <v>40.430620699283423</v>
      </c>
    </row>
    <row r="22" spans="1:13" x14ac:dyDescent="0.2">
      <c r="B22" s="26"/>
      <c r="C22" s="26"/>
      <c r="D22" s="26"/>
      <c r="I22" t="s">
        <v>35</v>
      </c>
      <c r="J22" s="25">
        <f t="shared" si="8"/>
        <v>9.2018466388920164</v>
      </c>
      <c r="K22" s="25">
        <f t="shared" si="8"/>
        <v>16.688094751888915</v>
      </c>
      <c r="L22" s="25">
        <f t="shared" si="9"/>
        <v>25.889941390780933</v>
      </c>
    </row>
    <row r="23" spans="1:13" x14ac:dyDescent="0.2">
      <c r="I23" t="s">
        <v>87</v>
      </c>
      <c r="J23" s="25"/>
      <c r="K23" s="25"/>
      <c r="L23" s="34">
        <f>SUM(L20:L22)</f>
        <v>109.78480622056907</v>
      </c>
      <c r="M23" s="33" t="s">
        <v>96</v>
      </c>
    </row>
    <row r="24" spans="1:13" x14ac:dyDescent="0.2">
      <c r="L24" s="33">
        <v>2</v>
      </c>
      <c r="M24" s="33" t="s">
        <v>97</v>
      </c>
    </row>
    <row r="25" spans="1:13" x14ac:dyDescent="0.2">
      <c r="L25" s="33">
        <f>CHIDIST(L23,L24)</f>
        <v>1.4472122527324839E-24</v>
      </c>
      <c r="M25" s="33" t="s">
        <v>98</v>
      </c>
    </row>
    <row r="26" spans="1:13" x14ac:dyDescent="0.2">
      <c r="A26" s="8"/>
      <c r="I26" s="8" t="s">
        <v>92</v>
      </c>
    </row>
    <row r="27" spans="1:13" x14ac:dyDescent="0.2">
      <c r="A27" s="1"/>
      <c r="B27" s="10"/>
      <c r="C27" s="10"/>
      <c r="D27" s="10"/>
      <c r="I27" s="1" t="s">
        <v>31</v>
      </c>
      <c r="J27" s="10" t="s">
        <v>43</v>
      </c>
      <c r="K27" s="10" t="s">
        <v>94</v>
      </c>
      <c r="L27" s="10"/>
    </row>
    <row r="28" spans="1:13" x14ac:dyDescent="0.2">
      <c r="B28" s="25"/>
      <c r="C28" s="25"/>
      <c r="D28" s="25"/>
      <c r="I28" t="s">
        <v>33</v>
      </c>
      <c r="J28" s="25">
        <f>(J5-J13)/(J13^0.5)</f>
        <v>3.9304115512305895</v>
      </c>
      <c r="K28" s="25">
        <f>(K5-K13)/(K13^0.5)</f>
        <v>-5.2930245765968111</v>
      </c>
    </row>
    <row r="29" spans="1:13" x14ac:dyDescent="0.2">
      <c r="B29" s="25"/>
      <c r="C29" s="25"/>
      <c r="D29" s="25"/>
      <c r="I29" t="s">
        <v>93</v>
      </c>
      <c r="J29" s="25">
        <f t="shared" ref="J29:K30" si="10">(J6-J14)/(J14^0.5)</f>
        <v>-3.790767653809318</v>
      </c>
      <c r="K29" s="25">
        <f t="shared" si="10"/>
        <v>5.1049682951137338</v>
      </c>
    </row>
    <row r="30" spans="1:13" x14ac:dyDescent="0.2">
      <c r="B30" s="25"/>
      <c r="C30" s="25"/>
      <c r="D30" s="25"/>
      <c r="I30" t="s">
        <v>35</v>
      </c>
      <c r="J30" s="25">
        <f t="shared" si="10"/>
        <v>-3.0334545717534684</v>
      </c>
      <c r="K30" s="25">
        <f t="shared" si="10"/>
        <v>4.0851064553924319</v>
      </c>
    </row>
    <row r="35" spans="1:13" x14ac:dyDescent="0.2">
      <c r="A35" s="8" t="s">
        <v>49</v>
      </c>
    </row>
    <row r="36" spans="1:13" x14ac:dyDescent="0.2">
      <c r="A36" s="8" t="s">
        <v>89</v>
      </c>
      <c r="I36" s="8" t="s">
        <v>89</v>
      </c>
    </row>
    <row r="37" spans="1:13" x14ac:dyDescent="0.2">
      <c r="A37" s="1" t="s">
        <v>36</v>
      </c>
      <c r="B37" s="10" t="s">
        <v>43</v>
      </c>
      <c r="C37" s="10" t="s">
        <v>44</v>
      </c>
      <c r="D37" s="10" t="s">
        <v>32</v>
      </c>
      <c r="I37" s="1" t="s">
        <v>36</v>
      </c>
      <c r="J37" s="10" t="s">
        <v>43</v>
      </c>
      <c r="K37" s="10" t="s">
        <v>44</v>
      </c>
      <c r="L37" s="10" t="s">
        <v>32</v>
      </c>
      <c r="M37" s="10" t="s">
        <v>87</v>
      </c>
    </row>
    <row r="38" spans="1:13" x14ac:dyDescent="0.2">
      <c r="A38" t="s">
        <v>37</v>
      </c>
      <c r="B38">
        <v>166</v>
      </c>
      <c r="C38">
        <v>66</v>
      </c>
      <c r="D38">
        <v>17</v>
      </c>
      <c r="I38" t="s">
        <v>37</v>
      </c>
      <c r="J38">
        <v>166</v>
      </c>
      <c r="K38">
        <v>66</v>
      </c>
      <c r="L38">
        <v>17</v>
      </c>
      <c r="M38">
        <f>SUM(J38:L38)</f>
        <v>249</v>
      </c>
    </row>
    <row r="39" spans="1:13" x14ac:dyDescent="0.2">
      <c r="A39" t="s">
        <v>38</v>
      </c>
      <c r="B39">
        <v>17</v>
      </c>
      <c r="C39">
        <v>5</v>
      </c>
      <c r="D39">
        <v>5</v>
      </c>
      <c r="I39" t="s">
        <v>38</v>
      </c>
      <c r="J39">
        <v>17</v>
      </c>
      <c r="K39">
        <v>5</v>
      </c>
      <c r="L39">
        <v>5</v>
      </c>
      <c r="M39">
        <f t="shared" ref="M39:M40" si="11">SUM(J39:L39)</f>
        <v>27</v>
      </c>
    </row>
    <row r="40" spans="1:13" x14ac:dyDescent="0.2">
      <c r="A40" t="s">
        <v>39</v>
      </c>
      <c r="B40">
        <v>18</v>
      </c>
      <c r="C40">
        <v>8</v>
      </c>
      <c r="D40">
        <v>1</v>
      </c>
      <c r="I40" t="s">
        <v>39</v>
      </c>
      <c r="J40">
        <v>18</v>
      </c>
      <c r="K40">
        <v>8</v>
      </c>
      <c r="L40">
        <v>1</v>
      </c>
      <c r="M40">
        <f t="shared" si="11"/>
        <v>27</v>
      </c>
    </row>
    <row r="41" spans="1:13" x14ac:dyDescent="0.2">
      <c r="A41" t="s">
        <v>40</v>
      </c>
      <c r="B41">
        <v>13</v>
      </c>
      <c r="C41">
        <v>13</v>
      </c>
      <c r="D41">
        <v>2</v>
      </c>
      <c r="I41" t="s">
        <v>99</v>
      </c>
      <c r="J41">
        <v>13</v>
      </c>
      <c r="K41">
        <v>13</v>
      </c>
      <c r="L41">
        <v>3</v>
      </c>
      <c r="M41">
        <f>SUM(J41:L41)</f>
        <v>29</v>
      </c>
    </row>
    <row r="42" spans="1:13" x14ac:dyDescent="0.2">
      <c r="A42" t="s">
        <v>41</v>
      </c>
      <c r="B42">
        <v>0</v>
      </c>
      <c r="C42">
        <v>0</v>
      </c>
      <c r="D42">
        <v>1</v>
      </c>
      <c r="I42" t="s">
        <v>87</v>
      </c>
      <c r="J42">
        <f>SUM(J38:J41)</f>
        <v>214</v>
      </c>
      <c r="K42">
        <f t="shared" ref="K42:M42" si="12">SUM(K38:K41)</f>
        <v>92</v>
      </c>
      <c r="L42">
        <f t="shared" si="12"/>
        <v>26</v>
      </c>
      <c r="M42">
        <f t="shared" si="12"/>
        <v>332</v>
      </c>
    </row>
    <row r="43" spans="1:13" x14ac:dyDescent="0.2">
      <c r="I43" t="s">
        <v>88</v>
      </c>
      <c r="J43" s="27">
        <f>J42/$M$42</f>
        <v>0.64457831325301207</v>
      </c>
      <c r="K43" s="27">
        <f t="shared" ref="K43:L43" si="13">K42/$M$42</f>
        <v>0.27710843373493976</v>
      </c>
      <c r="L43" s="27">
        <f t="shared" si="13"/>
        <v>7.8313253012048195E-2</v>
      </c>
    </row>
    <row r="46" spans="1:13" x14ac:dyDescent="0.2">
      <c r="I46" s="8" t="s">
        <v>90</v>
      </c>
    </row>
    <row r="47" spans="1:13" x14ac:dyDescent="0.2">
      <c r="I47" s="1" t="s">
        <v>36</v>
      </c>
      <c r="J47" s="10" t="s">
        <v>43</v>
      </c>
      <c r="K47" s="10" t="s">
        <v>44</v>
      </c>
      <c r="L47" s="10" t="s">
        <v>32</v>
      </c>
      <c r="M47" s="10" t="s">
        <v>87</v>
      </c>
    </row>
    <row r="48" spans="1:13" x14ac:dyDescent="0.2">
      <c r="I48" t="s">
        <v>37</v>
      </c>
      <c r="J48" s="25">
        <f>$J$53*M48</f>
        <v>160.5</v>
      </c>
      <c r="K48" s="25">
        <f>$K$53*M48</f>
        <v>69</v>
      </c>
      <c r="L48">
        <f>$L$53*M48</f>
        <v>19.5</v>
      </c>
      <c r="M48">
        <v>249</v>
      </c>
    </row>
    <row r="49" spans="9:14" x14ac:dyDescent="0.2">
      <c r="I49" t="s">
        <v>38</v>
      </c>
      <c r="J49" s="25">
        <f t="shared" ref="J49:J51" si="14">$J$53*M49</f>
        <v>17.403614457831324</v>
      </c>
      <c r="K49" s="25">
        <f t="shared" ref="K49:K51" si="15">$K$53*M49</f>
        <v>7.4819277108433733</v>
      </c>
      <c r="L49" s="25">
        <f t="shared" ref="L49:L51" si="16">$L$53*M49</f>
        <v>2.1144578313253013</v>
      </c>
      <c r="M49">
        <v>27</v>
      </c>
    </row>
    <row r="50" spans="9:14" x14ac:dyDescent="0.2">
      <c r="I50" t="s">
        <v>39</v>
      </c>
      <c r="J50" s="25">
        <f t="shared" si="14"/>
        <v>17.403614457831324</v>
      </c>
      <c r="K50" s="25">
        <f t="shared" si="15"/>
        <v>7.4819277108433733</v>
      </c>
      <c r="L50" s="25">
        <f t="shared" si="16"/>
        <v>2.1144578313253013</v>
      </c>
      <c r="M50">
        <v>27</v>
      </c>
    </row>
    <row r="51" spans="9:14" x14ac:dyDescent="0.2">
      <c r="I51" t="s">
        <v>99</v>
      </c>
      <c r="J51" s="25">
        <f t="shared" si="14"/>
        <v>18.692771084337352</v>
      </c>
      <c r="K51" s="25">
        <f t="shared" si="15"/>
        <v>8.0361445783132535</v>
      </c>
      <c r="L51" s="25">
        <f t="shared" si="16"/>
        <v>2.2710843373493979</v>
      </c>
      <c r="M51">
        <v>29</v>
      </c>
    </row>
    <row r="52" spans="9:14" x14ac:dyDescent="0.2">
      <c r="I52" t="s">
        <v>87</v>
      </c>
      <c r="J52">
        <v>214</v>
      </c>
      <c r="K52">
        <v>92</v>
      </c>
      <c r="L52">
        <v>26</v>
      </c>
      <c r="M52">
        <v>332</v>
      </c>
    </row>
    <row r="53" spans="9:14" x14ac:dyDescent="0.2">
      <c r="I53" t="s">
        <v>88</v>
      </c>
      <c r="J53" s="25">
        <v>0.64457831325301207</v>
      </c>
      <c r="K53" s="25">
        <v>0.27710843373493976</v>
      </c>
      <c r="L53" s="25">
        <v>7.8313253012048195E-2</v>
      </c>
    </row>
    <row r="55" spans="9:14" x14ac:dyDescent="0.2">
      <c r="I55" s="8" t="s">
        <v>91</v>
      </c>
    </row>
    <row r="56" spans="9:14" x14ac:dyDescent="0.2">
      <c r="I56" s="1" t="s">
        <v>36</v>
      </c>
      <c r="J56" s="10" t="s">
        <v>43</v>
      </c>
      <c r="K56" s="10" t="s">
        <v>44</v>
      </c>
      <c r="L56" s="10" t="s">
        <v>32</v>
      </c>
      <c r="M56" s="10" t="s">
        <v>87</v>
      </c>
    </row>
    <row r="57" spans="9:14" x14ac:dyDescent="0.2">
      <c r="I57" t="s">
        <v>37</v>
      </c>
      <c r="J57">
        <f>(J38-J48)/(J48^0.5)</f>
        <v>0.43413537088012211</v>
      </c>
      <c r="K57">
        <f t="shared" ref="K57:L57" si="17">(K38-K48)/(K48^0.5)</f>
        <v>-0.36115755925730758</v>
      </c>
      <c r="L57">
        <f t="shared" si="17"/>
        <v>-0.56613851707229779</v>
      </c>
      <c r="M57">
        <f>SUM(J57:L57)</f>
        <v>-0.49316070544948326</v>
      </c>
    </row>
    <row r="58" spans="9:14" x14ac:dyDescent="0.2">
      <c r="I58" t="s">
        <v>38</v>
      </c>
      <c r="J58">
        <f t="shared" ref="J58:L60" si="18">(J39-J49)/(J49^0.5)</f>
        <v>-9.6749112037588417E-2</v>
      </c>
      <c r="K58">
        <f t="shared" si="18"/>
        <v>-0.90736573330017645</v>
      </c>
      <c r="L58">
        <f t="shared" si="18"/>
        <v>1.9843940270740397</v>
      </c>
      <c r="M58">
        <f t="shared" ref="M58:M60" si="19">SUM(J58:L58)</f>
        <v>0.98027918173627482</v>
      </c>
    </row>
    <row r="59" spans="9:14" x14ac:dyDescent="0.2">
      <c r="I59" t="s">
        <v>39</v>
      </c>
      <c r="J59">
        <f t="shared" si="18"/>
        <v>0.14295764316001941</v>
      </c>
      <c r="K59">
        <f t="shared" si="18"/>
        <v>0.18940158510634761</v>
      </c>
      <c r="L59">
        <f t="shared" si="18"/>
        <v>-0.76641522966325126</v>
      </c>
      <c r="M59">
        <f t="shared" si="19"/>
        <v>-0.43405600139688427</v>
      </c>
    </row>
    <row r="60" spans="9:14" x14ac:dyDescent="0.2">
      <c r="I60" t="s">
        <v>99</v>
      </c>
      <c r="J60">
        <f t="shared" si="18"/>
        <v>-1.3167001247061383</v>
      </c>
      <c r="K60">
        <f t="shared" si="18"/>
        <v>1.7510367174361319</v>
      </c>
      <c r="L60">
        <f t="shared" si="18"/>
        <v>0.483682808082744</v>
      </c>
      <c r="M60">
        <f t="shared" si="19"/>
        <v>0.91801940081273758</v>
      </c>
    </row>
    <row r="61" spans="9:14" x14ac:dyDescent="0.2">
      <c r="M61">
        <f>SUM(M57:M60)</f>
        <v>0.97108187570264493</v>
      </c>
      <c r="N61" s="33" t="s">
        <v>96</v>
      </c>
    </row>
    <row r="62" spans="9:14" x14ac:dyDescent="0.2">
      <c r="M62">
        <v>6</v>
      </c>
      <c r="N62" s="33" t="s">
        <v>97</v>
      </c>
    </row>
    <row r="63" spans="9:14" x14ac:dyDescent="0.2">
      <c r="M63">
        <f>CHIDIST(M61,M62)</f>
        <v>0.98668481934846164</v>
      </c>
      <c r="N63" s="33" t="s">
        <v>98</v>
      </c>
    </row>
    <row r="64" spans="9:14" x14ac:dyDescent="0.2">
      <c r="N64" s="33"/>
    </row>
    <row r="66" spans="1:13" x14ac:dyDescent="0.2">
      <c r="A66" s="8" t="s">
        <v>48</v>
      </c>
      <c r="I66" s="8" t="s">
        <v>89</v>
      </c>
    </row>
    <row r="67" spans="1:13" x14ac:dyDescent="0.2">
      <c r="A67" s="1" t="s">
        <v>42</v>
      </c>
      <c r="B67" s="10" t="s">
        <v>43</v>
      </c>
      <c r="C67" s="10" t="s">
        <v>44</v>
      </c>
      <c r="D67" s="10" t="s">
        <v>32</v>
      </c>
      <c r="I67" s="1" t="s">
        <v>42</v>
      </c>
      <c r="J67" s="10" t="s">
        <v>43</v>
      </c>
      <c r="K67" s="10" t="s">
        <v>44</v>
      </c>
      <c r="L67" s="10" t="s">
        <v>32</v>
      </c>
      <c r="M67" s="10" t="s">
        <v>87</v>
      </c>
    </row>
    <row r="68" spans="1:13" x14ac:dyDescent="0.2">
      <c r="A68" t="s">
        <v>30</v>
      </c>
      <c r="B68">
        <v>197</v>
      </c>
      <c r="C68">
        <v>79</v>
      </c>
      <c r="D68">
        <v>20</v>
      </c>
      <c r="I68" t="s">
        <v>30</v>
      </c>
      <c r="J68">
        <v>197</v>
      </c>
      <c r="K68">
        <v>79</v>
      </c>
      <c r="L68">
        <v>20</v>
      </c>
      <c r="M68">
        <f>SUM(J68:L68)</f>
        <v>296</v>
      </c>
    </row>
    <row r="69" spans="1:13" x14ac:dyDescent="0.2">
      <c r="A69" t="s">
        <v>29</v>
      </c>
      <c r="B69">
        <v>17</v>
      </c>
      <c r="C69">
        <v>13</v>
      </c>
      <c r="D69">
        <v>6</v>
      </c>
      <c r="I69" t="s">
        <v>29</v>
      </c>
      <c r="J69">
        <v>17</v>
      </c>
      <c r="K69">
        <v>13</v>
      </c>
      <c r="L69">
        <v>6</v>
      </c>
      <c r="M69">
        <f>SUM(J69:L69)</f>
        <v>36</v>
      </c>
    </row>
    <row r="70" spans="1:13" x14ac:dyDescent="0.2">
      <c r="I70" t="s">
        <v>87</v>
      </c>
      <c r="J70">
        <f>SUM(J68:J69)</f>
        <v>214</v>
      </c>
      <c r="K70">
        <f t="shared" ref="K70:M70" si="20">SUM(K68:K69)</f>
        <v>92</v>
      </c>
      <c r="L70">
        <f t="shared" si="20"/>
        <v>26</v>
      </c>
      <c r="M70">
        <f t="shared" si="20"/>
        <v>332</v>
      </c>
    </row>
    <row r="71" spans="1:13" x14ac:dyDescent="0.2">
      <c r="I71" t="s">
        <v>88</v>
      </c>
      <c r="J71" s="27">
        <f>J70/$M$70</f>
        <v>0.64457831325301207</v>
      </c>
      <c r="K71" s="27">
        <f t="shared" ref="K71:M71" si="21">K70/$M$70</f>
        <v>0.27710843373493976</v>
      </c>
      <c r="L71" s="27">
        <f t="shared" si="21"/>
        <v>7.8313253012048195E-2</v>
      </c>
      <c r="M71" s="27">
        <f t="shared" si="21"/>
        <v>1</v>
      </c>
    </row>
    <row r="75" spans="1:13" x14ac:dyDescent="0.2">
      <c r="I75" s="8" t="s">
        <v>90</v>
      </c>
    </row>
    <row r="76" spans="1:13" x14ac:dyDescent="0.2">
      <c r="I76" s="1" t="s">
        <v>42</v>
      </c>
      <c r="J76" s="10" t="s">
        <v>43</v>
      </c>
      <c r="K76" s="10" t="s">
        <v>44</v>
      </c>
      <c r="L76" s="10" t="s">
        <v>32</v>
      </c>
      <c r="M76" s="10" t="s">
        <v>87</v>
      </c>
    </row>
    <row r="77" spans="1:13" x14ac:dyDescent="0.2">
      <c r="I77" t="s">
        <v>30</v>
      </c>
      <c r="J77">
        <f>$J$80*M77</f>
        <v>190.79518072289159</v>
      </c>
      <c r="K77">
        <f>$K$80*M77</f>
        <v>82.024096385542165</v>
      </c>
      <c r="L77">
        <f>$L$80*M77</f>
        <v>23.180722891566266</v>
      </c>
      <c r="M77">
        <v>296</v>
      </c>
    </row>
    <row r="78" spans="1:13" x14ac:dyDescent="0.2">
      <c r="I78" t="s">
        <v>29</v>
      </c>
      <c r="J78">
        <f t="shared" ref="J78:J79" si="22">$J$80*M78</f>
        <v>23.204819277108435</v>
      </c>
      <c r="K78">
        <f t="shared" ref="K78:K79" si="23">$K$80*M78</f>
        <v>9.975903614457831</v>
      </c>
      <c r="L78">
        <f t="shared" ref="L78:L79" si="24">$L$80*M78</f>
        <v>2.8192771084337349</v>
      </c>
      <c r="M78">
        <v>36</v>
      </c>
    </row>
    <row r="79" spans="1:13" x14ac:dyDescent="0.2">
      <c r="I79" t="s">
        <v>87</v>
      </c>
      <c r="J79">
        <f t="shared" si="22"/>
        <v>214</v>
      </c>
      <c r="K79">
        <f t="shared" si="23"/>
        <v>92</v>
      </c>
      <c r="L79">
        <f t="shared" si="24"/>
        <v>26</v>
      </c>
      <c r="M79">
        <v>332</v>
      </c>
    </row>
    <row r="80" spans="1:13" x14ac:dyDescent="0.2">
      <c r="I80" t="s">
        <v>88</v>
      </c>
      <c r="J80" s="27">
        <v>0.64457831325301207</v>
      </c>
      <c r="K80" s="27">
        <v>0.27710843373493976</v>
      </c>
      <c r="L80" s="27">
        <v>7.8313253012048195E-2</v>
      </c>
      <c r="M80" s="27">
        <v>1</v>
      </c>
    </row>
    <row r="84" spans="9:14" x14ac:dyDescent="0.2">
      <c r="I84" s="8" t="s">
        <v>91</v>
      </c>
    </row>
    <row r="85" spans="9:14" x14ac:dyDescent="0.2">
      <c r="I85" s="1" t="s">
        <v>42</v>
      </c>
      <c r="J85" s="10" t="s">
        <v>43</v>
      </c>
      <c r="K85" s="10" t="s">
        <v>44</v>
      </c>
      <c r="L85" s="10" t="s">
        <v>32</v>
      </c>
      <c r="M85" s="10" t="s">
        <v>87</v>
      </c>
    </row>
    <row r="86" spans="9:14" x14ac:dyDescent="0.2">
      <c r="I86" t="s">
        <v>30</v>
      </c>
      <c r="J86">
        <f>(J68-J77)^2/(J77)</f>
        <v>0.20178592622574021</v>
      </c>
      <c r="K86">
        <f t="shared" ref="K86:L86" si="25">(K68-K77)^2/(K77)</f>
        <v>0.11149356533065258</v>
      </c>
      <c r="L86">
        <f t="shared" si="25"/>
        <v>0.43644014728352087</v>
      </c>
      <c r="M86">
        <f>SUM(J86:L86)</f>
        <v>0.74971963883991366</v>
      </c>
    </row>
    <row r="87" spans="9:14" x14ac:dyDescent="0.2">
      <c r="I87" t="s">
        <v>29</v>
      </c>
      <c r="J87">
        <f>(J69-J78)^2/(J78)</f>
        <v>1.6591287267449866</v>
      </c>
      <c r="K87">
        <f t="shared" ref="K87:L87" si="26">(K69-K78)^2/(K78)</f>
        <v>0.91672487049647888</v>
      </c>
      <c r="L87">
        <f t="shared" si="26"/>
        <v>3.5885078776645045</v>
      </c>
      <c r="M87">
        <f>SUM(J87:L87)</f>
        <v>6.1643614749059701</v>
      </c>
    </row>
    <row r="88" spans="9:14" x14ac:dyDescent="0.2">
      <c r="M88">
        <f>SUM(M86:M87)</f>
        <v>6.9140811137458833</v>
      </c>
      <c r="N88" s="33" t="s">
        <v>96</v>
      </c>
    </row>
    <row r="89" spans="9:14" x14ac:dyDescent="0.2">
      <c r="M89">
        <v>2</v>
      </c>
      <c r="N89" s="33" t="s">
        <v>97</v>
      </c>
    </row>
    <row r="90" spans="9:14" x14ac:dyDescent="0.2">
      <c r="M90">
        <f>CHIDIST(M88,2)</f>
        <v>3.1522914383132837E-2</v>
      </c>
      <c r="N90" s="33" t="s">
        <v>98</v>
      </c>
    </row>
    <row r="92" spans="9:14" x14ac:dyDescent="0.2">
      <c r="I92" s="8" t="s">
        <v>92</v>
      </c>
    </row>
    <row r="93" spans="9:14" x14ac:dyDescent="0.2">
      <c r="I93" s="1" t="s">
        <v>42</v>
      </c>
      <c r="J93" s="10" t="s">
        <v>43</v>
      </c>
      <c r="K93" s="10" t="s">
        <v>44</v>
      </c>
      <c r="L93" s="10" t="s">
        <v>32</v>
      </c>
    </row>
    <row r="94" spans="9:14" x14ac:dyDescent="0.2">
      <c r="I94" t="s">
        <v>30</v>
      </c>
      <c r="J94">
        <f>(J68-J77)/(J77^0.5)</f>
        <v>0.44920588400614275</v>
      </c>
      <c r="K94">
        <f t="shared" ref="K94:L94" si="27">(K68-K77)/(K77^0.5)</f>
        <v>-0.3339065218450406</v>
      </c>
      <c r="L94">
        <f t="shared" si="27"/>
        <v>-0.66063616861591901</v>
      </c>
    </row>
    <row r="95" spans="9:14" x14ac:dyDescent="0.2">
      <c r="I95" t="s">
        <v>29</v>
      </c>
      <c r="J95">
        <f>(J69-J78)/(J78^0.5)</f>
        <v>-1.2880717086967581</v>
      </c>
      <c r="K95">
        <f t="shared" ref="K95:L95" si="28">(K69-K78)/(K78^0.5)</f>
        <v>0.9574575032326389</v>
      </c>
      <c r="L95">
        <f t="shared" si="28"/>
        <v>1.8943357352023176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06FD-D8A9-46C7-B235-87D9E022FC70}">
  <dimension ref="B2:BR161"/>
  <sheetViews>
    <sheetView tabSelected="1" topLeftCell="AV1" workbookViewId="0">
      <pane ySplit="7" topLeftCell="A8" activePane="bottomLeft" state="frozen"/>
      <selection pane="bottomLeft" activeCell="BA15" sqref="BA15"/>
    </sheetView>
  </sheetViews>
  <sheetFormatPr baseColWidth="10" defaultColWidth="8.83203125" defaultRowHeight="15" x14ac:dyDescent="0.2"/>
  <cols>
    <col min="1" max="1" width="3.6640625" customWidth="1"/>
    <col min="2" max="2" width="11.6640625" bestFit="1" customWidth="1"/>
    <col min="3" max="3" width="9.1640625" style="5"/>
    <col min="8" max="8" width="11.6640625" bestFit="1" customWidth="1"/>
    <col min="9" max="28" width="7.33203125" customWidth="1"/>
    <col min="61" max="63" width="8.83203125" style="43"/>
  </cols>
  <sheetData>
    <row r="2" spans="2:70" ht="16" x14ac:dyDescent="0.2">
      <c r="H2" s="35" t="s">
        <v>21</v>
      </c>
      <c r="I2" s="36">
        <v>3.5</v>
      </c>
      <c r="J2" s="36">
        <v>3.75</v>
      </c>
      <c r="K2" s="36">
        <v>4</v>
      </c>
      <c r="L2" s="36">
        <v>4.25</v>
      </c>
      <c r="M2" s="36">
        <v>4.5</v>
      </c>
      <c r="N2" s="36">
        <v>3.5</v>
      </c>
      <c r="O2" s="36">
        <v>3.75</v>
      </c>
      <c r="P2" s="36">
        <v>4</v>
      </c>
      <c r="Q2" s="36">
        <v>4.25</v>
      </c>
      <c r="R2" s="36">
        <v>4.5</v>
      </c>
      <c r="S2" s="36">
        <v>3.5</v>
      </c>
      <c r="T2" s="36">
        <v>3.75</v>
      </c>
      <c r="U2" s="36">
        <v>4</v>
      </c>
      <c r="V2" s="36">
        <v>4.25</v>
      </c>
      <c r="W2" s="36">
        <v>4.5</v>
      </c>
      <c r="X2" s="36">
        <v>3.5</v>
      </c>
      <c r="Y2" s="36">
        <v>3.75</v>
      </c>
      <c r="Z2" s="36">
        <v>4</v>
      </c>
      <c r="AA2" s="36">
        <v>4.25</v>
      </c>
      <c r="AB2" s="36">
        <v>4.5</v>
      </c>
    </row>
    <row r="3" spans="2:70" ht="16" x14ac:dyDescent="0.2">
      <c r="H3" s="37" t="s">
        <v>27</v>
      </c>
      <c r="I3" s="38" t="s">
        <v>23</v>
      </c>
      <c r="J3" s="38" t="s">
        <v>23</v>
      </c>
      <c r="K3" s="38" t="s">
        <v>23</v>
      </c>
      <c r="L3" s="38" t="s">
        <v>23</v>
      </c>
      <c r="M3" s="38" t="s">
        <v>23</v>
      </c>
      <c r="N3" s="38" t="s">
        <v>23</v>
      </c>
      <c r="O3" s="38" t="s">
        <v>23</v>
      </c>
      <c r="P3" s="38" t="s">
        <v>23</v>
      </c>
      <c r="Q3" s="38" t="s">
        <v>23</v>
      </c>
      <c r="R3" s="38" t="s">
        <v>23</v>
      </c>
      <c r="S3" s="38" t="s">
        <v>26</v>
      </c>
      <c r="T3" s="38" t="s">
        <v>26</v>
      </c>
      <c r="U3" s="38" t="s">
        <v>26</v>
      </c>
      <c r="V3" s="38" t="s">
        <v>26</v>
      </c>
      <c r="W3" s="38" t="s">
        <v>26</v>
      </c>
      <c r="X3" s="38" t="s">
        <v>26</v>
      </c>
      <c r="Y3" s="38" t="s">
        <v>26</v>
      </c>
      <c r="Z3" s="38" t="s">
        <v>26</v>
      </c>
      <c r="AA3" s="38" t="s">
        <v>26</v>
      </c>
      <c r="AB3" s="38" t="s">
        <v>26</v>
      </c>
    </row>
    <row r="4" spans="2:70" x14ac:dyDescent="0.2">
      <c r="H4" s="40" t="s">
        <v>28</v>
      </c>
      <c r="I4" s="38" t="s">
        <v>24</v>
      </c>
      <c r="J4" s="38" t="s">
        <v>24</v>
      </c>
      <c r="K4" s="38" t="s">
        <v>24</v>
      </c>
      <c r="L4" s="38" t="s">
        <v>24</v>
      </c>
      <c r="M4" s="38" t="s">
        <v>24</v>
      </c>
      <c r="N4" s="38" t="s">
        <v>25</v>
      </c>
      <c r="O4" s="38" t="s">
        <v>25</v>
      </c>
      <c r="P4" s="38" t="s">
        <v>25</v>
      </c>
      <c r="Q4" s="38" t="s">
        <v>25</v>
      </c>
      <c r="R4" s="38" t="s">
        <v>25</v>
      </c>
      <c r="S4" s="38" t="s">
        <v>24</v>
      </c>
      <c r="T4" s="38" t="s">
        <v>24</v>
      </c>
      <c r="U4" s="38" t="s">
        <v>24</v>
      </c>
      <c r="V4" s="38" t="s">
        <v>24</v>
      </c>
      <c r="W4" s="38" t="s">
        <v>24</v>
      </c>
      <c r="X4" s="38" t="s">
        <v>25</v>
      </c>
      <c r="Y4" s="38" t="s">
        <v>25</v>
      </c>
      <c r="Z4" s="38" t="s">
        <v>25</v>
      </c>
      <c r="AA4" s="38" t="s">
        <v>25</v>
      </c>
      <c r="AB4" s="38" t="s">
        <v>25</v>
      </c>
    </row>
    <row r="5" spans="2:70" x14ac:dyDescent="0.2"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BC5" s="8" t="s">
        <v>57</v>
      </c>
    </row>
    <row r="6" spans="2:70" s="7" customFormat="1" x14ac:dyDescent="0.2">
      <c r="B6" s="8" t="s">
        <v>45</v>
      </c>
      <c r="C6" s="9"/>
      <c r="H6" s="8" t="s">
        <v>46</v>
      </c>
      <c r="AE6" s="8" t="s">
        <v>55</v>
      </c>
      <c r="AF6" s="12"/>
      <c r="AG6" s="12"/>
      <c r="AH6" s="12"/>
      <c r="AO6" s="8" t="s">
        <v>54</v>
      </c>
      <c r="AY6" s="8" t="s">
        <v>56</v>
      </c>
      <c r="AZ6" s="12"/>
      <c r="BC6" s="8" t="s">
        <v>56</v>
      </c>
      <c r="BG6" s="8" t="s">
        <v>60</v>
      </c>
      <c r="BI6" s="43"/>
      <c r="BJ6" s="43"/>
      <c r="BK6" s="43"/>
      <c r="BM6" s="8" t="s">
        <v>61</v>
      </c>
      <c r="BN6" s="12"/>
      <c r="BO6" s="12"/>
      <c r="BR6" s="7" t="s">
        <v>102</v>
      </c>
    </row>
    <row r="7" spans="2:70" s="2" customFormat="1" ht="48" x14ac:dyDescent="0.2">
      <c r="B7" s="2" t="s">
        <v>22</v>
      </c>
      <c r="C7" s="4" t="s">
        <v>21</v>
      </c>
      <c r="D7" s="2" t="s">
        <v>27</v>
      </c>
      <c r="E7" s="2" t="s">
        <v>28</v>
      </c>
      <c r="H7" s="2" t="s">
        <v>20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  <c r="P7" s="2" t="s">
        <v>7</v>
      </c>
      <c r="Q7" s="2" t="s">
        <v>8</v>
      </c>
      <c r="R7" s="2" t="s">
        <v>9</v>
      </c>
      <c r="S7" s="2" t="s">
        <v>10</v>
      </c>
      <c r="T7" s="2" t="s">
        <v>11</v>
      </c>
      <c r="U7" s="2" t="s">
        <v>12</v>
      </c>
      <c r="V7" s="2" t="s">
        <v>13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E7" s="39">
        <v>3.5</v>
      </c>
      <c r="AF7" s="39">
        <v>3.75</v>
      </c>
      <c r="AG7" s="39">
        <v>4</v>
      </c>
      <c r="AH7" s="39">
        <v>4.25</v>
      </c>
      <c r="AI7" s="39">
        <v>4.5</v>
      </c>
      <c r="AJ7" s="39" t="s">
        <v>26</v>
      </c>
      <c r="AK7" s="39" t="s">
        <v>23</v>
      </c>
      <c r="AL7" s="16" t="s">
        <v>24</v>
      </c>
      <c r="AM7" s="16" t="s">
        <v>25</v>
      </c>
      <c r="AO7" s="39">
        <v>3.5</v>
      </c>
      <c r="AP7" s="39">
        <v>3.75</v>
      </c>
      <c r="AQ7" s="39">
        <v>4</v>
      </c>
      <c r="AR7" s="39">
        <v>4.25</v>
      </c>
      <c r="AS7" s="39">
        <v>4.5</v>
      </c>
      <c r="AT7" s="39" t="s">
        <v>26</v>
      </c>
      <c r="AU7" s="39" t="s">
        <v>23</v>
      </c>
      <c r="AV7" s="16" t="s">
        <v>24</v>
      </c>
      <c r="AW7" s="16" t="s">
        <v>25</v>
      </c>
      <c r="AY7" s="11" t="s">
        <v>21</v>
      </c>
      <c r="AZ7" s="37" t="s">
        <v>27</v>
      </c>
      <c r="BA7" s="13" t="s">
        <v>28</v>
      </c>
      <c r="BC7" s="11" t="s">
        <v>21</v>
      </c>
      <c r="BD7" s="37" t="s">
        <v>27</v>
      </c>
      <c r="BE7" s="13" t="s">
        <v>28</v>
      </c>
      <c r="BG7" s="13" t="s">
        <v>58</v>
      </c>
      <c r="BH7" s="13" t="s">
        <v>59</v>
      </c>
      <c r="BI7" s="44" t="s">
        <v>21</v>
      </c>
      <c r="BJ7" s="45" t="s">
        <v>27</v>
      </c>
      <c r="BK7" s="45" t="s">
        <v>28</v>
      </c>
      <c r="BM7" s="14" t="s">
        <v>53</v>
      </c>
      <c r="BN7" s="15" t="s">
        <v>52</v>
      </c>
      <c r="BO7" s="15" t="s">
        <v>51</v>
      </c>
      <c r="BR7" s="2" t="s">
        <v>103</v>
      </c>
    </row>
    <row r="8" spans="2:70" x14ac:dyDescent="0.2">
      <c r="B8" s="3" t="s">
        <v>0</v>
      </c>
      <c r="C8" s="5">
        <v>3.5</v>
      </c>
      <c r="D8" s="6" t="s">
        <v>23</v>
      </c>
      <c r="E8" s="6" t="s">
        <v>24</v>
      </c>
      <c r="H8">
        <v>1</v>
      </c>
      <c r="I8">
        <v>3</v>
      </c>
      <c r="J8">
        <v>5</v>
      </c>
      <c r="K8">
        <v>8</v>
      </c>
      <c r="L8">
        <v>11</v>
      </c>
      <c r="M8">
        <v>14</v>
      </c>
      <c r="N8">
        <v>1</v>
      </c>
      <c r="O8">
        <v>2</v>
      </c>
      <c r="P8">
        <v>4</v>
      </c>
      <c r="Q8">
        <v>6</v>
      </c>
      <c r="R8">
        <v>9</v>
      </c>
      <c r="S8">
        <v>12</v>
      </c>
      <c r="T8">
        <v>15</v>
      </c>
      <c r="U8">
        <v>17</v>
      </c>
      <c r="V8">
        <v>19</v>
      </c>
      <c r="W8">
        <v>20</v>
      </c>
      <c r="X8">
        <v>7</v>
      </c>
      <c r="Y8">
        <v>10</v>
      </c>
      <c r="Z8">
        <v>13</v>
      </c>
      <c r="AA8">
        <v>16</v>
      </c>
      <c r="AB8">
        <v>18</v>
      </c>
      <c r="AE8">
        <f>SUMIFS($I8:$AB8,$I$2:$AB$2,AE$7)</f>
        <v>23</v>
      </c>
      <c r="AF8">
        <f>SUMIFS($I8:$AB8,$I$2:$AB$2,AF$7)</f>
        <v>32</v>
      </c>
      <c r="AG8">
        <f t="shared" ref="AG8:AI23" si="0">SUMIFS($I8:$AB8,$I$2:$AB$2,AG$7)</f>
        <v>42</v>
      </c>
      <c r="AH8">
        <f t="shared" si="0"/>
        <v>52</v>
      </c>
      <c r="AI8">
        <f t="shared" si="0"/>
        <v>61</v>
      </c>
      <c r="AJ8">
        <f>SUMIFS($I8:$AB8,$I$3:$AB$3,AJ$7)</f>
        <v>147</v>
      </c>
      <c r="AK8">
        <f>SUMIFS($I8:$AB8,$I$3:$AB$3,AK$7)</f>
        <v>63</v>
      </c>
      <c r="AL8">
        <f>SUMIFS($I8:$AB8,$I$4:$AB$4,AL$7)</f>
        <v>124</v>
      </c>
      <c r="AM8">
        <f>SUMIFS($I8:$AB8,$I$4:$AB$4,AM$7)</f>
        <v>86</v>
      </c>
      <c r="AO8" s="17">
        <f>(AE8-MIN($AE8:$AM8))/(MAX($AE8:$AM8)-MIN($AE8:$AM8))</f>
        <v>0</v>
      </c>
      <c r="AP8" s="17">
        <f>(AF8-MIN($AE8:$AM8))/(MAX($AE8:$AM8)-MIN($AE8:$AM8))</f>
        <v>7.2580645161290328E-2</v>
      </c>
      <c r="AQ8" s="17">
        <f t="shared" ref="AQ8:AS23" si="1">(AG8-MIN($AE8:$AM8))/(MAX($AE8:$AM8)-MIN($AE8:$AM8))</f>
        <v>0.15322580645161291</v>
      </c>
      <c r="AR8" s="17">
        <f t="shared" si="1"/>
        <v>0.23387096774193547</v>
      </c>
      <c r="AS8" s="17">
        <f t="shared" si="1"/>
        <v>0.30645161290322581</v>
      </c>
      <c r="AT8" s="17">
        <f t="shared" ref="AT8:AT71" si="2">(AJ8-MIN($AE8:$AM8))/(MAX($AE8:$AM8)-MIN($AE8:$AM8))</f>
        <v>1</v>
      </c>
      <c r="AU8" s="17">
        <f t="shared" ref="AU8:AU71" si="3">(AK8-MIN($AE8:$AM8))/(MAX($AE8:$AM8)-MIN($AE8:$AM8))</f>
        <v>0.32258064516129031</v>
      </c>
      <c r="AV8" s="17">
        <f t="shared" ref="AV8:AV71" si="4">(AL8-MIN($AE8:$AM8))/(MAX($AE8:$AM8)-MIN($AE8:$AM8))</f>
        <v>0.81451612903225812</v>
      </c>
      <c r="AW8" s="17">
        <f t="shared" ref="AW8:AW71" si="5">(AM8-MIN($AE8:$AM8))/(MAX($AE8:$AM8)-MIN($AE8:$AM8))</f>
        <v>0.50806451612903225</v>
      </c>
      <c r="AY8" s="41">
        <f>MAX(AO8:AS8)-MIN(AO8:AS8)</f>
        <v>0.30645161290322581</v>
      </c>
      <c r="AZ8" s="41">
        <f>MAX(AT8:AU8)-MIN(AT8:AU8)</f>
        <v>0.67741935483870974</v>
      </c>
      <c r="BA8" s="41">
        <f>MAX(AV8:AW8)-MIN(AV8:AW8)</f>
        <v>0.30645161290322587</v>
      </c>
      <c r="BC8" s="41">
        <f>(AY8-MIN($AY8:$BA8))/(MAX($AY8:$BA8)-MIN($AY8:$BA8))</f>
        <v>0</v>
      </c>
      <c r="BD8" s="41">
        <f t="shared" ref="BD8:BE23" si="6">(AZ8-MIN($AY8:$BA8))/(MAX($AY8:$BA8)-MIN($AY8:$BA8))</f>
        <v>1</v>
      </c>
      <c r="BE8" s="41">
        <f t="shared" si="6"/>
        <v>1.4963875549295586E-16</v>
      </c>
      <c r="BG8" t="str" cm="1">
        <f t="array" ref="BG8">INDEX($BC$7:$BE$7,,MATCH(MAX(BC8:BE8),BC8:BE8,0))</f>
        <v>Brand</v>
      </c>
      <c r="BH8" s="42" t="str" cm="1">
        <f t="array" ref="BH8">INDEX(BI8:BK8,,MATCH(BG8,$BI$7:$BK$7,0))</f>
        <v>Coke</v>
      </c>
      <c r="BI8" s="43" cm="1">
        <f t="array" ref="BI8">INDEX($AO$7:$AS$7,,MATCH(MIN(AO8:AS8),AO8:AS8,0))</f>
        <v>3.5</v>
      </c>
      <c r="BJ8" s="43" t="str" cm="1">
        <f t="array" ref="BJ8">INDEX($AT$7:$AU$7,,MATCH(MIN(AT8:AU8),AT8:AU8,0))</f>
        <v>Coke</v>
      </c>
      <c r="BK8" s="43" t="str" cm="1">
        <f t="array" ref="BK8">INDEX($AV$7:$AW$7,,MATCH(MIN(AV8:AW8),AV8:AW8,0))</f>
        <v>Regular</v>
      </c>
      <c r="BM8" s="46">
        <f>COUNTIFS($BG:$BG,$BN8,$BH:$BH,$BO8)</f>
        <v>28</v>
      </c>
      <c r="BN8" s="46" t="s">
        <v>27</v>
      </c>
      <c r="BO8" s="46" t="s">
        <v>23</v>
      </c>
      <c r="BR8" t="str">
        <f>IF(BH8=3.5,"Price Only", BK8&amp;" "&amp;BJ8)</f>
        <v>Regular Coke</v>
      </c>
    </row>
    <row r="9" spans="2:70" x14ac:dyDescent="0.2">
      <c r="B9" s="3" t="s">
        <v>1</v>
      </c>
      <c r="C9" s="5">
        <v>3.75</v>
      </c>
      <c r="D9" s="6" t="s">
        <v>23</v>
      </c>
      <c r="E9" s="6" t="s">
        <v>24</v>
      </c>
      <c r="H9">
        <v>2</v>
      </c>
      <c r="I9">
        <v>3</v>
      </c>
      <c r="J9">
        <v>7</v>
      </c>
      <c r="K9">
        <v>11</v>
      </c>
      <c r="L9">
        <v>15</v>
      </c>
      <c r="M9">
        <v>19</v>
      </c>
      <c r="N9">
        <v>4</v>
      </c>
      <c r="O9">
        <v>8</v>
      </c>
      <c r="P9">
        <v>12</v>
      </c>
      <c r="Q9">
        <v>16</v>
      </c>
      <c r="R9">
        <v>20</v>
      </c>
      <c r="S9">
        <v>1</v>
      </c>
      <c r="T9">
        <v>5</v>
      </c>
      <c r="U9">
        <v>9</v>
      </c>
      <c r="V9">
        <v>13</v>
      </c>
      <c r="W9">
        <v>17</v>
      </c>
      <c r="X9">
        <v>2</v>
      </c>
      <c r="Y9">
        <v>6</v>
      </c>
      <c r="Z9">
        <v>10</v>
      </c>
      <c r="AA9">
        <v>14</v>
      </c>
      <c r="AB9">
        <v>18</v>
      </c>
      <c r="AE9">
        <f>SUMIFS($I9:$AB9,$I$2:$AB$2,$AE$7)</f>
        <v>10</v>
      </c>
      <c r="AF9">
        <f t="shared" ref="AF9:AH72" si="7">SUMIFS($I9:$AB9,$I$2:$AB$2,AF$7)</f>
        <v>26</v>
      </c>
      <c r="AG9">
        <f t="shared" si="0"/>
        <v>42</v>
      </c>
      <c r="AH9">
        <f t="shared" si="0"/>
        <v>58</v>
      </c>
      <c r="AI9">
        <f t="shared" si="0"/>
        <v>74</v>
      </c>
      <c r="AJ9">
        <f t="shared" ref="AJ9:AK72" si="8">SUMIFS($I9:$AB9,$I$3:$AB$3,AJ$7)</f>
        <v>95</v>
      </c>
      <c r="AK9">
        <f t="shared" si="8"/>
        <v>115</v>
      </c>
      <c r="AL9">
        <f t="shared" ref="AL9:AM72" si="9">SUMIFS($I9:$AB9,$I$4:$AB$4,AL$7)</f>
        <v>100</v>
      </c>
      <c r="AM9">
        <f t="shared" si="9"/>
        <v>110</v>
      </c>
      <c r="AO9" s="17">
        <f>(AE9-MIN(AE9:AM9))/(MAX(AE9:AM9)-MIN(AE9:AM9))</f>
        <v>0</v>
      </c>
      <c r="AP9" s="17">
        <f t="shared" ref="AP9:AW72" si="10">(AF9-MIN($AE9:$AM9))/(MAX($AE9:$AM9)-MIN($AE9:$AM9))</f>
        <v>0.15238095238095239</v>
      </c>
      <c r="AQ9" s="17">
        <f t="shared" si="1"/>
        <v>0.30476190476190479</v>
      </c>
      <c r="AR9" s="17">
        <f t="shared" si="1"/>
        <v>0.45714285714285713</v>
      </c>
      <c r="AS9" s="17">
        <f t="shared" si="1"/>
        <v>0.60952380952380958</v>
      </c>
      <c r="AT9" s="17">
        <f t="shared" si="2"/>
        <v>0.80952380952380953</v>
      </c>
      <c r="AU9" s="17">
        <f t="shared" si="3"/>
        <v>1</v>
      </c>
      <c r="AV9" s="17">
        <f t="shared" si="4"/>
        <v>0.8571428571428571</v>
      </c>
      <c r="AW9" s="17">
        <f t="shared" si="5"/>
        <v>0.95238095238095233</v>
      </c>
      <c r="AY9" s="41">
        <f t="shared" ref="AY9:AY72" si="11">MAX(AO9:AS9)-MIN(AO9:AS9)</f>
        <v>0.60952380952380958</v>
      </c>
      <c r="AZ9" s="41">
        <f t="shared" ref="AZ9:AZ72" si="12">MAX(AT9:AU9)-MIN(AT9:AU9)</f>
        <v>0.19047619047619047</v>
      </c>
      <c r="BA9" s="41">
        <f t="shared" ref="BA9:BA72" si="13">MAX(AV9:AW9)-MIN(AV9:AW9)</f>
        <v>9.5238095238095233E-2</v>
      </c>
      <c r="BC9" s="41">
        <f t="shared" ref="BC9:BE72" si="14">(AY9-MIN($AY9:$BA9))/(MAX($AY9:$BA9)-MIN($AY9:$BA9))</f>
        <v>1</v>
      </c>
      <c r="BD9" s="41">
        <f t="shared" si="6"/>
        <v>0.18518518518518515</v>
      </c>
      <c r="BE9" s="41">
        <f t="shared" si="6"/>
        <v>0</v>
      </c>
      <c r="BG9" t="str" cm="1">
        <f t="array" ref="BG9">INDEX($BC$7:$BE$7,,MATCH(MAX(BC9:BE9),BC9:BE9,0))</f>
        <v>Price</v>
      </c>
      <c r="BH9" s="42" cm="1">
        <f t="array" ref="BH9">INDEX(BI9:BK9,,MATCH(BG9,$BI$7:$BK$7,0))</f>
        <v>3.5</v>
      </c>
      <c r="BI9" s="43" cm="1">
        <f t="array" ref="BI9">INDEX($AO$7:$AS$7,,MATCH(MIN(AO9:AS9),AO9:AS9,0))</f>
        <v>3.5</v>
      </c>
      <c r="BJ9" s="43" t="str" cm="1">
        <f t="array" ref="BJ9">INDEX($AT$7:$AU$7,,MATCH(MIN(AT9:AU9),AT9:AU9,0))</f>
        <v>Pepsi</v>
      </c>
      <c r="BK9" s="43" t="str" cm="1">
        <f t="array" ref="BK9">INDEX($AV$7:$AW$7,,MATCH(MIN(AV9:AW9),AV9:AW9,0))</f>
        <v>Diet</v>
      </c>
      <c r="BM9" s="46">
        <f t="shared" ref="BM9:BM12" si="15">COUNTIFS($BG:$BG,$BN9,$BH:$BH,$BO9)</f>
        <v>21</v>
      </c>
      <c r="BN9" s="46" t="s">
        <v>27</v>
      </c>
      <c r="BO9" s="46" t="s">
        <v>26</v>
      </c>
      <c r="BR9" t="str">
        <f t="shared" ref="BR9:BR72" si="16">IF(BH9=3.5,"Price Only", BK9&amp;" "&amp;BJ9)</f>
        <v>Price Only</v>
      </c>
    </row>
    <row r="10" spans="2:70" x14ac:dyDescent="0.2">
      <c r="B10" s="3" t="s">
        <v>2</v>
      </c>
      <c r="C10" s="5">
        <v>4</v>
      </c>
      <c r="D10" s="6" t="s">
        <v>23</v>
      </c>
      <c r="E10" s="6" t="s">
        <v>24</v>
      </c>
      <c r="H10">
        <v>3</v>
      </c>
      <c r="I10">
        <v>5</v>
      </c>
      <c r="J10">
        <v>8</v>
      </c>
      <c r="K10">
        <v>12</v>
      </c>
      <c r="L10">
        <v>15</v>
      </c>
      <c r="M10">
        <v>18</v>
      </c>
      <c r="N10">
        <v>11</v>
      </c>
      <c r="O10">
        <v>14</v>
      </c>
      <c r="P10">
        <v>17</v>
      </c>
      <c r="Q10">
        <v>19</v>
      </c>
      <c r="R10">
        <v>20</v>
      </c>
      <c r="S10">
        <v>1</v>
      </c>
      <c r="T10">
        <v>2</v>
      </c>
      <c r="U10">
        <v>4</v>
      </c>
      <c r="V10">
        <v>7</v>
      </c>
      <c r="W10">
        <v>10</v>
      </c>
      <c r="X10">
        <v>3</v>
      </c>
      <c r="Y10">
        <v>6</v>
      </c>
      <c r="Z10">
        <v>9</v>
      </c>
      <c r="AA10">
        <v>13</v>
      </c>
      <c r="AB10">
        <v>16</v>
      </c>
      <c r="AE10">
        <f t="shared" ref="AE10:AE73" si="17">SUMIFS($I10:$AB10,$I$2:$AB$2,$AE$7)</f>
        <v>20</v>
      </c>
      <c r="AF10">
        <f t="shared" si="7"/>
        <v>30</v>
      </c>
      <c r="AG10">
        <f t="shared" si="0"/>
        <v>42</v>
      </c>
      <c r="AH10">
        <f t="shared" si="0"/>
        <v>54</v>
      </c>
      <c r="AI10">
        <f t="shared" si="0"/>
        <v>64</v>
      </c>
      <c r="AJ10">
        <f t="shared" si="8"/>
        <v>71</v>
      </c>
      <c r="AK10">
        <f t="shared" si="8"/>
        <v>139</v>
      </c>
      <c r="AL10">
        <f t="shared" si="9"/>
        <v>82</v>
      </c>
      <c r="AM10">
        <f t="shared" si="9"/>
        <v>128</v>
      </c>
      <c r="AO10" s="17">
        <f t="shared" ref="AO10:AO73" si="18">(AE10-MIN(AE10:AM10))/(MAX(AE10:AM10)-MIN(AE10:AM10))</f>
        <v>0</v>
      </c>
      <c r="AP10" s="17">
        <f t="shared" si="10"/>
        <v>8.4033613445378158E-2</v>
      </c>
      <c r="AQ10" s="17">
        <f t="shared" si="1"/>
        <v>0.18487394957983194</v>
      </c>
      <c r="AR10" s="17">
        <f t="shared" si="1"/>
        <v>0.2857142857142857</v>
      </c>
      <c r="AS10" s="17">
        <f t="shared" si="1"/>
        <v>0.36974789915966388</v>
      </c>
      <c r="AT10" s="17">
        <f t="shared" si="2"/>
        <v>0.42857142857142855</v>
      </c>
      <c r="AU10" s="17">
        <f t="shared" si="3"/>
        <v>1</v>
      </c>
      <c r="AV10" s="17">
        <f t="shared" si="4"/>
        <v>0.52100840336134457</v>
      </c>
      <c r="AW10" s="17">
        <f t="shared" si="5"/>
        <v>0.90756302521008403</v>
      </c>
      <c r="AY10" s="41">
        <f t="shared" si="11"/>
        <v>0.36974789915966388</v>
      </c>
      <c r="AZ10" s="41">
        <f t="shared" si="12"/>
        <v>0.5714285714285714</v>
      </c>
      <c r="BA10" s="41">
        <f t="shared" si="13"/>
        <v>0.38655462184873945</v>
      </c>
      <c r="BC10" s="41">
        <f t="shared" si="14"/>
        <v>0</v>
      </c>
      <c r="BD10" s="41">
        <f t="shared" si="6"/>
        <v>1</v>
      </c>
      <c r="BE10" s="41">
        <f t="shared" si="6"/>
        <v>8.3333333333333051E-2</v>
      </c>
      <c r="BG10" t="str" cm="1">
        <f t="array" ref="BG10">INDEX($BC$7:$BE$7,,MATCH(MAX(BC10:BE10),BC10:BE10,0))</f>
        <v>Brand</v>
      </c>
      <c r="BH10" s="42" t="str" cm="1">
        <f t="array" ref="BH10">INDEX(BI10:BK10,,MATCH(BG10,$BI$7:$BK$7,0))</f>
        <v>Pepsi</v>
      </c>
      <c r="BI10" s="43" cm="1">
        <f t="array" ref="BI10">INDEX($AO$7:$AS$7,,MATCH(MIN(AO10:AS10),AO10:AS10,0))</f>
        <v>3.5</v>
      </c>
      <c r="BJ10" s="43" t="str" cm="1">
        <f t="array" ref="BJ10">INDEX($AT$7:$AU$7,,MATCH(MIN(AT10:AU10),AT10:AU10,0))</f>
        <v>Pepsi</v>
      </c>
      <c r="BK10" s="43" t="str" cm="1">
        <f t="array" ref="BK10">INDEX($AV$7:$AW$7,,MATCH(MIN(AV10:AW10),AV10:AW10,0))</f>
        <v>Diet</v>
      </c>
      <c r="BM10" s="46">
        <f t="shared" si="15"/>
        <v>28</v>
      </c>
      <c r="BN10" s="46" t="s">
        <v>28</v>
      </c>
      <c r="BO10" s="46" t="s">
        <v>25</v>
      </c>
      <c r="BR10" t="str">
        <f t="shared" si="16"/>
        <v>Diet Pepsi</v>
      </c>
    </row>
    <row r="11" spans="2:70" x14ac:dyDescent="0.2">
      <c r="B11" s="3" t="s">
        <v>3</v>
      </c>
      <c r="C11" s="5">
        <v>4.25</v>
      </c>
      <c r="D11" s="6" t="s">
        <v>23</v>
      </c>
      <c r="E11" s="6" t="s">
        <v>24</v>
      </c>
      <c r="H11">
        <v>4</v>
      </c>
      <c r="I11">
        <v>1</v>
      </c>
      <c r="J11">
        <v>2</v>
      </c>
      <c r="K11">
        <v>3</v>
      </c>
      <c r="L11">
        <v>6</v>
      </c>
      <c r="M11">
        <v>9</v>
      </c>
      <c r="N11">
        <v>4</v>
      </c>
      <c r="O11">
        <v>7</v>
      </c>
      <c r="P11">
        <v>10</v>
      </c>
      <c r="Q11">
        <v>13</v>
      </c>
      <c r="R11">
        <v>16</v>
      </c>
      <c r="S11">
        <v>5</v>
      </c>
      <c r="T11">
        <v>8</v>
      </c>
      <c r="U11">
        <v>11</v>
      </c>
      <c r="V11">
        <v>14</v>
      </c>
      <c r="W11">
        <v>17</v>
      </c>
      <c r="X11">
        <v>12</v>
      </c>
      <c r="Y11">
        <v>15</v>
      </c>
      <c r="Z11">
        <v>18</v>
      </c>
      <c r="AA11">
        <v>19</v>
      </c>
      <c r="AB11">
        <v>20</v>
      </c>
      <c r="AE11">
        <f t="shared" si="17"/>
        <v>22</v>
      </c>
      <c r="AF11">
        <f t="shared" si="7"/>
        <v>32</v>
      </c>
      <c r="AG11">
        <f t="shared" si="0"/>
        <v>42</v>
      </c>
      <c r="AH11">
        <f t="shared" si="0"/>
        <v>52</v>
      </c>
      <c r="AI11">
        <f t="shared" si="0"/>
        <v>62</v>
      </c>
      <c r="AJ11">
        <f t="shared" si="8"/>
        <v>139</v>
      </c>
      <c r="AK11">
        <f t="shared" si="8"/>
        <v>71</v>
      </c>
      <c r="AL11">
        <f t="shared" si="9"/>
        <v>76</v>
      </c>
      <c r="AM11">
        <f t="shared" si="9"/>
        <v>134</v>
      </c>
      <c r="AO11" s="17">
        <f t="shared" si="18"/>
        <v>0</v>
      </c>
      <c r="AP11" s="17">
        <f t="shared" si="10"/>
        <v>8.5470085470085472E-2</v>
      </c>
      <c r="AQ11" s="17">
        <f t="shared" si="1"/>
        <v>0.17094017094017094</v>
      </c>
      <c r="AR11" s="17">
        <f t="shared" si="1"/>
        <v>0.25641025641025639</v>
      </c>
      <c r="AS11" s="17">
        <f t="shared" si="1"/>
        <v>0.34188034188034189</v>
      </c>
      <c r="AT11" s="17">
        <f t="shared" si="2"/>
        <v>1</v>
      </c>
      <c r="AU11" s="17">
        <f t="shared" si="3"/>
        <v>0.41880341880341881</v>
      </c>
      <c r="AV11" s="17">
        <f t="shared" si="4"/>
        <v>0.46153846153846156</v>
      </c>
      <c r="AW11" s="17">
        <f t="shared" si="5"/>
        <v>0.95726495726495731</v>
      </c>
      <c r="AY11" s="41">
        <f t="shared" si="11"/>
        <v>0.34188034188034189</v>
      </c>
      <c r="AZ11" s="41">
        <f t="shared" si="12"/>
        <v>0.58119658119658113</v>
      </c>
      <c r="BA11" s="41">
        <f t="shared" si="13"/>
        <v>0.49572649572649574</v>
      </c>
      <c r="BC11" s="41">
        <f t="shared" si="14"/>
        <v>0</v>
      </c>
      <c r="BD11" s="41">
        <f t="shared" si="6"/>
        <v>1</v>
      </c>
      <c r="BE11" s="41">
        <f t="shared" si="6"/>
        <v>0.64285714285714313</v>
      </c>
      <c r="BG11" t="str" cm="1">
        <f t="array" ref="BG11">INDEX($BC$7:$BE$7,,MATCH(MAX(BC11:BE11),BC11:BE11,0))</f>
        <v>Brand</v>
      </c>
      <c r="BH11" s="42" t="str" cm="1">
        <f t="array" ref="BH11">INDEX(BI11:BK11,,MATCH(BG11,$BI$7:$BK$7,0))</f>
        <v>Coke</v>
      </c>
      <c r="BI11" s="43" cm="1">
        <f t="array" ref="BI11">INDEX($AO$7:$AS$7,,MATCH(MIN(AO11:AS11),AO11:AS11,0))</f>
        <v>3.5</v>
      </c>
      <c r="BJ11" s="43" t="str" cm="1">
        <f t="array" ref="BJ11">INDEX($AT$7:$AU$7,,MATCH(MIN(AT11:AU11),AT11:AU11,0))</f>
        <v>Coke</v>
      </c>
      <c r="BK11" s="43" t="str" cm="1">
        <f t="array" ref="BK11">INDEX($AV$7:$AW$7,,MATCH(MIN(AV11:AW11),AV11:AW11,0))</f>
        <v>Diet</v>
      </c>
      <c r="BM11" s="46">
        <f t="shared" si="15"/>
        <v>25</v>
      </c>
      <c r="BN11" s="46" t="s">
        <v>28</v>
      </c>
      <c r="BO11" s="46" t="s">
        <v>24</v>
      </c>
      <c r="BR11" t="str">
        <f t="shared" si="16"/>
        <v>Diet Coke</v>
      </c>
    </row>
    <row r="12" spans="2:70" x14ac:dyDescent="0.2">
      <c r="B12" s="3" t="s">
        <v>4</v>
      </c>
      <c r="C12" s="5">
        <v>4.5</v>
      </c>
      <c r="D12" s="6" t="s">
        <v>23</v>
      </c>
      <c r="E12" s="6" t="s">
        <v>24</v>
      </c>
      <c r="H12">
        <v>5</v>
      </c>
      <c r="I12">
        <v>5</v>
      </c>
      <c r="J12">
        <v>8</v>
      </c>
      <c r="K12">
        <v>12</v>
      </c>
      <c r="L12">
        <v>15</v>
      </c>
      <c r="M12">
        <v>18</v>
      </c>
      <c r="N12">
        <v>11</v>
      </c>
      <c r="O12">
        <v>14</v>
      </c>
      <c r="P12">
        <v>17</v>
      </c>
      <c r="Q12">
        <v>19</v>
      </c>
      <c r="R12">
        <v>20</v>
      </c>
      <c r="S12">
        <v>1</v>
      </c>
      <c r="T12">
        <v>2</v>
      </c>
      <c r="U12">
        <v>4</v>
      </c>
      <c r="V12">
        <v>7</v>
      </c>
      <c r="W12">
        <v>10</v>
      </c>
      <c r="X12">
        <v>3</v>
      </c>
      <c r="Y12">
        <v>6</v>
      </c>
      <c r="Z12">
        <v>9</v>
      </c>
      <c r="AA12">
        <v>13</v>
      </c>
      <c r="AB12">
        <v>16</v>
      </c>
      <c r="AE12">
        <f t="shared" si="17"/>
        <v>20</v>
      </c>
      <c r="AF12">
        <f t="shared" si="7"/>
        <v>30</v>
      </c>
      <c r="AG12">
        <f t="shared" si="0"/>
        <v>42</v>
      </c>
      <c r="AH12">
        <f t="shared" si="0"/>
        <v>54</v>
      </c>
      <c r="AI12">
        <f t="shared" si="0"/>
        <v>64</v>
      </c>
      <c r="AJ12">
        <f t="shared" si="8"/>
        <v>71</v>
      </c>
      <c r="AK12">
        <f t="shared" si="8"/>
        <v>139</v>
      </c>
      <c r="AL12">
        <f t="shared" si="9"/>
        <v>82</v>
      </c>
      <c r="AM12">
        <f t="shared" si="9"/>
        <v>128</v>
      </c>
      <c r="AO12" s="17">
        <f t="shared" si="18"/>
        <v>0</v>
      </c>
      <c r="AP12" s="17">
        <f t="shared" si="10"/>
        <v>8.4033613445378158E-2</v>
      </c>
      <c r="AQ12" s="17">
        <f t="shared" si="1"/>
        <v>0.18487394957983194</v>
      </c>
      <c r="AR12" s="17">
        <f t="shared" si="1"/>
        <v>0.2857142857142857</v>
      </c>
      <c r="AS12" s="17">
        <f t="shared" si="1"/>
        <v>0.36974789915966388</v>
      </c>
      <c r="AT12" s="17">
        <f t="shared" si="2"/>
        <v>0.42857142857142855</v>
      </c>
      <c r="AU12" s="17">
        <f t="shared" si="3"/>
        <v>1</v>
      </c>
      <c r="AV12" s="17">
        <f t="shared" si="4"/>
        <v>0.52100840336134457</v>
      </c>
      <c r="AW12" s="17">
        <f t="shared" si="5"/>
        <v>0.90756302521008403</v>
      </c>
      <c r="AY12" s="41">
        <f t="shared" si="11"/>
        <v>0.36974789915966388</v>
      </c>
      <c r="AZ12" s="41">
        <f t="shared" si="12"/>
        <v>0.5714285714285714</v>
      </c>
      <c r="BA12" s="41">
        <f t="shared" si="13"/>
        <v>0.38655462184873945</v>
      </c>
      <c r="BC12" s="41">
        <f t="shared" si="14"/>
        <v>0</v>
      </c>
      <c r="BD12" s="41">
        <f t="shared" si="6"/>
        <v>1</v>
      </c>
      <c r="BE12" s="41">
        <f t="shared" si="6"/>
        <v>8.3333333333333051E-2</v>
      </c>
      <c r="BG12" t="str" cm="1">
        <f t="array" ref="BG12">INDEX($BC$7:$BE$7,,MATCH(MAX(BC12:BE12),BC12:BE12,0))</f>
        <v>Brand</v>
      </c>
      <c r="BH12" s="42" t="str" cm="1">
        <f t="array" ref="BH12">INDEX(BI12:BK12,,MATCH(BG12,$BI$7:$BK$7,0))</f>
        <v>Pepsi</v>
      </c>
      <c r="BI12" s="43" cm="1">
        <f t="array" ref="BI12">INDEX($AO$7:$AS$7,,MATCH(MIN(AO12:AS12),AO12:AS12,0))</f>
        <v>3.5</v>
      </c>
      <c r="BJ12" s="43" t="str" cm="1">
        <f t="array" ref="BJ12">INDEX($AT$7:$AU$7,,MATCH(MIN(AT12:AU12),AT12:AU12,0))</f>
        <v>Pepsi</v>
      </c>
      <c r="BK12" s="43" t="str" cm="1">
        <f t="array" ref="BK12">INDEX($AV$7:$AW$7,,MATCH(MIN(AV12:AW12),AV12:AW12,0))</f>
        <v>Diet</v>
      </c>
      <c r="BM12" s="46">
        <f t="shared" si="15"/>
        <v>30</v>
      </c>
      <c r="BN12" s="46" t="s">
        <v>21</v>
      </c>
      <c r="BO12" s="46">
        <v>3.5</v>
      </c>
      <c r="BR12" t="str">
        <f t="shared" si="16"/>
        <v>Diet Pepsi</v>
      </c>
    </row>
    <row r="13" spans="2:70" x14ac:dyDescent="0.2">
      <c r="B13" s="3" t="s">
        <v>5</v>
      </c>
      <c r="C13" s="5">
        <v>3.5</v>
      </c>
      <c r="D13" s="6" t="s">
        <v>23</v>
      </c>
      <c r="E13" s="6" t="s">
        <v>25</v>
      </c>
      <c r="H13">
        <v>6</v>
      </c>
      <c r="I13">
        <v>4</v>
      </c>
      <c r="J13">
        <v>7</v>
      </c>
      <c r="K13">
        <v>10</v>
      </c>
      <c r="L13">
        <v>12</v>
      </c>
      <c r="M13">
        <v>15</v>
      </c>
      <c r="N13">
        <v>1</v>
      </c>
      <c r="O13">
        <v>2</v>
      </c>
      <c r="P13">
        <v>3</v>
      </c>
      <c r="Q13">
        <v>5</v>
      </c>
      <c r="R13">
        <v>8</v>
      </c>
      <c r="S13">
        <v>13</v>
      </c>
      <c r="T13">
        <v>16</v>
      </c>
      <c r="U13">
        <v>18</v>
      </c>
      <c r="V13">
        <v>19</v>
      </c>
      <c r="W13">
        <v>20</v>
      </c>
      <c r="X13">
        <v>6</v>
      </c>
      <c r="Y13">
        <v>9</v>
      </c>
      <c r="Z13">
        <v>11</v>
      </c>
      <c r="AA13">
        <v>14</v>
      </c>
      <c r="AB13">
        <v>17</v>
      </c>
      <c r="AE13">
        <f t="shared" si="17"/>
        <v>24</v>
      </c>
      <c r="AF13">
        <f t="shared" si="7"/>
        <v>34</v>
      </c>
      <c r="AG13">
        <f t="shared" si="0"/>
        <v>42</v>
      </c>
      <c r="AH13">
        <f t="shared" si="0"/>
        <v>50</v>
      </c>
      <c r="AI13">
        <f t="shared" si="0"/>
        <v>60</v>
      </c>
      <c r="AJ13">
        <f t="shared" si="8"/>
        <v>143</v>
      </c>
      <c r="AK13">
        <f t="shared" si="8"/>
        <v>67</v>
      </c>
      <c r="AL13">
        <f t="shared" si="9"/>
        <v>134</v>
      </c>
      <c r="AM13">
        <f t="shared" si="9"/>
        <v>76</v>
      </c>
      <c r="AO13" s="17">
        <f t="shared" si="18"/>
        <v>0</v>
      </c>
      <c r="AP13" s="17">
        <f t="shared" si="10"/>
        <v>8.4033613445378158E-2</v>
      </c>
      <c r="AQ13" s="17">
        <f t="shared" si="1"/>
        <v>0.15126050420168066</v>
      </c>
      <c r="AR13" s="17">
        <f t="shared" si="1"/>
        <v>0.21848739495798319</v>
      </c>
      <c r="AS13" s="17">
        <f t="shared" si="1"/>
        <v>0.30252100840336132</v>
      </c>
      <c r="AT13" s="17">
        <f t="shared" si="2"/>
        <v>1</v>
      </c>
      <c r="AU13" s="17">
        <f t="shared" si="3"/>
        <v>0.36134453781512604</v>
      </c>
      <c r="AV13" s="17">
        <f t="shared" si="4"/>
        <v>0.92436974789915971</v>
      </c>
      <c r="AW13" s="17">
        <f t="shared" si="5"/>
        <v>0.43697478991596639</v>
      </c>
      <c r="AY13" s="41">
        <f t="shared" si="11"/>
        <v>0.30252100840336132</v>
      </c>
      <c r="AZ13" s="41">
        <f t="shared" si="12"/>
        <v>0.6386554621848739</v>
      </c>
      <c r="BA13" s="41">
        <f t="shared" si="13"/>
        <v>0.48739495798319332</v>
      </c>
      <c r="BC13" s="41">
        <f t="shared" si="14"/>
        <v>0</v>
      </c>
      <c r="BD13" s="41">
        <f t="shared" si="6"/>
        <v>1</v>
      </c>
      <c r="BE13" s="41">
        <f t="shared" si="6"/>
        <v>0.55000000000000027</v>
      </c>
      <c r="BG13" t="str" cm="1">
        <f t="array" ref="BG13">INDEX($BC$7:$BE$7,,MATCH(MAX(BC13:BE13),BC13:BE13,0))</f>
        <v>Brand</v>
      </c>
      <c r="BH13" s="42" t="str" cm="1">
        <f t="array" ref="BH13">INDEX(BI13:BK13,,MATCH(BG13,$BI$7:$BK$7,0))</f>
        <v>Coke</v>
      </c>
      <c r="BI13" s="43" cm="1">
        <f t="array" ref="BI13">INDEX($AO$7:$AS$7,,MATCH(MIN(AO13:AS13),AO13:AS13,0))</f>
        <v>3.5</v>
      </c>
      <c r="BJ13" s="43" t="str" cm="1">
        <f t="array" ref="BJ13">INDEX($AT$7:$AU$7,,MATCH(MIN(AT13:AU13),AT13:AU13,0))</f>
        <v>Coke</v>
      </c>
      <c r="BK13" s="43" t="str" cm="1">
        <f t="array" ref="BK13">INDEX($AV$7:$AW$7,,MATCH(MIN(AV13:AW13),AV13:AW13,0))</f>
        <v>Regular</v>
      </c>
      <c r="BM13" s="46"/>
      <c r="BN13" s="46"/>
      <c r="BO13" s="46"/>
      <c r="BR13" t="str">
        <f t="shared" si="16"/>
        <v>Regular Coke</v>
      </c>
    </row>
    <row r="14" spans="2:70" x14ac:dyDescent="0.2">
      <c r="B14" s="3" t="s">
        <v>6</v>
      </c>
      <c r="C14" s="5">
        <v>3.75</v>
      </c>
      <c r="D14" s="6" t="s">
        <v>23</v>
      </c>
      <c r="E14" s="6" t="s">
        <v>25</v>
      </c>
      <c r="H14">
        <v>7</v>
      </c>
      <c r="I14">
        <v>4</v>
      </c>
      <c r="J14">
        <v>7</v>
      </c>
      <c r="K14">
        <v>11</v>
      </c>
      <c r="L14">
        <v>15</v>
      </c>
      <c r="M14">
        <v>18</v>
      </c>
      <c r="N14">
        <v>9</v>
      </c>
      <c r="O14">
        <v>13</v>
      </c>
      <c r="P14">
        <v>16</v>
      </c>
      <c r="Q14">
        <v>19</v>
      </c>
      <c r="R14">
        <v>20</v>
      </c>
      <c r="S14">
        <v>1</v>
      </c>
      <c r="T14">
        <v>2</v>
      </c>
      <c r="U14">
        <v>5</v>
      </c>
      <c r="V14">
        <v>8</v>
      </c>
      <c r="W14">
        <v>12</v>
      </c>
      <c r="X14">
        <v>3</v>
      </c>
      <c r="Y14">
        <v>6</v>
      </c>
      <c r="Z14">
        <v>10</v>
      </c>
      <c r="AA14">
        <v>14</v>
      </c>
      <c r="AB14">
        <v>17</v>
      </c>
      <c r="AE14">
        <f t="shared" si="17"/>
        <v>17</v>
      </c>
      <c r="AF14">
        <f t="shared" si="7"/>
        <v>28</v>
      </c>
      <c r="AG14">
        <f t="shared" si="0"/>
        <v>42</v>
      </c>
      <c r="AH14">
        <f t="shared" si="0"/>
        <v>56</v>
      </c>
      <c r="AI14">
        <f t="shared" si="0"/>
        <v>67</v>
      </c>
      <c r="AJ14">
        <f t="shared" si="8"/>
        <v>78</v>
      </c>
      <c r="AK14">
        <f t="shared" si="8"/>
        <v>132</v>
      </c>
      <c r="AL14">
        <f t="shared" si="9"/>
        <v>83</v>
      </c>
      <c r="AM14">
        <f t="shared" si="9"/>
        <v>127</v>
      </c>
      <c r="AO14" s="17">
        <f t="shared" si="18"/>
        <v>0</v>
      </c>
      <c r="AP14" s="17">
        <f t="shared" si="10"/>
        <v>9.5652173913043481E-2</v>
      </c>
      <c r="AQ14" s="17">
        <f t="shared" si="1"/>
        <v>0.21739130434782608</v>
      </c>
      <c r="AR14" s="17">
        <f t="shared" si="1"/>
        <v>0.33913043478260868</v>
      </c>
      <c r="AS14" s="17">
        <f t="shared" si="1"/>
        <v>0.43478260869565216</v>
      </c>
      <c r="AT14" s="17">
        <f t="shared" si="2"/>
        <v>0.5304347826086957</v>
      </c>
      <c r="AU14" s="17">
        <f t="shared" si="3"/>
        <v>1</v>
      </c>
      <c r="AV14" s="17">
        <f t="shared" si="4"/>
        <v>0.57391304347826089</v>
      </c>
      <c r="AW14" s="17">
        <f t="shared" si="5"/>
        <v>0.95652173913043481</v>
      </c>
      <c r="AY14" s="41">
        <f t="shared" si="11"/>
        <v>0.43478260869565216</v>
      </c>
      <c r="AZ14" s="41">
        <f t="shared" si="12"/>
        <v>0.4695652173913043</v>
      </c>
      <c r="BA14" s="41">
        <f t="shared" si="13"/>
        <v>0.38260869565217392</v>
      </c>
      <c r="BC14" s="41">
        <f t="shared" si="14"/>
        <v>0.60000000000000009</v>
      </c>
      <c r="BD14" s="41">
        <f t="shared" si="6"/>
        <v>1</v>
      </c>
      <c r="BE14" s="41">
        <f t="shared" si="6"/>
        <v>0</v>
      </c>
      <c r="BG14" t="str" cm="1">
        <f t="array" ref="BG14">INDEX($BC$7:$BE$7,,MATCH(MAX(BC14:BE14),BC14:BE14,0))</f>
        <v>Brand</v>
      </c>
      <c r="BH14" s="42" t="str" cm="1">
        <f t="array" ref="BH14">INDEX(BI14:BK14,,MATCH(BG14,$BI$7:$BK$7,0))</f>
        <v>Pepsi</v>
      </c>
      <c r="BI14" s="43" cm="1">
        <f t="array" ref="BI14">INDEX($AO$7:$AS$7,,MATCH(MIN(AO14:AS14),AO14:AS14,0))</f>
        <v>3.5</v>
      </c>
      <c r="BJ14" s="43" t="str" cm="1">
        <f t="array" ref="BJ14">INDEX($AT$7:$AU$7,,MATCH(MIN(AT14:AU14),AT14:AU14,0))</f>
        <v>Pepsi</v>
      </c>
      <c r="BK14" s="43" t="str" cm="1">
        <f t="array" ref="BK14">INDEX($AV$7:$AW$7,,MATCH(MIN(AV14:AW14),AV14:AW14,0))</f>
        <v>Diet</v>
      </c>
      <c r="BM14" s="46"/>
      <c r="BN14" s="46"/>
      <c r="BO14" s="46"/>
      <c r="BR14" t="str">
        <f t="shared" si="16"/>
        <v>Diet Pepsi</v>
      </c>
    </row>
    <row r="15" spans="2:70" x14ac:dyDescent="0.2">
      <c r="B15" s="3" t="s">
        <v>7</v>
      </c>
      <c r="C15" s="5">
        <v>4</v>
      </c>
      <c r="D15" s="6" t="s">
        <v>23</v>
      </c>
      <c r="E15" s="6" t="s">
        <v>25</v>
      </c>
      <c r="H15">
        <v>8</v>
      </c>
      <c r="I15">
        <v>12</v>
      </c>
      <c r="J15">
        <v>15</v>
      </c>
      <c r="K15">
        <v>17</v>
      </c>
      <c r="L15">
        <v>19</v>
      </c>
      <c r="M15">
        <v>20</v>
      </c>
      <c r="N15">
        <v>3</v>
      </c>
      <c r="O15">
        <v>5</v>
      </c>
      <c r="P15">
        <v>8</v>
      </c>
      <c r="Q15">
        <v>11</v>
      </c>
      <c r="R15">
        <v>14</v>
      </c>
      <c r="S15">
        <v>7</v>
      </c>
      <c r="T15">
        <v>10</v>
      </c>
      <c r="U15">
        <v>13</v>
      </c>
      <c r="V15">
        <v>16</v>
      </c>
      <c r="W15">
        <v>18</v>
      </c>
      <c r="X15">
        <v>1</v>
      </c>
      <c r="Y15">
        <v>2</v>
      </c>
      <c r="Z15">
        <v>4</v>
      </c>
      <c r="AA15">
        <v>6</v>
      </c>
      <c r="AB15">
        <v>9</v>
      </c>
      <c r="AE15">
        <f t="shared" si="17"/>
        <v>23</v>
      </c>
      <c r="AF15">
        <f t="shared" si="7"/>
        <v>32</v>
      </c>
      <c r="AG15">
        <f t="shared" si="0"/>
        <v>42</v>
      </c>
      <c r="AH15">
        <f t="shared" si="0"/>
        <v>52</v>
      </c>
      <c r="AI15">
        <f t="shared" si="0"/>
        <v>61</v>
      </c>
      <c r="AJ15">
        <f t="shared" si="8"/>
        <v>86</v>
      </c>
      <c r="AK15">
        <f t="shared" si="8"/>
        <v>124</v>
      </c>
      <c r="AL15">
        <f t="shared" si="9"/>
        <v>147</v>
      </c>
      <c r="AM15">
        <f t="shared" si="9"/>
        <v>63</v>
      </c>
      <c r="AO15" s="17">
        <f t="shared" si="18"/>
        <v>0</v>
      </c>
      <c r="AP15" s="17">
        <f t="shared" si="10"/>
        <v>7.2580645161290328E-2</v>
      </c>
      <c r="AQ15" s="17">
        <f t="shared" si="1"/>
        <v>0.15322580645161291</v>
      </c>
      <c r="AR15" s="17">
        <f t="shared" si="1"/>
        <v>0.23387096774193547</v>
      </c>
      <c r="AS15" s="17">
        <f t="shared" si="1"/>
        <v>0.30645161290322581</v>
      </c>
      <c r="AT15" s="17">
        <f t="shared" si="2"/>
        <v>0.50806451612903225</v>
      </c>
      <c r="AU15" s="17">
        <f t="shared" si="3"/>
        <v>0.81451612903225812</v>
      </c>
      <c r="AV15" s="17">
        <f t="shared" si="4"/>
        <v>1</v>
      </c>
      <c r="AW15" s="17">
        <f t="shared" si="5"/>
        <v>0.32258064516129031</v>
      </c>
      <c r="AY15" s="41">
        <f t="shared" si="11"/>
        <v>0.30645161290322581</v>
      </c>
      <c r="AZ15" s="41">
        <f t="shared" si="12"/>
        <v>0.30645161290322587</v>
      </c>
      <c r="BA15" s="41">
        <f t="shared" si="13"/>
        <v>0.67741935483870974</v>
      </c>
      <c r="BC15" s="41">
        <f t="shared" si="14"/>
        <v>0</v>
      </c>
      <c r="BD15" s="41">
        <f t="shared" si="6"/>
        <v>1.4963875549295586E-16</v>
      </c>
      <c r="BE15" s="41">
        <f t="shared" si="6"/>
        <v>1</v>
      </c>
      <c r="BG15" t="str" cm="1">
        <f t="array" ref="BG15">INDEX($BC$7:$BE$7,,MATCH(MAX(BC15:BE15),BC15:BE15,0))</f>
        <v>Sugar</v>
      </c>
      <c r="BH15" s="42" t="str" cm="1">
        <f t="array" ref="BH15">INDEX(BI15:BK15,,MATCH(BG15,$BI$7:$BK$7,0))</f>
        <v>Regular</v>
      </c>
      <c r="BI15" s="43" cm="1">
        <f t="array" ref="BI15">INDEX($AO$7:$AS$7,,MATCH(MIN(AO15:AS15),AO15:AS15,0))</f>
        <v>3.5</v>
      </c>
      <c r="BJ15" s="43" t="str" cm="1">
        <f t="array" ref="BJ15">INDEX($AT$7:$AU$7,,MATCH(MIN(AT15:AU15),AT15:AU15,0))</f>
        <v>Pepsi</v>
      </c>
      <c r="BK15" s="43" t="str" cm="1">
        <f t="array" ref="BK15">INDEX($AV$7:$AW$7,,MATCH(MIN(AV15:AW15),AV15:AW15,0))</f>
        <v>Regular</v>
      </c>
      <c r="BM15" s="46">
        <f>COUNTIFS(BG:BG,BN15)</f>
        <v>49</v>
      </c>
      <c r="BN15" s="46" t="s">
        <v>27</v>
      </c>
      <c r="BO15" s="46"/>
      <c r="BR15" t="str">
        <f t="shared" si="16"/>
        <v>Regular Pepsi</v>
      </c>
    </row>
    <row r="16" spans="2:70" x14ac:dyDescent="0.2">
      <c r="B16" s="3" t="s">
        <v>8</v>
      </c>
      <c r="C16" s="5">
        <v>4.25</v>
      </c>
      <c r="D16" s="6" t="s">
        <v>23</v>
      </c>
      <c r="E16" s="6" t="s">
        <v>25</v>
      </c>
      <c r="H16">
        <v>9</v>
      </c>
      <c r="I16">
        <v>4</v>
      </c>
      <c r="J16">
        <v>7</v>
      </c>
      <c r="K16">
        <v>10</v>
      </c>
      <c r="L16">
        <v>13</v>
      </c>
      <c r="M16">
        <v>16</v>
      </c>
      <c r="N16">
        <v>12</v>
      </c>
      <c r="O16">
        <v>15</v>
      </c>
      <c r="P16">
        <v>18</v>
      </c>
      <c r="Q16">
        <v>19</v>
      </c>
      <c r="R16">
        <v>20</v>
      </c>
      <c r="S16">
        <v>1</v>
      </c>
      <c r="T16">
        <v>2</v>
      </c>
      <c r="U16">
        <v>3</v>
      </c>
      <c r="V16">
        <v>6</v>
      </c>
      <c r="W16">
        <v>9</v>
      </c>
      <c r="X16">
        <v>5</v>
      </c>
      <c r="Y16">
        <v>8</v>
      </c>
      <c r="Z16">
        <v>11</v>
      </c>
      <c r="AA16">
        <v>14</v>
      </c>
      <c r="AB16">
        <v>17</v>
      </c>
      <c r="AE16">
        <f t="shared" si="17"/>
        <v>22</v>
      </c>
      <c r="AF16">
        <f t="shared" si="7"/>
        <v>32</v>
      </c>
      <c r="AG16">
        <f t="shared" si="0"/>
        <v>42</v>
      </c>
      <c r="AH16">
        <f t="shared" si="0"/>
        <v>52</v>
      </c>
      <c r="AI16">
        <f t="shared" si="0"/>
        <v>62</v>
      </c>
      <c r="AJ16">
        <f t="shared" si="8"/>
        <v>76</v>
      </c>
      <c r="AK16">
        <f t="shared" si="8"/>
        <v>134</v>
      </c>
      <c r="AL16">
        <f t="shared" si="9"/>
        <v>71</v>
      </c>
      <c r="AM16">
        <f t="shared" si="9"/>
        <v>139</v>
      </c>
      <c r="AO16" s="17">
        <f t="shared" si="18"/>
        <v>0</v>
      </c>
      <c r="AP16" s="17">
        <f t="shared" si="10"/>
        <v>8.5470085470085472E-2</v>
      </c>
      <c r="AQ16" s="17">
        <f t="shared" si="1"/>
        <v>0.17094017094017094</v>
      </c>
      <c r="AR16" s="17">
        <f t="shared" si="1"/>
        <v>0.25641025641025639</v>
      </c>
      <c r="AS16" s="17">
        <f t="shared" si="1"/>
        <v>0.34188034188034189</v>
      </c>
      <c r="AT16" s="17">
        <f t="shared" si="2"/>
        <v>0.46153846153846156</v>
      </c>
      <c r="AU16" s="17">
        <f t="shared" si="3"/>
        <v>0.95726495726495731</v>
      </c>
      <c r="AV16" s="17">
        <f t="shared" si="4"/>
        <v>0.41880341880341881</v>
      </c>
      <c r="AW16" s="17">
        <f t="shared" si="5"/>
        <v>1</v>
      </c>
      <c r="AY16" s="41">
        <f t="shared" si="11"/>
        <v>0.34188034188034189</v>
      </c>
      <c r="AZ16" s="41">
        <f t="shared" si="12"/>
        <v>0.49572649572649574</v>
      </c>
      <c r="BA16" s="41">
        <f t="shared" si="13"/>
        <v>0.58119658119658113</v>
      </c>
      <c r="BC16" s="41">
        <f t="shared" si="14"/>
        <v>0</v>
      </c>
      <c r="BD16" s="41">
        <f t="shared" si="6"/>
        <v>0.64285714285714313</v>
      </c>
      <c r="BE16" s="41">
        <f t="shared" si="6"/>
        <v>1</v>
      </c>
      <c r="BG16" t="str" cm="1">
        <f t="array" ref="BG16">INDEX($BC$7:$BE$7,,MATCH(MAX(BC16:BE16),BC16:BE16,0))</f>
        <v>Sugar</v>
      </c>
      <c r="BH16" s="42" t="str" cm="1">
        <f t="array" ref="BH16">INDEX(BI16:BK16,,MATCH(BG16,$BI$7:$BK$7,0))</f>
        <v>Diet</v>
      </c>
      <c r="BI16" s="43" cm="1">
        <f t="array" ref="BI16">INDEX($AO$7:$AS$7,,MATCH(MIN(AO16:AS16),AO16:AS16,0))</f>
        <v>3.5</v>
      </c>
      <c r="BJ16" s="43" t="str" cm="1">
        <f t="array" ref="BJ16">INDEX($AT$7:$AU$7,,MATCH(MIN(AT16:AU16),AT16:AU16,0))</f>
        <v>Pepsi</v>
      </c>
      <c r="BK16" s="43" t="str" cm="1">
        <f t="array" ref="BK16">INDEX($AV$7:$AW$7,,MATCH(MIN(AV16:AW16),AV16:AW16,0))</f>
        <v>Diet</v>
      </c>
      <c r="BM16" s="46">
        <f t="shared" ref="BM16:BM17" si="19">COUNTIFS(BG:BG,BN16)</f>
        <v>53</v>
      </c>
      <c r="BN16" s="46" t="s">
        <v>28</v>
      </c>
      <c r="BO16" s="46"/>
      <c r="BR16" t="str">
        <f t="shared" si="16"/>
        <v>Diet Pepsi</v>
      </c>
    </row>
    <row r="17" spans="2:70" x14ac:dyDescent="0.2">
      <c r="B17" s="3" t="s">
        <v>9</v>
      </c>
      <c r="C17" s="5">
        <v>4.5</v>
      </c>
      <c r="D17" s="6" t="s">
        <v>23</v>
      </c>
      <c r="E17" s="6" t="s">
        <v>25</v>
      </c>
      <c r="H17">
        <v>10</v>
      </c>
      <c r="I17">
        <v>2</v>
      </c>
      <c r="J17">
        <v>6</v>
      </c>
      <c r="K17">
        <v>10</v>
      </c>
      <c r="L17">
        <v>14</v>
      </c>
      <c r="M17">
        <v>18</v>
      </c>
      <c r="N17">
        <v>2</v>
      </c>
      <c r="O17">
        <v>6</v>
      </c>
      <c r="P17">
        <v>10</v>
      </c>
      <c r="Q17">
        <v>14</v>
      </c>
      <c r="R17">
        <v>18</v>
      </c>
      <c r="S17">
        <v>4</v>
      </c>
      <c r="T17">
        <v>8</v>
      </c>
      <c r="U17">
        <v>12</v>
      </c>
      <c r="V17">
        <v>16</v>
      </c>
      <c r="W17">
        <v>20</v>
      </c>
      <c r="X17">
        <v>4</v>
      </c>
      <c r="Y17">
        <v>8</v>
      </c>
      <c r="Z17">
        <v>12</v>
      </c>
      <c r="AA17">
        <v>16</v>
      </c>
      <c r="AB17">
        <v>20</v>
      </c>
      <c r="AE17">
        <f t="shared" si="17"/>
        <v>12</v>
      </c>
      <c r="AF17">
        <f t="shared" si="7"/>
        <v>28</v>
      </c>
      <c r="AG17">
        <f t="shared" si="0"/>
        <v>44</v>
      </c>
      <c r="AH17">
        <f>SUMIFS($I17:$AB17,$I$2:$AB$2,AH$7)</f>
        <v>60</v>
      </c>
      <c r="AI17">
        <f t="shared" si="0"/>
        <v>76</v>
      </c>
      <c r="AJ17">
        <f t="shared" si="8"/>
        <v>120</v>
      </c>
      <c r="AK17">
        <f t="shared" si="8"/>
        <v>100</v>
      </c>
      <c r="AL17">
        <f t="shared" si="9"/>
        <v>110</v>
      </c>
      <c r="AM17">
        <f t="shared" si="9"/>
        <v>110</v>
      </c>
      <c r="AO17" s="17">
        <f t="shared" si="18"/>
        <v>0</v>
      </c>
      <c r="AP17" s="17">
        <f t="shared" si="10"/>
        <v>0.14814814814814814</v>
      </c>
      <c r="AQ17" s="17">
        <f t="shared" si="1"/>
        <v>0.29629629629629628</v>
      </c>
      <c r="AR17" s="17">
        <f t="shared" si="1"/>
        <v>0.44444444444444442</v>
      </c>
      <c r="AS17" s="17">
        <f t="shared" si="1"/>
        <v>0.59259259259259256</v>
      </c>
      <c r="AT17" s="17">
        <f t="shared" si="2"/>
        <v>1</v>
      </c>
      <c r="AU17" s="17">
        <f t="shared" si="3"/>
        <v>0.81481481481481477</v>
      </c>
      <c r="AV17" s="17">
        <f t="shared" si="4"/>
        <v>0.90740740740740744</v>
      </c>
      <c r="AW17" s="17">
        <f t="shared" si="5"/>
        <v>0.90740740740740744</v>
      </c>
      <c r="AY17" s="41">
        <f t="shared" si="11"/>
        <v>0.59259259259259256</v>
      </c>
      <c r="AZ17" s="41">
        <f t="shared" si="12"/>
        <v>0.18518518518518523</v>
      </c>
      <c r="BA17" s="41">
        <f t="shared" si="13"/>
        <v>0</v>
      </c>
      <c r="BC17" s="41">
        <f t="shared" si="14"/>
        <v>1</v>
      </c>
      <c r="BD17" s="41">
        <f t="shared" si="6"/>
        <v>0.31250000000000011</v>
      </c>
      <c r="BE17" s="41">
        <f t="shared" si="6"/>
        <v>0</v>
      </c>
      <c r="BG17" t="str" cm="1">
        <f t="array" ref="BG17">INDEX($BC$7:$BE$7,,MATCH(MAX(BC17:BE17),BC17:BE17,0))</f>
        <v>Price</v>
      </c>
      <c r="BH17" s="42" cm="1">
        <f t="array" ref="BH17">INDEX(BI17:BK17,,MATCH(BG17,$BI$7:$BK$7,0))</f>
        <v>3.5</v>
      </c>
      <c r="BI17" s="43" cm="1">
        <f t="array" ref="BI17">INDEX($AO$7:$AS$7,,MATCH(MIN(AO17:AS17),AO17:AS17,0))</f>
        <v>3.5</v>
      </c>
      <c r="BJ17" s="43" t="str" cm="1">
        <f t="array" ref="BJ17">INDEX($AT$7:$AU$7,,MATCH(MIN(AT17:AU17),AT17:AU17,0))</f>
        <v>Coke</v>
      </c>
      <c r="BK17" s="43" t="str" cm="1">
        <f t="array" ref="BK17">INDEX($AV$7:$AW$7,,MATCH(MIN(AV17:AW17),AV17:AW17,0))</f>
        <v>Diet</v>
      </c>
      <c r="BM17" s="46">
        <f t="shared" si="19"/>
        <v>30</v>
      </c>
      <c r="BN17" s="46" t="s">
        <v>21</v>
      </c>
      <c r="BO17" s="46"/>
      <c r="BR17" t="str">
        <f t="shared" si="16"/>
        <v>Price Only</v>
      </c>
    </row>
    <row r="18" spans="2:70" x14ac:dyDescent="0.2">
      <c r="B18" s="3" t="s">
        <v>10</v>
      </c>
      <c r="C18" s="5">
        <v>3.5</v>
      </c>
      <c r="D18" s="6" t="s">
        <v>26</v>
      </c>
      <c r="E18" s="6" t="s">
        <v>24</v>
      </c>
      <c r="H18">
        <v>11</v>
      </c>
      <c r="I18">
        <v>11</v>
      </c>
      <c r="J18">
        <v>14</v>
      </c>
      <c r="K18">
        <v>17</v>
      </c>
      <c r="L18">
        <v>19</v>
      </c>
      <c r="M18">
        <v>20</v>
      </c>
      <c r="N18">
        <v>3</v>
      </c>
      <c r="O18">
        <v>6</v>
      </c>
      <c r="P18">
        <v>9</v>
      </c>
      <c r="Q18">
        <v>13</v>
      </c>
      <c r="R18">
        <v>16</v>
      </c>
      <c r="S18">
        <v>5</v>
      </c>
      <c r="T18">
        <v>8</v>
      </c>
      <c r="U18">
        <v>12</v>
      </c>
      <c r="V18">
        <v>15</v>
      </c>
      <c r="W18">
        <v>18</v>
      </c>
      <c r="X18">
        <v>1</v>
      </c>
      <c r="Y18">
        <v>2</v>
      </c>
      <c r="Z18">
        <v>4</v>
      </c>
      <c r="AA18">
        <v>7</v>
      </c>
      <c r="AB18">
        <v>10</v>
      </c>
      <c r="AE18">
        <f t="shared" si="17"/>
        <v>20</v>
      </c>
      <c r="AF18">
        <f t="shared" si="7"/>
        <v>30</v>
      </c>
      <c r="AG18">
        <f t="shared" si="0"/>
        <v>42</v>
      </c>
      <c r="AH18">
        <f t="shared" si="0"/>
        <v>54</v>
      </c>
      <c r="AI18">
        <f t="shared" si="0"/>
        <v>64</v>
      </c>
      <c r="AJ18">
        <f t="shared" si="8"/>
        <v>82</v>
      </c>
      <c r="AK18">
        <f t="shared" si="8"/>
        <v>128</v>
      </c>
      <c r="AL18">
        <f t="shared" si="9"/>
        <v>139</v>
      </c>
      <c r="AM18">
        <f t="shared" si="9"/>
        <v>71</v>
      </c>
      <c r="AO18" s="17">
        <f t="shared" si="18"/>
        <v>0</v>
      </c>
      <c r="AP18" s="17">
        <f t="shared" si="10"/>
        <v>8.4033613445378158E-2</v>
      </c>
      <c r="AQ18" s="17">
        <f t="shared" si="1"/>
        <v>0.18487394957983194</v>
      </c>
      <c r="AR18" s="17">
        <f t="shared" si="1"/>
        <v>0.2857142857142857</v>
      </c>
      <c r="AS18" s="17">
        <f t="shared" si="1"/>
        <v>0.36974789915966388</v>
      </c>
      <c r="AT18" s="17">
        <f t="shared" si="2"/>
        <v>0.52100840336134457</v>
      </c>
      <c r="AU18" s="17">
        <f t="shared" si="3"/>
        <v>0.90756302521008403</v>
      </c>
      <c r="AV18" s="17">
        <f t="shared" si="4"/>
        <v>1</v>
      </c>
      <c r="AW18" s="17">
        <f t="shared" si="5"/>
        <v>0.42857142857142855</v>
      </c>
      <c r="AY18" s="41">
        <f t="shared" si="11"/>
        <v>0.36974789915966388</v>
      </c>
      <c r="AZ18" s="41">
        <f t="shared" si="12"/>
        <v>0.38655462184873945</v>
      </c>
      <c r="BA18" s="41">
        <f t="shared" si="13"/>
        <v>0.5714285714285714</v>
      </c>
      <c r="BC18" s="41">
        <f t="shared" si="14"/>
        <v>0</v>
      </c>
      <c r="BD18" s="41">
        <f t="shared" si="6"/>
        <v>8.3333333333333051E-2</v>
      </c>
      <c r="BE18" s="41">
        <f t="shared" si="6"/>
        <v>1</v>
      </c>
      <c r="BG18" t="str" cm="1">
        <f t="array" ref="BG18">INDEX($BC$7:$BE$7,,MATCH(MAX(BC18:BE18),BC18:BE18,0))</f>
        <v>Sugar</v>
      </c>
      <c r="BH18" s="42" t="str" cm="1">
        <f t="array" ref="BH18">INDEX(BI18:BK18,,MATCH(BG18,$BI$7:$BK$7,0))</f>
        <v>Regular</v>
      </c>
      <c r="BI18" s="43" cm="1">
        <f t="array" ref="BI18">INDEX($AO$7:$AS$7,,MATCH(MIN(AO18:AS18),AO18:AS18,0))</f>
        <v>3.5</v>
      </c>
      <c r="BJ18" s="43" t="str" cm="1">
        <f t="array" ref="BJ18">INDEX($AT$7:$AU$7,,MATCH(MIN(AT18:AU18),AT18:AU18,0))</f>
        <v>Pepsi</v>
      </c>
      <c r="BK18" s="43" t="str" cm="1">
        <f t="array" ref="BK18">INDEX($AV$7:$AW$7,,MATCH(MIN(AV18:AW18),AV18:AW18,0))</f>
        <v>Regular</v>
      </c>
      <c r="BR18" t="str">
        <f t="shared" si="16"/>
        <v>Regular Pepsi</v>
      </c>
    </row>
    <row r="19" spans="2:70" x14ac:dyDescent="0.2">
      <c r="B19" s="3" t="s">
        <v>11</v>
      </c>
      <c r="C19" s="5">
        <v>3.75</v>
      </c>
      <c r="D19" s="6" t="s">
        <v>26</v>
      </c>
      <c r="E19" s="6" t="s">
        <v>24</v>
      </c>
      <c r="H19">
        <v>12</v>
      </c>
      <c r="I19">
        <v>4</v>
      </c>
      <c r="J19">
        <v>7</v>
      </c>
      <c r="K19">
        <v>10</v>
      </c>
      <c r="L19">
        <v>12</v>
      </c>
      <c r="M19">
        <v>15</v>
      </c>
      <c r="N19">
        <v>13</v>
      </c>
      <c r="O19">
        <v>16</v>
      </c>
      <c r="P19">
        <v>18</v>
      </c>
      <c r="Q19">
        <v>19</v>
      </c>
      <c r="R19">
        <v>20</v>
      </c>
      <c r="S19">
        <v>1</v>
      </c>
      <c r="T19">
        <v>2</v>
      </c>
      <c r="U19">
        <v>3</v>
      </c>
      <c r="V19">
        <v>5</v>
      </c>
      <c r="W19">
        <v>8</v>
      </c>
      <c r="X19">
        <v>6</v>
      </c>
      <c r="Y19">
        <v>9</v>
      </c>
      <c r="Z19">
        <v>11</v>
      </c>
      <c r="AA19">
        <v>14</v>
      </c>
      <c r="AB19">
        <v>17</v>
      </c>
      <c r="AE19">
        <f t="shared" si="17"/>
        <v>24</v>
      </c>
      <c r="AF19">
        <f t="shared" si="7"/>
        <v>34</v>
      </c>
      <c r="AG19">
        <f t="shared" si="0"/>
        <v>42</v>
      </c>
      <c r="AH19">
        <f t="shared" si="0"/>
        <v>50</v>
      </c>
      <c r="AI19">
        <f t="shared" si="0"/>
        <v>60</v>
      </c>
      <c r="AJ19">
        <f t="shared" si="8"/>
        <v>76</v>
      </c>
      <c r="AK19">
        <f t="shared" si="8"/>
        <v>134</v>
      </c>
      <c r="AL19">
        <f t="shared" si="9"/>
        <v>67</v>
      </c>
      <c r="AM19">
        <f t="shared" si="9"/>
        <v>143</v>
      </c>
      <c r="AO19" s="17">
        <f t="shared" si="18"/>
        <v>0</v>
      </c>
      <c r="AP19" s="17">
        <f t="shared" si="10"/>
        <v>8.4033613445378158E-2</v>
      </c>
      <c r="AQ19" s="17">
        <f t="shared" si="1"/>
        <v>0.15126050420168066</v>
      </c>
      <c r="AR19" s="17">
        <f t="shared" si="1"/>
        <v>0.21848739495798319</v>
      </c>
      <c r="AS19" s="17">
        <f t="shared" si="1"/>
        <v>0.30252100840336132</v>
      </c>
      <c r="AT19" s="17">
        <f t="shared" si="2"/>
        <v>0.43697478991596639</v>
      </c>
      <c r="AU19" s="17">
        <f t="shared" si="3"/>
        <v>0.92436974789915971</v>
      </c>
      <c r="AV19" s="17">
        <f t="shared" si="4"/>
        <v>0.36134453781512604</v>
      </c>
      <c r="AW19" s="17">
        <f t="shared" si="5"/>
        <v>1</v>
      </c>
      <c r="AY19" s="41">
        <f t="shared" si="11"/>
        <v>0.30252100840336132</v>
      </c>
      <c r="AZ19" s="41">
        <f t="shared" si="12"/>
        <v>0.48739495798319332</v>
      </c>
      <c r="BA19" s="41">
        <f t="shared" si="13"/>
        <v>0.6386554621848739</v>
      </c>
      <c r="BC19" s="41">
        <f t="shared" si="14"/>
        <v>0</v>
      </c>
      <c r="BD19" s="41">
        <f t="shared" si="6"/>
        <v>0.55000000000000027</v>
      </c>
      <c r="BE19" s="41">
        <f t="shared" si="6"/>
        <v>1</v>
      </c>
      <c r="BG19" t="str" cm="1">
        <f t="array" ref="BG19">INDEX($BC$7:$BE$7,,MATCH(MAX(BC19:BE19),BC19:BE19,0))</f>
        <v>Sugar</v>
      </c>
      <c r="BH19" s="42" t="str" cm="1">
        <f t="array" ref="BH19">INDEX(BI19:BK19,,MATCH(BG19,$BI$7:$BK$7,0))</f>
        <v>Diet</v>
      </c>
      <c r="BI19" s="43" cm="1">
        <f t="array" ref="BI19">INDEX($AO$7:$AS$7,,MATCH(MIN(AO19:AS19),AO19:AS19,0))</f>
        <v>3.5</v>
      </c>
      <c r="BJ19" s="43" t="str" cm="1">
        <f t="array" ref="BJ19">INDEX($AT$7:$AU$7,,MATCH(MIN(AT19:AU19),AT19:AU19,0))</f>
        <v>Pepsi</v>
      </c>
      <c r="BK19" s="43" t="str" cm="1">
        <f t="array" ref="BK19">INDEX($AV$7:$AW$7,,MATCH(MIN(AV19:AW19),AV19:AW19,0))</f>
        <v>Diet</v>
      </c>
      <c r="BR19" t="str">
        <f t="shared" si="16"/>
        <v>Diet Pepsi</v>
      </c>
    </row>
    <row r="20" spans="2:70" x14ac:dyDescent="0.2">
      <c r="B20" s="3" t="s">
        <v>12</v>
      </c>
      <c r="C20" s="5">
        <v>4</v>
      </c>
      <c r="D20" s="6" t="s">
        <v>26</v>
      </c>
      <c r="E20" s="6" t="s">
        <v>24</v>
      </c>
      <c r="H20">
        <v>13</v>
      </c>
      <c r="I20">
        <v>2</v>
      </c>
      <c r="J20">
        <v>6</v>
      </c>
      <c r="K20">
        <v>10</v>
      </c>
      <c r="L20">
        <v>14</v>
      </c>
      <c r="M20">
        <v>18</v>
      </c>
      <c r="N20">
        <v>1</v>
      </c>
      <c r="O20">
        <v>5</v>
      </c>
      <c r="P20">
        <v>9</v>
      </c>
      <c r="Q20">
        <v>13</v>
      </c>
      <c r="R20">
        <v>17</v>
      </c>
      <c r="S20">
        <v>4</v>
      </c>
      <c r="T20">
        <v>8</v>
      </c>
      <c r="U20">
        <v>12</v>
      </c>
      <c r="V20">
        <v>16</v>
      </c>
      <c r="W20">
        <v>20</v>
      </c>
      <c r="X20">
        <v>3</v>
      </c>
      <c r="Y20">
        <v>7</v>
      </c>
      <c r="Z20">
        <v>11</v>
      </c>
      <c r="AA20">
        <v>15</v>
      </c>
      <c r="AB20">
        <v>19</v>
      </c>
      <c r="AE20">
        <f t="shared" si="17"/>
        <v>10</v>
      </c>
      <c r="AF20">
        <f t="shared" si="7"/>
        <v>26</v>
      </c>
      <c r="AG20">
        <f t="shared" si="0"/>
        <v>42</v>
      </c>
      <c r="AH20">
        <f t="shared" si="0"/>
        <v>58</v>
      </c>
      <c r="AI20">
        <f t="shared" si="0"/>
        <v>74</v>
      </c>
      <c r="AJ20">
        <f t="shared" si="8"/>
        <v>115</v>
      </c>
      <c r="AK20">
        <f t="shared" si="8"/>
        <v>95</v>
      </c>
      <c r="AL20">
        <f t="shared" si="9"/>
        <v>110</v>
      </c>
      <c r="AM20">
        <f t="shared" si="9"/>
        <v>100</v>
      </c>
      <c r="AO20" s="17">
        <f t="shared" si="18"/>
        <v>0</v>
      </c>
      <c r="AP20" s="17">
        <f t="shared" si="10"/>
        <v>0.15238095238095239</v>
      </c>
      <c r="AQ20" s="17">
        <f t="shared" si="1"/>
        <v>0.30476190476190479</v>
      </c>
      <c r="AR20" s="17">
        <f t="shared" si="1"/>
        <v>0.45714285714285713</v>
      </c>
      <c r="AS20" s="17">
        <f t="shared" si="1"/>
        <v>0.60952380952380958</v>
      </c>
      <c r="AT20" s="17">
        <f t="shared" si="2"/>
        <v>1</v>
      </c>
      <c r="AU20" s="17">
        <f t="shared" si="3"/>
        <v>0.80952380952380953</v>
      </c>
      <c r="AV20" s="17">
        <f t="shared" si="4"/>
        <v>0.95238095238095233</v>
      </c>
      <c r="AW20" s="17">
        <f t="shared" si="5"/>
        <v>0.8571428571428571</v>
      </c>
      <c r="AY20" s="41">
        <f t="shared" si="11"/>
        <v>0.60952380952380958</v>
      </c>
      <c r="AZ20" s="41">
        <f t="shared" si="12"/>
        <v>0.19047619047619047</v>
      </c>
      <c r="BA20" s="41">
        <f t="shared" si="13"/>
        <v>9.5238095238095233E-2</v>
      </c>
      <c r="BC20" s="41">
        <f t="shared" si="14"/>
        <v>1</v>
      </c>
      <c r="BD20" s="41">
        <f t="shared" si="6"/>
        <v>0.18518518518518515</v>
      </c>
      <c r="BE20" s="41">
        <f t="shared" si="6"/>
        <v>0</v>
      </c>
      <c r="BG20" t="str" cm="1">
        <f t="array" ref="BG20">INDEX($BC$7:$BE$7,,MATCH(MAX(BC20:BE20),BC20:BE20,0))</f>
        <v>Price</v>
      </c>
      <c r="BH20" s="42" cm="1">
        <f t="array" ref="BH20">INDEX(BI20:BK20,,MATCH(BG20,$BI$7:$BK$7,0))</f>
        <v>3.5</v>
      </c>
      <c r="BI20" s="43" cm="1">
        <f t="array" ref="BI20">INDEX($AO$7:$AS$7,,MATCH(MIN(AO20:AS20),AO20:AS20,0))</f>
        <v>3.5</v>
      </c>
      <c r="BJ20" s="43" t="str" cm="1">
        <f t="array" ref="BJ20">INDEX($AT$7:$AU$7,,MATCH(MIN(AT20:AU20),AT20:AU20,0))</f>
        <v>Coke</v>
      </c>
      <c r="BK20" s="43" t="str" cm="1">
        <f t="array" ref="BK20">INDEX($AV$7:$AW$7,,MATCH(MIN(AV20:AW20),AV20:AW20,0))</f>
        <v>Regular</v>
      </c>
      <c r="BR20" t="str">
        <f t="shared" si="16"/>
        <v>Price Only</v>
      </c>
    </row>
    <row r="21" spans="2:70" x14ac:dyDescent="0.2">
      <c r="B21" s="3" t="s">
        <v>13</v>
      </c>
      <c r="C21" s="5">
        <v>4.25</v>
      </c>
      <c r="D21" s="6" t="s">
        <v>26</v>
      </c>
      <c r="E21" s="6" t="s">
        <v>24</v>
      </c>
      <c r="H21">
        <v>14</v>
      </c>
      <c r="I21">
        <v>1</v>
      </c>
      <c r="J21">
        <v>2</v>
      </c>
      <c r="K21">
        <v>5</v>
      </c>
      <c r="L21">
        <v>8</v>
      </c>
      <c r="M21">
        <v>12</v>
      </c>
      <c r="N21">
        <v>3</v>
      </c>
      <c r="O21">
        <v>6</v>
      </c>
      <c r="P21">
        <v>10</v>
      </c>
      <c r="Q21">
        <v>14</v>
      </c>
      <c r="R21">
        <v>17</v>
      </c>
      <c r="S21">
        <v>4</v>
      </c>
      <c r="T21">
        <v>7</v>
      </c>
      <c r="U21">
        <v>11</v>
      </c>
      <c r="V21">
        <v>15</v>
      </c>
      <c r="W21">
        <v>18</v>
      </c>
      <c r="X21">
        <v>9</v>
      </c>
      <c r="Y21">
        <v>13</v>
      </c>
      <c r="Z21">
        <v>16</v>
      </c>
      <c r="AA21">
        <v>19</v>
      </c>
      <c r="AB21">
        <v>20</v>
      </c>
      <c r="AE21">
        <f t="shared" si="17"/>
        <v>17</v>
      </c>
      <c r="AF21">
        <f t="shared" si="7"/>
        <v>28</v>
      </c>
      <c r="AG21">
        <f t="shared" si="0"/>
        <v>42</v>
      </c>
      <c r="AH21">
        <f t="shared" si="0"/>
        <v>56</v>
      </c>
      <c r="AI21">
        <f t="shared" si="0"/>
        <v>67</v>
      </c>
      <c r="AJ21">
        <f t="shared" si="8"/>
        <v>132</v>
      </c>
      <c r="AK21">
        <f t="shared" si="8"/>
        <v>78</v>
      </c>
      <c r="AL21">
        <f t="shared" si="9"/>
        <v>83</v>
      </c>
      <c r="AM21">
        <f t="shared" si="9"/>
        <v>127</v>
      </c>
      <c r="AO21" s="17">
        <f t="shared" si="18"/>
        <v>0</v>
      </c>
      <c r="AP21" s="17">
        <f t="shared" si="10"/>
        <v>9.5652173913043481E-2</v>
      </c>
      <c r="AQ21" s="17">
        <f t="shared" si="1"/>
        <v>0.21739130434782608</v>
      </c>
      <c r="AR21" s="17">
        <f t="shared" si="1"/>
        <v>0.33913043478260868</v>
      </c>
      <c r="AS21" s="17">
        <f t="shared" si="1"/>
        <v>0.43478260869565216</v>
      </c>
      <c r="AT21" s="17">
        <f t="shared" si="2"/>
        <v>1</v>
      </c>
      <c r="AU21" s="17">
        <f t="shared" si="3"/>
        <v>0.5304347826086957</v>
      </c>
      <c r="AV21" s="17">
        <f t="shared" si="4"/>
        <v>0.57391304347826089</v>
      </c>
      <c r="AW21" s="17">
        <f t="shared" si="5"/>
        <v>0.95652173913043481</v>
      </c>
      <c r="AY21" s="41">
        <f t="shared" si="11"/>
        <v>0.43478260869565216</v>
      </c>
      <c r="AZ21" s="41">
        <f t="shared" si="12"/>
        <v>0.4695652173913043</v>
      </c>
      <c r="BA21" s="41">
        <f t="shared" si="13"/>
        <v>0.38260869565217392</v>
      </c>
      <c r="BC21" s="41">
        <f t="shared" si="14"/>
        <v>0.60000000000000009</v>
      </c>
      <c r="BD21" s="41">
        <f t="shared" si="6"/>
        <v>1</v>
      </c>
      <c r="BE21" s="41">
        <f t="shared" si="6"/>
        <v>0</v>
      </c>
      <c r="BG21" t="str" cm="1">
        <f t="array" ref="BG21">INDEX($BC$7:$BE$7,,MATCH(MAX(BC21:BE21),BC21:BE21,0))</f>
        <v>Brand</v>
      </c>
      <c r="BH21" s="42" t="str" cm="1">
        <f t="array" ref="BH21">INDEX(BI21:BK21,,MATCH(BG21,$BI$7:$BK$7,0))</f>
        <v>Coke</v>
      </c>
      <c r="BI21" s="43" cm="1">
        <f t="array" ref="BI21">INDEX($AO$7:$AS$7,,MATCH(MIN(AO21:AS21),AO21:AS21,0))</f>
        <v>3.5</v>
      </c>
      <c r="BJ21" s="43" t="str" cm="1">
        <f t="array" ref="BJ21">INDEX($AT$7:$AU$7,,MATCH(MIN(AT21:AU21),AT21:AU21,0))</f>
        <v>Coke</v>
      </c>
      <c r="BK21" s="43" t="str" cm="1">
        <f t="array" ref="BK21">INDEX($AV$7:$AW$7,,MATCH(MIN(AV21:AW21),AV21:AW21,0))</f>
        <v>Diet</v>
      </c>
      <c r="BR21" t="str">
        <f t="shared" si="16"/>
        <v>Diet Coke</v>
      </c>
    </row>
    <row r="22" spans="2:70" x14ac:dyDescent="0.2">
      <c r="B22" s="3" t="s">
        <v>14</v>
      </c>
      <c r="C22" s="5">
        <v>4.5</v>
      </c>
      <c r="D22" s="6" t="s">
        <v>26</v>
      </c>
      <c r="E22" s="6" t="s">
        <v>24</v>
      </c>
      <c r="H22">
        <v>15</v>
      </c>
      <c r="I22">
        <v>1</v>
      </c>
      <c r="J22">
        <v>2</v>
      </c>
      <c r="K22">
        <v>4</v>
      </c>
      <c r="L22">
        <v>6</v>
      </c>
      <c r="M22">
        <v>9</v>
      </c>
      <c r="N22">
        <v>7</v>
      </c>
      <c r="O22">
        <v>10</v>
      </c>
      <c r="P22">
        <v>13</v>
      </c>
      <c r="Q22">
        <v>16</v>
      </c>
      <c r="R22">
        <v>18</v>
      </c>
      <c r="S22">
        <v>3</v>
      </c>
      <c r="T22">
        <v>5</v>
      </c>
      <c r="U22">
        <v>8</v>
      </c>
      <c r="V22">
        <v>11</v>
      </c>
      <c r="W22">
        <v>14</v>
      </c>
      <c r="X22">
        <v>12</v>
      </c>
      <c r="Y22">
        <v>15</v>
      </c>
      <c r="Z22">
        <v>17</v>
      </c>
      <c r="AA22">
        <v>19</v>
      </c>
      <c r="AB22">
        <v>20</v>
      </c>
      <c r="AE22">
        <f t="shared" si="17"/>
        <v>23</v>
      </c>
      <c r="AF22">
        <f t="shared" si="7"/>
        <v>32</v>
      </c>
      <c r="AG22">
        <f t="shared" si="0"/>
        <v>42</v>
      </c>
      <c r="AH22">
        <f t="shared" si="0"/>
        <v>52</v>
      </c>
      <c r="AI22">
        <f t="shared" si="0"/>
        <v>61</v>
      </c>
      <c r="AJ22">
        <f t="shared" si="8"/>
        <v>124</v>
      </c>
      <c r="AK22">
        <f t="shared" si="8"/>
        <v>86</v>
      </c>
      <c r="AL22">
        <f t="shared" si="9"/>
        <v>63</v>
      </c>
      <c r="AM22">
        <f t="shared" si="9"/>
        <v>147</v>
      </c>
      <c r="AO22" s="17">
        <f t="shared" si="18"/>
        <v>0</v>
      </c>
      <c r="AP22" s="17">
        <f t="shared" si="10"/>
        <v>7.2580645161290328E-2</v>
      </c>
      <c r="AQ22" s="17">
        <f t="shared" si="1"/>
        <v>0.15322580645161291</v>
      </c>
      <c r="AR22" s="17">
        <f t="shared" si="1"/>
        <v>0.23387096774193547</v>
      </c>
      <c r="AS22" s="17">
        <f t="shared" si="1"/>
        <v>0.30645161290322581</v>
      </c>
      <c r="AT22" s="17">
        <f t="shared" si="2"/>
        <v>0.81451612903225812</v>
      </c>
      <c r="AU22" s="17">
        <f t="shared" si="3"/>
        <v>0.50806451612903225</v>
      </c>
      <c r="AV22" s="17">
        <f t="shared" si="4"/>
        <v>0.32258064516129031</v>
      </c>
      <c r="AW22" s="17">
        <f t="shared" si="5"/>
        <v>1</v>
      </c>
      <c r="AY22" s="41">
        <f t="shared" si="11"/>
        <v>0.30645161290322581</v>
      </c>
      <c r="AZ22" s="41">
        <f t="shared" si="12"/>
        <v>0.30645161290322587</v>
      </c>
      <c r="BA22" s="41">
        <f t="shared" si="13"/>
        <v>0.67741935483870974</v>
      </c>
      <c r="BC22" s="41">
        <f t="shared" si="14"/>
        <v>0</v>
      </c>
      <c r="BD22" s="41">
        <f t="shared" si="6"/>
        <v>1.4963875549295586E-16</v>
      </c>
      <c r="BE22" s="41">
        <f t="shared" si="6"/>
        <v>1</v>
      </c>
      <c r="BG22" t="str" cm="1">
        <f t="array" ref="BG22">INDEX($BC$7:$BE$7,,MATCH(MAX(BC22:BE22),BC22:BE22,0))</f>
        <v>Sugar</v>
      </c>
      <c r="BH22" s="42" t="str" cm="1">
        <f t="array" ref="BH22">INDEX(BI22:BK22,,MATCH(BG22,$BI$7:$BK$7,0))</f>
        <v>Diet</v>
      </c>
      <c r="BI22" s="43" cm="1">
        <f t="array" ref="BI22">INDEX($AO$7:$AS$7,,MATCH(MIN(AO22:AS22),AO22:AS22,0))</f>
        <v>3.5</v>
      </c>
      <c r="BJ22" s="43" t="str" cm="1">
        <f t="array" ref="BJ22">INDEX($AT$7:$AU$7,,MATCH(MIN(AT22:AU22),AT22:AU22,0))</f>
        <v>Coke</v>
      </c>
      <c r="BK22" s="43" t="str" cm="1">
        <f t="array" ref="BK22">INDEX($AV$7:$AW$7,,MATCH(MIN(AV22:AW22),AV22:AW22,0))</f>
        <v>Diet</v>
      </c>
      <c r="BR22" t="str">
        <f t="shared" si="16"/>
        <v>Diet Coke</v>
      </c>
    </row>
    <row r="23" spans="2:70" x14ac:dyDescent="0.2">
      <c r="B23" s="3" t="s">
        <v>15</v>
      </c>
      <c r="C23" s="5">
        <v>3.5</v>
      </c>
      <c r="D23" s="6" t="s">
        <v>26</v>
      </c>
      <c r="E23" s="6" t="s">
        <v>25</v>
      </c>
      <c r="H23">
        <v>16</v>
      </c>
      <c r="I23">
        <v>1</v>
      </c>
      <c r="J23">
        <v>2</v>
      </c>
      <c r="K23">
        <v>3</v>
      </c>
      <c r="L23">
        <v>6</v>
      </c>
      <c r="M23">
        <v>9</v>
      </c>
      <c r="N23">
        <v>4</v>
      </c>
      <c r="O23">
        <v>7</v>
      </c>
      <c r="P23">
        <v>10</v>
      </c>
      <c r="Q23">
        <v>13</v>
      </c>
      <c r="R23">
        <v>16</v>
      </c>
      <c r="S23">
        <v>6</v>
      </c>
      <c r="T23">
        <v>9</v>
      </c>
      <c r="U23">
        <v>11</v>
      </c>
      <c r="V23">
        <v>14</v>
      </c>
      <c r="W23">
        <v>17</v>
      </c>
      <c r="X23">
        <v>13</v>
      </c>
      <c r="Y23">
        <v>16</v>
      </c>
      <c r="Z23">
        <v>18</v>
      </c>
      <c r="AA23">
        <v>19</v>
      </c>
      <c r="AB23">
        <v>20</v>
      </c>
      <c r="AE23">
        <f t="shared" si="17"/>
        <v>24</v>
      </c>
      <c r="AF23">
        <f t="shared" si="7"/>
        <v>34</v>
      </c>
      <c r="AG23">
        <f t="shared" si="0"/>
        <v>42</v>
      </c>
      <c r="AH23">
        <f t="shared" si="0"/>
        <v>52</v>
      </c>
      <c r="AI23">
        <f t="shared" si="0"/>
        <v>62</v>
      </c>
      <c r="AJ23">
        <f t="shared" si="8"/>
        <v>143</v>
      </c>
      <c r="AK23">
        <f t="shared" si="8"/>
        <v>71</v>
      </c>
      <c r="AL23">
        <f t="shared" si="9"/>
        <v>78</v>
      </c>
      <c r="AM23">
        <f t="shared" si="9"/>
        <v>136</v>
      </c>
      <c r="AO23" s="17">
        <f t="shared" si="18"/>
        <v>0</v>
      </c>
      <c r="AP23" s="17">
        <f t="shared" si="10"/>
        <v>8.4033613445378158E-2</v>
      </c>
      <c r="AQ23" s="17">
        <f t="shared" si="1"/>
        <v>0.15126050420168066</v>
      </c>
      <c r="AR23" s="17">
        <f t="shared" si="1"/>
        <v>0.23529411764705882</v>
      </c>
      <c r="AS23" s="17">
        <f t="shared" si="1"/>
        <v>0.31932773109243695</v>
      </c>
      <c r="AT23" s="17">
        <f t="shared" si="2"/>
        <v>1</v>
      </c>
      <c r="AU23" s="17">
        <f t="shared" si="3"/>
        <v>0.3949579831932773</v>
      </c>
      <c r="AV23" s="17">
        <f t="shared" si="4"/>
        <v>0.45378151260504201</v>
      </c>
      <c r="AW23" s="17">
        <f t="shared" si="5"/>
        <v>0.94117647058823528</v>
      </c>
      <c r="AY23" s="41">
        <f t="shared" si="11"/>
        <v>0.31932773109243695</v>
      </c>
      <c r="AZ23" s="41">
        <f t="shared" si="12"/>
        <v>0.60504201680672276</v>
      </c>
      <c r="BA23" s="41">
        <f t="shared" si="13"/>
        <v>0.48739495798319327</v>
      </c>
      <c r="BC23" s="41">
        <f t="shared" si="14"/>
        <v>0</v>
      </c>
      <c r="BD23" s="41">
        <f t="shared" si="6"/>
        <v>1</v>
      </c>
      <c r="BE23" s="41">
        <f t="shared" si="6"/>
        <v>0.58823529411764686</v>
      </c>
      <c r="BG23" t="str" cm="1">
        <f t="array" ref="BG23">INDEX($BC$7:$BE$7,,MATCH(MAX(BC23:BE23),BC23:BE23,0))</f>
        <v>Brand</v>
      </c>
      <c r="BH23" s="42" t="str" cm="1">
        <f t="array" ref="BH23">INDEX(BI23:BK23,,MATCH(BG23,$BI$7:$BK$7,0))</f>
        <v>Coke</v>
      </c>
      <c r="BI23" s="43" cm="1">
        <f t="array" ref="BI23">INDEX($AO$7:$AS$7,,MATCH(MIN(AO23:AS23),AO23:AS23,0))</f>
        <v>3.5</v>
      </c>
      <c r="BJ23" s="43" t="str" cm="1">
        <f t="array" ref="BJ23">INDEX($AT$7:$AU$7,,MATCH(MIN(AT23:AU23),AT23:AU23,0))</f>
        <v>Coke</v>
      </c>
      <c r="BK23" s="43" t="str" cm="1">
        <f t="array" ref="BK23">INDEX($AV$7:$AW$7,,MATCH(MIN(AV23:AW23),AV23:AW23,0))</f>
        <v>Diet</v>
      </c>
      <c r="BR23" t="str">
        <f t="shared" si="16"/>
        <v>Diet Coke</v>
      </c>
    </row>
    <row r="24" spans="2:70" x14ac:dyDescent="0.2">
      <c r="B24" s="3" t="s">
        <v>16</v>
      </c>
      <c r="C24" s="5">
        <v>3.75</v>
      </c>
      <c r="D24" s="6" t="s">
        <v>26</v>
      </c>
      <c r="E24" s="6" t="s">
        <v>25</v>
      </c>
      <c r="H24">
        <v>17</v>
      </c>
      <c r="I24">
        <v>1</v>
      </c>
      <c r="J24">
        <v>2</v>
      </c>
      <c r="K24">
        <v>4</v>
      </c>
      <c r="L24">
        <v>7</v>
      </c>
      <c r="M24">
        <v>10</v>
      </c>
      <c r="N24">
        <v>3</v>
      </c>
      <c r="O24">
        <v>6</v>
      </c>
      <c r="P24">
        <v>9</v>
      </c>
      <c r="Q24">
        <v>13</v>
      </c>
      <c r="R24">
        <v>16</v>
      </c>
      <c r="S24">
        <v>5</v>
      </c>
      <c r="T24">
        <v>8</v>
      </c>
      <c r="U24">
        <v>12</v>
      </c>
      <c r="V24">
        <v>15</v>
      </c>
      <c r="W24">
        <v>18</v>
      </c>
      <c r="X24">
        <v>11</v>
      </c>
      <c r="Y24">
        <v>14</v>
      </c>
      <c r="Z24">
        <v>17</v>
      </c>
      <c r="AA24">
        <v>19</v>
      </c>
      <c r="AB24">
        <v>20</v>
      </c>
      <c r="AE24">
        <f t="shared" si="17"/>
        <v>20</v>
      </c>
      <c r="AF24">
        <f t="shared" si="7"/>
        <v>30</v>
      </c>
      <c r="AG24">
        <f t="shared" si="7"/>
        <v>42</v>
      </c>
      <c r="AH24">
        <f>SUMIFS($I24:$AB24,$I$2:$AB$2,AH$7)</f>
        <v>54</v>
      </c>
      <c r="AI24">
        <f t="shared" ref="AI24:AI87" si="20">SUMIFS($I24:$AB24,$I$2:$AB$2,AI$7)</f>
        <v>64</v>
      </c>
      <c r="AJ24">
        <f t="shared" si="8"/>
        <v>139</v>
      </c>
      <c r="AK24">
        <f t="shared" si="8"/>
        <v>71</v>
      </c>
      <c r="AL24">
        <f t="shared" si="9"/>
        <v>82</v>
      </c>
      <c r="AM24">
        <f t="shared" si="9"/>
        <v>128</v>
      </c>
      <c r="AO24" s="17">
        <f t="shared" si="18"/>
        <v>0</v>
      </c>
      <c r="AP24" s="17">
        <f t="shared" si="10"/>
        <v>8.4033613445378158E-2</v>
      </c>
      <c r="AQ24" s="17">
        <f t="shared" si="10"/>
        <v>0.18487394957983194</v>
      </c>
      <c r="AR24" s="17">
        <f t="shared" si="10"/>
        <v>0.2857142857142857</v>
      </c>
      <c r="AS24" s="17">
        <f t="shared" si="10"/>
        <v>0.36974789915966388</v>
      </c>
      <c r="AT24" s="17">
        <f t="shared" si="2"/>
        <v>1</v>
      </c>
      <c r="AU24" s="17">
        <f t="shared" si="3"/>
        <v>0.42857142857142855</v>
      </c>
      <c r="AV24" s="17">
        <f t="shared" si="4"/>
        <v>0.52100840336134457</v>
      </c>
      <c r="AW24" s="17">
        <f t="shared" si="5"/>
        <v>0.90756302521008403</v>
      </c>
      <c r="AY24" s="41">
        <f t="shared" si="11"/>
        <v>0.36974789915966388</v>
      </c>
      <c r="AZ24" s="41">
        <f t="shared" si="12"/>
        <v>0.5714285714285714</v>
      </c>
      <c r="BA24" s="41">
        <f t="shared" si="13"/>
        <v>0.38655462184873945</v>
      </c>
      <c r="BC24" s="41">
        <f t="shared" si="14"/>
        <v>0</v>
      </c>
      <c r="BD24" s="41">
        <f t="shared" si="14"/>
        <v>1</v>
      </c>
      <c r="BE24" s="41">
        <f t="shared" si="14"/>
        <v>8.3333333333333051E-2</v>
      </c>
      <c r="BG24" t="str" cm="1">
        <f t="array" ref="BG24">INDEX($BC$7:$BE$7,,MATCH(MAX(BC24:BE24),BC24:BE24,0))</f>
        <v>Brand</v>
      </c>
      <c r="BH24" s="42" t="str" cm="1">
        <f t="array" ref="BH24">INDEX(BI24:BK24,,MATCH(BG24,$BI$7:$BK$7,0))</f>
        <v>Coke</v>
      </c>
      <c r="BI24" s="43" cm="1">
        <f t="array" ref="BI24">INDEX($AO$7:$AS$7,,MATCH(MIN(AO24:AS24),AO24:AS24,0))</f>
        <v>3.5</v>
      </c>
      <c r="BJ24" s="43" t="str" cm="1">
        <f t="array" ref="BJ24">INDEX($AT$7:$AU$7,,MATCH(MIN(AT24:AU24),AT24:AU24,0))</f>
        <v>Coke</v>
      </c>
      <c r="BK24" s="43" t="str" cm="1">
        <f t="array" ref="BK24">INDEX($AV$7:$AW$7,,MATCH(MIN(AV24:AW24),AV24:AW24,0))</f>
        <v>Diet</v>
      </c>
      <c r="BR24" t="str">
        <f t="shared" si="16"/>
        <v>Diet Coke</v>
      </c>
    </row>
    <row r="25" spans="2:70" x14ac:dyDescent="0.2">
      <c r="B25" s="3" t="s">
        <v>17</v>
      </c>
      <c r="C25" s="5">
        <v>4</v>
      </c>
      <c r="D25" s="6" t="s">
        <v>26</v>
      </c>
      <c r="E25" s="6" t="s">
        <v>25</v>
      </c>
      <c r="H25">
        <v>18</v>
      </c>
      <c r="I25">
        <v>6</v>
      </c>
      <c r="J25">
        <v>9</v>
      </c>
      <c r="K25">
        <v>13</v>
      </c>
      <c r="L25">
        <v>16</v>
      </c>
      <c r="M25">
        <v>18</v>
      </c>
      <c r="N25">
        <v>11</v>
      </c>
      <c r="O25">
        <v>14</v>
      </c>
      <c r="P25">
        <v>17</v>
      </c>
      <c r="Q25">
        <v>19</v>
      </c>
      <c r="R25">
        <v>20</v>
      </c>
      <c r="S25">
        <v>1</v>
      </c>
      <c r="T25">
        <v>2</v>
      </c>
      <c r="U25">
        <v>4</v>
      </c>
      <c r="V25">
        <v>7</v>
      </c>
      <c r="W25">
        <v>10</v>
      </c>
      <c r="X25">
        <v>3</v>
      </c>
      <c r="Y25">
        <v>5</v>
      </c>
      <c r="Z25">
        <v>8</v>
      </c>
      <c r="AA25">
        <v>12</v>
      </c>
      <c r="AB25">
        <v>15</v>
      </c>
      <c r="AE25">
        <f t="shared" si="17"/>
        <v>21</v>
      </c>
      <c r="AF25">
        <f t="shared" si="7"/>
        <v>30</v>
      </c>
      <c r="AG25">
        <f t="shared" si="7"/>
        <v>42</v>
      </c>
      <c r="AH25">
        <f t="shared" si="7"/>
        <v>54</v>
      </c>
      <c r="AI25">
        <f t="shared" si="20"/>
        <v>63</v>
      </c>
      <c r="AJ25">
        <f t="shared" si="8"/>
        <v>67</v>
      </c>
      <c r="AK25">
        <f t="shared" si="8"/>
        <v>143</v>
      </c>
      <c r="AL25">
        <f t="shared" si="9"/>
        <v>86</v>
      </c>
      <c r="AM25">
        <f t="shared" si="9"/>
        <v>124</v>
      </c>
      <c r="AO25" s="17">
        <f t="shared" si="18"/>
        <v>0</v>
      </c>
      <c r="AP25" s="17">
        <f t="shared" si="10"/>
        <v>7.3770491803278687E-2</v>
      </c>
      <c r="AQ25" s="17">
        <f t="shared" si="10"/>
        <v>0.1721311475409836</v>
      </c>
      <c r="AR25" s="17">
        <f t="shared" si="10"/>
        <v>0.27049180327868855</v>
      </c>
      <c r="AS25" s="17">
        <f t="shared" si="10"/>
        <v>0.34426229508196721</v>
      </c>
      <c r="AT25" s="17">
        <f t="shared" si="2"/>
        <v>0.37704918032786883</v>
      </c>
      <c r="AU25" s="17">
        <f t="shared" si="3"/>
        <v>1</v>
      </c>
      <c r="AV25" s="17">
        <f t="shared" si="4"/>
        <v>0.53278688524590168</v>
      </c>
      <c r="AW25" s="17">
        <f t="shared" si="5"/>
        <v>0.84426229508196726</v>
      </c>
      <c r="AY25" s="41">
        <f t="shared" si="11"/>
        <v>0.34426229508196721</v>
      </c>
      <c r="AZ25" s="41">
        <f t="shared" si="12"/>
        <v>0.62295081967213117</v>
      </c>
      <c r="BA25" s="41">
        <f t="shared" si="13"/>
        <v>0.31147540983606559</v>
      </c>
      <c r="BC25" s="41">
        <f t="shared" si="14"/>
        <v>0.10526315789473678</v>
      </c>
      <c r="BD25" s="41">
        <f t="shared" si="14"/>
        <v>1</v>
      </c>
      <c r="BE25" s="41">
        <f t="shared" si="14"/>
        <v>0</v>
      </c>
      <c r="BG25" t="str" cm="1">
        <f t="array" ref="BG25">INDEX($BC$7:$BE$7,,MATCH(MAX(BC25:BE25),BC25:BE25,0))</f>
        <v>Brand</v>
      </c>
      <c r="BH25" s="42" t="str" cm="1">
        <f t="array" ref="BH25">INDEX(BI25:BK25,,MATCH(BG25,$BI$7:$BK$7,0))</f>
        <v>Pepsi</v>
      </c>
      <c r="BI25" s="43" cm="1">
        <f t="array" ref="BI25">INDEX($AO$7:$AS$7,,MATCH(MIN(AO25:AS25),AO25:AS25,0))</f>
        <v>3.5</v>
      </c>
      <c r="BJ25" s="43" t="str" cm="1">
        <f t="array" ref="BJ25">INDEX($AT$7:$AU$7,,MATCH(MIN(AT25:AU25),AT25:AU25,0))</f>
        <v>Pepsi</v>
      </c>
      <c r="BK25" s="43" t="str" cm="1">
        <f t="array" ref="BK25">INDEX($AV$7:$AW$7,,MATCH(MIN(AV25:AW25),AV25:AW25,0))</f>
        <v>Diet</v>
      </c>
      <c r="BR25" t="str">
        <f t="shared" si="16"/>
        <v>Diet Pepsi</v>
      </c>
    </row>
    <row r="26" spans="2:70" x14ac:dyDescent="0.2">
      <c r="B26" s="3" t="s">
        <v>18</v>
      </c>
      <c r="C26" s="5">
        <v>4.25</v>
      </c>
      <c r="D26" s="6" t="s">
        <v>26</v>
      </c>
      <c r="E26" s="6" t="s">
        <v>25</v>
      </c>
      <c r="H26">
        <v>19</v>
      </c>
      <c r="I26">
        <v>3</v>
      </c>
      <c r="J26">
        <v>7</v>
      </c>
      <c r="K26">
        <v>11</v>
      </c>
      <c r="L26">
        <v>15</v>
      </c>
      <c r="M26">
        <v>19</v>
      </c>
      <c r="N26">
        <v>4</v>
      </c>
      <c r="O26">
        <v>8</v>
      </c>
      <c r="P26">
        <v>12</v>
      </c>
      <c r="Q26">
        <v>16</v>
      </c>
      <c r="R26">
        <v>20</v>
      </c>
      <c r="S26">
        <v>1</v>
      </c>
      <c r="T26">
        <v>5</v>
      </c>
      <c r="U26">
        <v>9</v>
      </c>
      <c r="V26">
        <v>13</v>
      </c>
      <c r="W26">
        <v>17</v>
      </c>
      <c r="X26">
        <v>2</v>
      </c>
      <c r="Y26">
        <v>6</v>
      </c>
      <c r="Z26">
        <v>10</v>
      </c>
      <c r="AA26">
        <v>14</v>
      </c>
      <c r="AB26">
        <v>18</v>
      </c>
      <c r="AE26">
        <f t="shared" si="17"/>
        <v>10</v>
      </c>
      <c r="AF26">
        <f t="shared" si="7"/>
        <v>26</v>
      </c>
      <c r="AG26">
        <f t="shared" si="7"/>
        <v>42</v>
      </c>
      <c r="AH26">
        <f t="shared" si="7"/>
        <v>58</v>
      </c>
      <c r="AI26">
        <f t="shared" si="20"/>
        <v>74</v>
      </c>
      <c r="AJ26">
        <f t="shared" si="8"/>
        <v>95</v>
      </c>
      <c r="AK26">
        <f t="shared" si="8"/>
        <v>115</v>
      </c>
      <c r="AL26">
        <f t="shared" si="9"/>
        <v>100</v>
      </c>
      <c r="AM26">
        <f t="shared" si="9"/>
        <v>110</v>
      </c>
      <c r="AO26" s="17">
        <f t="shared" si="18"/>
        <v>0</v>
      </c>
      <c r="AP26" s="17">
        <f t="shared" si="10"/>
        <v>0.15238095238095239</v>
      </c>
      <c r="AQ26" s="17">
        <f t="shared" si="10"/>
        <v>0.30476190476190479</v>
      </c>
      <c r="AR26" s="17">
        <f t="shared" si="10"/>
        <v>0.45714285714285713</v>
      </c>
      <c r="AS26" s="17">
        <f t="shared" si="10"/>
        <v>0.60952380952380958</v>
      </c>
      <c r="AT26" s="17">
        <f t="shared" si="2"/>
        <v>0.80952380952380953</v>
      </c>
      <c r="AU26" s="17">
        <f t="shared" si="3"/>
        <v>1</v>
      </c>
      <c r="AV26" s="17">
        <f t="shared" si="4"/>
        <v>0.8571428571428571</v>
      </c>
      <c r="AW26" s="17">
        <f t="shared" si="5"/>
        <v>0.95238095238095233</v>
      </c>
      <c r="AY26" s="41">
        <f t="shared" si="11"/>
        <v>0.60952380952380958</v>
      </c>
      <c r="AZ26" s="41">
        <f t="shared" si="12"/>
        <v>0.19047619047619047</v>
      </c>
      <c r="BA26" s="41">
        <f t="shared" si="13"/>
        <v>9.5238095238095233E-2</v>
      </c>
      <c r="BC26" s="41">
        <f t="shared" si="14"/>
        <v>1</v>
      </c>
      <c r="BD26" s="41">
        <f t="shared" si="14"/>
        <v>0.18518518518518515</v>
      </c>
      <c r="BE26" s="41">
        <f t="shared" si="14"/>
        <v>0</v>
      </c>
      <c r="BG26" t="str" cm="1">
        <f t="array" ref="BG26">INDEX($BC$7:$BE$7,,MATCH(MAX(BC26:BE26),BC26:BE26,0))</f>
        <v>Price</v>
      </c>
      <c r="BH26" s="42" cm="1">
        <f t="array" ref="BH26">INDEX(BI26:BK26,,MATCH(BG26,$BI$7:$BK$7,0))</f>
        <v>3.5</v>
      </c>
      <c r="BI26" s="43" cm="1">
        <f t="array" ref="BI26">INDEX($AO$7:$AS$7,,MATCH(MIN(AO26:AS26),AO26:AS26,0))</f>
        <v>3.5</v>
      </c>
      <c r="BJ26" s="43" t="str" cm="1">
        <f t="array" ref="BJ26">INDEX($AT$7:$AU$7,,MATCH(MIN(AT26:AU26),AT26:AU26,0))</f>
        <v>Pepsi</v>
      </c>
      <c r="BK26" s="43" t="str" cm="1">
        <f t="array" ref="BK26">INDEX($AV$7:$AW$7,,MATCH(MIN(AV26:AW26),AV26:AW26,0))</f>
        <v>Diet</v>
      </c>
      <c r="BR26" t="str">
        <f t="shared" si="16"/>
        <v>Price Only</v>
      </c>
    </row>
    <row r="27" spans="2:70" x14ac:dyDescent="0.2">
      <c r="B27" s="3" t="s">
        <v>19</v>
      </c>
      <c r="C27" s="5">
        <v>4.5</v>
      </c>
      <c r="D27" s="6" t="s">
        <v>26</v>
      </c>
      <c r="E27" s="6" t="s">
        <v>25</v>
      </c>
      <c r="H27">
        <v>20</v>
      </c>
      <c r="I27">
        <v>10</v>
      </c>
      <c r="J27">
        <v>14</v>
      </c>
      <c r="K27">
        <v>17</v>
      </c>
      <c r="L27">
        <v>19</v>
      </c>
      <c r="M27">
        <v>20</v>
      </c>
      <c r="N27">
        <v>5</v>
      </c>
      <c r="O27">
        <v>8</v>
      </c>
      <c r="P27">
        <v>12</v>
      </c>
      <c r="Q27">
        <v>15</v>
      </c>
      <c r="R27">
        <v>18</v>
      </c>
      <c r="S27">
        <v>3</v>
      </c>
      <c r="T27">
        <v>6</v>
      </c>
      <c r="U27">
        <v>9</v>
      </c>
      <c r="V27">
        <v>13</v>
      </c>
      <c r="W27">
        <v>16</v>
      </c>
      <c r="X27">
        <v>1</v>
      </c>
      <c r="Y27">
        <v>2</v>
      </c>
      <c r="Z27">
        <v>4</v>
      </c>
      <c r="AA27">
        <v>7</v>
      </c>
      <c r="AB27">
        <v>11</v>
      </c>
      <c r="AE27">
        <f t="shared" si="17"/>
        <v>19</v>
      </c>
      <c r="AF27">
        <f t="shared" si="7"/>
        <v>30</v>
      </c>
      <c r="AG27">
        <f t="shared" si="7"/>
        <v>42</v>
      </c>
      <c r="AH27">
        <f t="shared" si="7"/>
        <v>54</v>
      </c>
      <c r="AI27">
        <f t="shared" si="20"/>
        <v>65</v>
      </c>
      <c r="AJ27">
        <f t="shared" si="8"/>
        <v>72</v>
      </c>
      <c r="AK27">
        <f t="shared" si="8"/>
        <v>138</v>
      </c>
      <c r="AL27">
        <f t="shared" si="9"/>
        <v>127</v>
      </c>
      <c r="AM27">
        <f t="shared" si="9"/>
        <v>83</v>
      </c>
      <c r="AO27" s="17">
        <f t="shared" si="18"/>
        <v>0</v>
      </c>
      <c r="AP27" s="17">
        <f t="shared" si="10"/>
        <v>9.2436974789915971E-2</v>
      </c>
      <c r="AQ27" s="17">
        <f t="shared" si="10"/>
        <v>0.19327731092436976</v>
      </c>
      <c r="AR27" s="17">
        <f t="shared" si="10"/>
        <v>0.29411764705882354</v>
      </c>
      <c r="AS27" s="17">
        <f t="shared" si="10"/>
        <v>0.38655462184873951</v>
      </c>
      <c r="AT27" s="17">
        <f t="shared" si="2"/>
        <v>0.44537815126050423</v>
      </c>
      <c r="AU27" s="17">
        <f t="shared" si="3"/>
        <v>1</v>
      </c>
      <c r="AV27" s="17">
        <f t="shared" si="4"/>
        <v>0.90756302521008403</v>
      </c>
      <c r="AW27" s="17">
        <f t="shared" si="5"/>
        <v>0.53781512605042014</v>
      </c>
      <c r="AY27" s="41">
        <f t="shared" si="11"/>
        <v>0.38655462184873951</v>
      </c>
      <c r="AZ27" s="41">
        <f t="shared" si="12"/>
        <v>0.55462184873949583</v>
      </c>
      <c r="BA27" s="41">
        <f t="shared" si="13"/>
        <v>0.36974789915966388</v>
      </c>
      <c r="BC27" s="41">
        <f t="shared" si="14"/>
        <v>9.0909090909090884E-2</v>
      </c>
      <c r="BD27" s="41">
        <f t="shared" si="14"/>
        <v>1</v>
      </c>
      <c r="BE27" s="41">
        <f t="shared" si="14"/>
        <v>0</v>
      </c>
      <c r="BG27" t="str" cm="1">
        <f t="array" ref="BG27">INDEX($BC$7:$BE$7,,MATCH(MAX(BC27:BE27),BC27:BE27,0))</f>
        <v>Brand</v>
      </c>
      <c r="BH27" s="42" t="str" cm="1">
        <f t="array" ref="BH27">INDEX(BI27:BK27,,MATCH(BG27,$BI$7:$BK$7,0))</f>
        <v>Pepsi</v>
      </c>
      <c r="BI27" s="43" cm="1">
        <f t="array" ref="BI27">INDEX($AO$7:$AS$7,,MATCH(MIN(AO27:AS27),AO27:AS27,0))</f>
        <v>3.5</v>
      </c>
      <c r="BJ27" s="43" t="str" cm="1">
        <f t="array" ref="BJ27">INDEX($AT$7:$AU$7,,MATCH(MIN(AT27:AU27),AT27:AU27,0))</f>
        <v>Pepsi</v>
      </c>
      <c r="BK27" s="43" t="str" cm="1">
        <f t="array" ref="BK27">INDEX($AV$7:$AW$7,,MATCH(MIN(AV27:AW27),AV27:AW27,0))</f>
        <v>Regular</v>
      </c>
      <c r="BR27" t="str">
        <f t="shared" si="16"/>
        <v>Regular Pepsi</v>
      </c>
    </row>
    <row r="28" spans="2:70" x14ac:dyDescent="0.2">
      <c r="H28">
        <v>21</v>
      </c>
      <c r="I28">
        <v>5</v>
      </c>
      <c r="J28">
        <v>9</v>
      </c>
      <c r="K28">
        <v>13</v>
      </c>
      <c r="L28">
        <v>16</v>
      </c>
      <c r="M28">
        <v>20</v>
      </c>
      <c r="N28">
        <v>2</v>
      </c>
      <c r="O28">
        <v>6</v>
      </c>
      <c r="P28">
        <v>10</v>
      </c>
      <c r="Q28">
        <v>14</v>
      </c>
      <c r="R28">
        <v>18</v>
      </c>
      <c r="S28">
        <v>3</v>
      </c>
      <c r="T28">
        <v>7</v>
      </c>
      <c r="U28">
        <v>11</v>
      </c>
      <c r="V28">
        <v>15</v>
      </c>
      <c r="W28">
        <v>19</v>
      </c>
      <c r="X28">
        <v>1</v>
      </c>
      <c r="Y28">
        <v>4</v>
      </c>
      <c r="Z28">
        <v>8</v>
      </c>
      <c r="AA28">
        <v>13</v>
      </c>
      <c r="AB28">
        <v>17</v>
      </c>
      <c r="AE28">
        <f t="shared" si="17"/>
        <v>11</v>
      </c>
      <c r="AF28">
        <f t="shared" si="7"/>
        <v>26</v>
      </c>
      <c r="AG28">
        <f t="shared" si="7"/>
        <v>42</v>
      </c>
      <c r="AH28">
        <f t="shared" si="7"/>
        <v>58</v>
      </c>
      <c r="AI28">
        <f t="shared" si="20"/>
        <v>74</v>
      </c>
      <c r="AJ28">
        <f t="shared" si="8"/>
        <v>98</v>
      </c>
      <c r="AK28">
        <f t="shared" si="8"/>
        <v>113</v>
      </c>
      <c r="AL28">
        <f t="shared" si="9"/>
        <v>118</v>
      </c>
      <c r="AM28">
        <f t="shared" si="9"/>
        <v>93</v>
      </c>
      <c r="AO28" s="17">
        <f t="shared" si="18"/>
        <v>0</v>
      </c>
      <c r="AP28" s="17">
        <f t="shared" si="10"/>
        <v>0.14018691588785046</v>
      </c>
      <c r="AQ28" s="17">
        <f t="shared" si="10"/>
        <v>0.28971962616822428</v>
      </c>
      <c r="AR28" s="17">
        <f t="shared" si="10"/>
        <v>0.43925233644859812</v>
      </c>
      <c r="AS28" s="17">
        <f t="shared" si="10"/>
        <v>0.58878504672897192</v>
      </c>
      <c r="AT28" s="17">
        <f t="shared" si="2"/>
        <v>0.81308411214953269</v>
      </c>
      <c r="AU28" s="17">
        <f t="shared" si="3"/>
        <v>0.95327102803738317</v>
      </c>
      <c r="AV28" s="17">
        <f t="shared" si="4"/>
        <v>1</v>
      </c>
      <c r="AW28" s="17">
        <f t="shared" si="5"/>
        <v>0.76635514018691586</v>
      </c>
      <c r="AY28" s="41">
        <f t="shared" si="11"/>
        <v>0.58878504672897192</v>
      </c>
      <c r="AZ28" s="41">
        <f t="shared" si="12"/>
        <v>0.14018691588785048</v>
      </c>
      <c r="BA28" s="41">
        <f t="shared" si="13"/>
        <v>0.23364485981308414</v>
      </c>
      <c r="BC28" s="41">
        <f t="shared" si="14"/>
        <v>1</v>
      </c>
      <c r="BD28" s="41">
        <f t="shared" si="14"/>
        <v>0</v>
      </c>
      <c r="BE28" s="41">
        <f t="shared" si="14"/>
        <v>0.2083333333333334</v>
      </c>
      <c r="BG28" t="str" cm="1">
        <f t="array" ref="BG28">INDEX($BC$7:$BE$7,,MATCH(MAX(BC28:BE28),BC28:BE28,0))</f>
        <v>Price</v>
      </c>
      <c r="BH28" s="42" cm="1">
        <f t="array" ref="BH28">INDEX(BI28:BK28,,MATCH(BG28,$BI$7:$BK$7,0))</f>
        <v>3.5</v>
      </c>
      <c r="BI28" s="43" cm="1">
        <f t="array" ref="BI28">INDEX($AO$7:$AS$7,,MATCH(MIN(AO28:AS28),AO28:AS28,0))</f>
        <v>3.5</v>
      </c>
      <c r="BJ28" s="43" t="str" cm="1">
        <f t="array" ref="BJ28">INDEX($AT$7:$AU$7,,MATCH(MIN(AT28:AU28),AT28:AU28,0))</f>
        <v>Pepsi</v>
      </c>
      <c r="BK28" s="43" t="str" cm="1">
        <f t="array" ref="BK28">INDEX($AV$7:$AW$7,,MATCH(MIN(AV28:AW28),AV28:AW28,0))</f>
        <v>Regular</v>
      </c>
      <c r="BR28" t="str">
        <f t="shared" si="16"/>
        <v>Price Only</v>
      </c>
    </row>
    <row r="29" spans="2:70" x14ac:dyDescent="0.2">
      <c r="H29">
        <v>22</v>
      </c>
      <c r="I29">
        <v>3</v>
      </c>
      <c r="J29">
        <v>6</v>
      </c>
      <c r="K29">
        <v>9</v>
      </c>
      <c r="L29">
        <v>13</v>
      </c>
      <c r="M29">
        <v>16</v>
      </c>
      <c r="N29">
        <v>11</v>
      </c>
      <c r="O29">
        <v>14</v>
      </c>
      <c r="P29">
        <v>17</v>
      </c>
      <c r="Q29">
        <v>19</v>
      </c>
      <c r="R29">
        <v>20</v>
      </c>
      <c r="S29">
        <v>1</v>
      </c>
      <c r="T29">
        <v>2</v>
      </c>
      <c r="U29">
        <v>4</v>
      </c>
      <c r="V29">
        <v>7</v>
      </c>
      <c r="W29">
        <v>10</v>
      </c>
      <c r="X29">
        <v>5</v>
      </c>
      <c r="Y29">
        <v>8</v>
      </c>
      <c r="Z29">
        <v>12</v>
      </c>
      <c r="AA29">
        <v>15</v>
      </c>
      <c r="AB29">
        <v>18</v>
      </c>
      <c r="AE29">
        <f t="shared" si="17"/>
        <v>20</v>
      </c>
      <c r="AF29">
        <f t="shared" si="7"/>
        <v>30</v>
      </c>
      <c r="AG29">
        <f t="shared" si="7"/>
        <v>42</v>
      </c>
      <c r="AH29">
        <f t="shared" si="7"/>
        <v>54</v>
      </c>
      <c r="AI29">
        <f t="shared" si="20"/>
        <v>64</v>
      </c>
      <c r="AJ29">
        <f t="shared" si="8"/>
        <v>82</v>
      </c>
      <c r="AK29">
        <f t="shared" si="8"/>
        <v>128</v>
      </c>
      <c r="AL29">
        <f t="shared" si="9"/>
        <v>71</v>
      </c>
      <c r="AM29">
        <f t="shared" si="9"/>
        <v>139</v>
      </c>
      <c r="AO29" s="17">
        <f t="shared" si="18"/>
        <v>0</v>
      </c>
      <c r="AP29" s="17">
        <f t="shared" si="10"/>
        <v>8.4033613445378158E-2</v>
      </c>
      <c r="AQ29" s="17">
        <f t="shared" si="10"/>
        <v>0.18487394957983194</v>
      </c>
      <c r="AR29" s="17">
        <f t="shared" si="10"/>
        <v>0.2857142857142857</v>
      </c>
      <c r="AS29" s="17">
        <f t="shared" si="10"/>
        <v>0.36974789915966388</v>
      </c>
      <c r="AT29" s="17">
        <f t="shared" si="2"/>
        <v>0.52100840336134457</v>
      </c>
      <c r="AU29" s="17">
        <f t="shared" si="3"/>
        <v>0.90756302521008403</v>
      </c>
      <c r="AV29" s="17">
        <f t="shared" si="4"/>
        <v>0.42857142857142855</v>
      </c>
      <c r="AW29" s="17">
        <f t="shared" si="5"/>
        <v>1</v>
      </c>
      <c r="AY29" s="41">
        <f t="shared" si="11"/>
        <v>0.36974789915966388</v>
      </c>
      <c r="AZ29" s="41">
        <f t="shared" si="12"/>
        <v>0.38655462184873945</v>
      </c>
      <c r="BA29" s="41">
        <f t="shared" si="13"/>
        <v>0.5714285714285714</v>
      </c>
      <c r="BC29" s="41">
        <f t="shared" si="14"/>
        <v>0</v>
      </c>
      <c r="BD29" s="41">
        <f t="shared" si="14"/>
        <v>8.3333333333333051E-2</v>
      </c>
      <c r="BE29" s="41">
        <f t="shared" si="14"/>
        <v>1</v>
      </c>
      <c r="BG29" t="str" cm="1">
        <f t="array" ref="BG29">INDEX($BC$7:$BE$7,,MATCH(MAX(BC29:BE29),BC29:BE29,0))</f>
        <v>Sugar</v>
      </c>
      <c r="BH29" s="42" t="str" cm="1">
        <f t="array" ref="BH29">INDEX(BI29:BK29,,MATCH(BG29,$BI$7:$BK$7,0))</f>
        <v>Diet</v>
      </c>
      <c r="BI29" s="43" cm="1">
        <f t="array" ref="BI29">INDEX($AO$7:$AS$7,,MATCH(MIN(AO29:AS29),AO29:AS29,0))</f>
        <v>3.5</v>
      </c>
      <c r="BJ29" s="43" t="str" cm="1">
        <f t="array" ref="BJ29">INDEX($AT$7:$AU$7,,MATCH(MIN(AT29:AU29),AT29:AU29,0))</f>
        <v>Pepsi</v>
      </c>
      <c r="BK29" s="43" t="str" cm="1">
        <f t="array" ref="BK29">INDEX($AV$7:$AW$7,,MATCH(MIN(AV29:AW29),AV29:AW29,0))</f>
        <v>Diet</v>
      </c>
      <c r="BR29" t="str">
        <f t="shared" si="16"/>
        <v>Diet Pepsi</v>
      </c>
    </row>
    <row r="30" spans="2:70" x14ac:dyDescent="0.2">
      <c r="H30">
        <v>23</v>
      </c>
      <c r="I30">
        <v>4</v>
      </c>
      <c r="J30">
        <v>8</v>
      </c>
      <c r="K30">
        <v>12</v>
      </c>
      <c r="L30">
        <v>16</v>
      </c>
      <c r="M30">
        <v>20</v>
      </c>
      <c r="N30">
        <v>2</v>
      </c>
      <c r="O30">
        <v>6</v>
      </c>
      <c r="P30">
        <v>10</v>
      </c>
      <c r="Q30">
        <v>14</v>
      </c>
      <c r="R30">
        <v>18</v>
      </c>
      <c r="S30">
        <v>4</v>
      </c>
      <c r="T30">
        <v>8</v>
      </c>
      <c r="U30">
        <v>12</v>
      </c>
      <c r="V30">
        <v>16</v>
      </c>
      <c r="W30">
        <v>20</v>
      </c>
      <c r="X30">
        <v>2</v>
      </c>
      <c r="Y30">
        <v>6</v>
      </c>
      <c r="Z30">
        <v>10</v>
      </c>
      <c r="AA30">
        <v>14</v>
      </c>
      <c r="AB30">
        <v>18</v>
      </c>
      <c r="AE30">
        <f t="shared" si="17"/>
        <v>12</v>
      </c>
      <c r="AF30">
        <f t="shared" si="7"/>
        <v>28</v>
      </c>
      <c r="AG30">
        <f t="shared" si="7"/>
        <v>44</v>
      </c>
      <c r="AH30">
        <f t="shared" si="7"/>
        <v>60</v>
      </c>
      <c r="AI30">
        <f t="shared" si="20"/>
        <v>76</v>
      </c>
      <c r="AJ30">
        <f t="shared" si="8"/>
        <v>110</v>
      </c>
      <c r="AK30">
        <f t="shared" si="8"/>
        <v>110</v>
      </c>
      <c r="AL30">
        <f t="shared" si="9"/>
        <v>120</v>
      </c>
      <c r="AM30">
        <f t="shared" si="9"/>
        <v>100</v>
      </c>
      <c r="AO30" s="17">
        <f t="shared" si="18"/>
        <v>0</v>
      </c>
      <c r="AP30" s="17">
        <f t="shared" si="10"/>
        <v>0.14814814814814814</v>
      </c>
      <c r="AQ30" s="17">
        <f t="shared" si="10"/>
        <v>0.29629629629629628</v>
      </c>
      <c r="AR30" s="17">
        <f t="shared" si="10"/>
        <v>0.44444444444444442</v>
      </c>
      <c r="AS30" s="17">
        <f t="shared" si="10"/>
        <v>0.59259259259259256</v>
      </c>
      <c r="AT30" s="17">
        <f t="shared" si="2"/>
        <v>0.90740740740740744</v>
      </c>
      <c r="AU30" s="17">
        <f t="shared" si="3"/>
        <v>0.90740740740740744</v>
      </c>
      <c r="AV30" s="17">
        <f t="shared" si="4"/>
        <v>1</v>
      </c>
      <c r="AW30" s="17">
        <f t="shared" si="5"/>
        <v>0.81481481481481477</v>
      </c>
      <c r="AY30" s="41">
        <f t="shared" si="11"/>
        <v>0.59259259259259256</v>
      </c>
      <c r="AZ30" s="41">
        <f t="shared" si="12"/>
        <v>0</v>
      </c>
      <c r="BA30" s="41">
        <f t="shared" si="13"/>
        <v>0.18518518518518523</v>
      </c>
      <c r="BC30" s="41">
        <f t="shared" si="14"/>
        <v>1</v>
      </c>
      <c r="BD30" s="41">
        <f t="shared" si="14"/>
        <v>0</v>
      </c>
      <c r="BE30" s="41">
        <f t="shared" si="14"/>
        <v>0.31250000000000011</v>
      </c>
      <c r="BG30" t="str" cm="1">
        <f t="array" ref="BG30">INDEX($BC$7:$BE$7,,MATCH(MAX(BC30:BE30),BC30:BE30,0))</f>
        <v>Price</v>
      </c>
      <c r="BH30" s="42" cm="1">
        <f t="array" ref="BH30">INDEX(BI30:BK30,,MATCH(BG30,$BI$7:$BK$7,0))</f>
        <v>3.5</v>
      </c>
      <c r="BI30" s="43" cm="1">
        <f t="array" ref="BI30">INDEX($AO$7:$AS$7,,MATCH(MIN(AO30:AS30),AO30:AS30,0))</f>
        <v>3.5</v>
      </c>
      <c r="BJ30" s="43" t="str" cm="1">
        <f t="array" ref="BJ30">INDEX($AT$7:$AU$7,,MATCH(MIN(AT30:AU30),AT30:AU30,0))</f>
        <v>Pepsi</v>
      </c>
      <c r="BK30" s="43" t="str" cm="1">
        <f t="array" ref="BK30">INDEX($AV$7:$AW$7,,MATCH(MIN(AV30:AW30),AV30:AW30,0))</f>
        <v>Regular</v>
      </c>
      <c r="BR30" t="str">
        <f t="shared" si="16"/>
        <v>Price Only</v>
      </c>
    </row>
    <row r="31" spans="2:70" x14ac:dyDescent="0.2">
      <c r="H31">
        <v>24</v>
      </c>
      <c r="I31">
        <v>1</v>
      </c>
      <c r="J31">
        <v>2</v>
      </c>
      <c r="K31">
        <v>4</v>
      </c>
      <c r="L31">
        <v>7</v>
      </c>
      <c r="M31">
        <v>10</v>
      </c>
      <c r="N31">
        <v>3</v>
      </c>
      <c r="O31">
        <v>6</v>
      </c>
      <c r="P31">
        <v>9</v>
      </c>
      <c r="Q31">
        <v>13</v>
      </c>
      <c r="R31">
        <v>16</v>
      </c>
      <c r="S31">
        <v>5</v>
      </c>
      <c r="T31">
        <v>8</v>
      </c>
      <c r="U31">
        <v>12</v>
      </c>
      <c r="V31">
        <v>15</v>
      </c>
      <c r="W31">
        <v>18</v>
      </c>
      <c r="X31">
        <v>11</v>
      </c>
      <c r="Y31">
        <v>14</v>
      </c>
      <c r="Z31">
        <v>17</v>
      </c>
      <c r="AA31">
        <v>19</v>
      </c>
      <c r="AB31">
        <v>20</v>
      </c>
      <c r="AE31">
        <f t="shared" si="17"/>
        <v>20</v>
      </c>
      <c r="AF31">
        <f t="shared" si="7"/>
        <v>30</v>
      </c>
      <c r="AG31">
        <f t="shared" si="7"/>
        <v>42</v>
      </c>
      <c r="AH31">
        <f t="shared" si="7"/>
        <v>54</v>
      </c>
      <c r="AI31">
        <f t="shared" si="20"/>
        <v>64</v>
      </c>
      <c r="AJ31">
        <f t="shared" si="8"/>
        <v>139</v>
      </c>
      <c r="AK31">
        <f t="shared" si="8"/>
        <v>71</v>
      </c>
      <c r="AL31">
        <f t="shared" si="9"/>
        <v>82</v>
      </c>
      <c r="AM31">
        <f t="shared" si="9"/>
        <v>128</v>
      </c>
      <c r="AO31" s="17">
        <f t="shared" si="18"/>
        <v>0</v>
      </c>
      <c r="AP31" s="17">
        <f t="shared" si="10"/>
        <v>8.4033613445378158E-2</v>
      </c>
      <c r="AQ31" s="17">
        <f t="shared" si="10"/>
        <v>0.18487394957983194</v>
      </c>
      <c r="AR31" s="17">
        <f t="shared" si="10"/>
        <v>0.2857142857142857</v>
      </c>
      <c r="AS31" s="17">
        <f t="shared" si="10"/>
        <v>0.36974789915966388</v>
      </c>
      <c r="AT31" s="17">
        <f t="shared" si="2"/>
        <v>1</v>
      </c>
      <c r="AU31" s="17">
        <f t="shared" si="3"/>
        <v>0.42857142857142855</v>
      </c>
      <c r="AV31" s="17">
        <f t="shared" si="4"/>
        <v>0.52100840336134457</v>
      </c>
      <c r="AW31" s="17">
        <f t="shared" si="5"/>
        <v>0.90756302521008403</v>
      </c>
      <c r="AY31" s="41">
        <f t="shared" si="11"/>
        <v>0.36974789915966388</v>
      </c>
      <c r="AZ31" s="41">
        <f t="shared" si="12"/>
        <v>0.5714285714285714</v>
      </c>
      <c r="BA31" s="41">
        <f t="shared" si="13"/>
        <v>0.38655462184873945</v>
      </c>
      <c r="BC31" s="41">
        <f t="shared" si="14"/>
        <v>0</v>
      </c>
      <c r="BD31" s="41">
        <f t="shared" si="14"/>
        <v>1</v>
      </c>
      <c r="BE31" s="41">
        <f t="shared" si="14"/>
        <v>8.3333333333333051E-2</v>
      </c>
      <c r="BG31" t="str" cm="1">
        <f t="array" ref="BG31">INDEX($BC$7:$BE$7,,MATCH(MAX(BC31:BE31),BC31:BE31,0))</f>
        <v>Brand</v>
      </c>
      <c r="BH31" s="42" t="str" cm="1">
        <f t="array" ref="BH31">INDEX(BI31:BK31,,MATCH(BG31,$BI$7:$BK$7,0))</f>
        <v>Coke</v>
      </c>
      <c r="BI31" s="43" cm="1">
        <f t="array" ref="BI31">INDEX($AO$7:$AS$7,,MATCH(MIN(AO31:AS31),AO31:AS31,0))</f>
        <v>3.5</v>
      </c>
      <c r="BJ31" s="43" t="str" cm="1">
        <f t="array" ref="BJ31">INDEX($AT$7:$AU$7,,MATCH(MIN(AT31:AU31),AT31:AU31,0))</f>
        <v>Coke</v>
      </c>
      <c r="BK31" s="43" t="str" cm="1">
        <f t="array" ref="BK31">INDEX($AV$7:$AW$7,,MATCH(MIN(AV31:AW31),AV31:AW31,0))</f>
        <v>Diet</v>
      </c>
      <c r="BR31" t="str">
        <f t="shared" si="16"/>
        <v>Diet Coke</v>
      </c>
    </row>
    <row r="32" spans="2:70" x14ac:dyDescent="0.2">
      <c r="H32">
        <v>25</v>
      </c>
      <c r="I32">
        <v>13</v>
      </c>
      <c r="J32">
        <v>16</v>
      </c>
      <c r="K32">
        <v>18</v>
      </c>
      <c r="L32">
        <v>19</v>
      </c>
      <c r="M32">
        <v>20</v>
      </c>
      <c r="N32">
        <v>4</v>
      </c>
      <c r="O32">
        <v>7</v>
      </c>
      <c r="P32">
        <v>10</v>
      </c>
      <c r="Q32">
        <v>13</v>
      </c>
      <c r="R32">
        <v>16</v>
      </c>
      <c r="S32">
        <v>6</v>
      </c>
      <c r="T32">
        <v>9</v>
      </c>
      <c r="U32">
        <v>11</v>
      </c>
      <c r="V32">
        <v>14</v>
      </c>
      <c r="W32">
        <v>17</v>
      </c>
      <c r="X32">
        <v>1</v>
      </c>
      <c r="Y32">
        <v>2</v>
      </c>
      <c r="Z32">
        <v>3</v>
      </c>
      <c r="AA32">
        <v>6</v>
      </c>
      <c r="AB32">
        <v>9</v>
      </c>
      <c r="AE32">
        <f t="shared" si="17"/>
        <v>24</v>
      </c>
      <c r="AF32">
        <f t="shared" si="7"/>
        <v>34</v>
      </c>
      <c r="AG32">
        <f t="shared" si="7"/>
        <v>42</v>
      </c>
      <c r="AH32">
        <f t="shared" si="7"/>
        <v>52</v>
      </c>
      <c r="AI32">
        <f t="shared" si="20"/>
        <v>62</v>
      </c>
      <c r="AJ32">
        <f t="shared" si="8"/>
        <v>78</v>
      </c>
      <c r="AK32">
        <f t="shared" si="8"/>
        <v>136</v>
      </c>
      <c r="AL32">
        <f t="shared" si="9"/>
        <v>143</v>
      </c>
      <c r="AM32">
        <f t="shared" si="9"/>
        <v>71</v>
      </c>
      <c r="AO32" s="17">
        <f t="shared" si="18"/>
        <v>0</v>
      </c>
      <c r="AP32" s="17">
        <f t="shared" si="10"/>
        <v>8.4033613445378158E-2</v>
      </c>
      <c r="AQ32" s="17">
        <f t="shared" si="10"/>
        <v>0.15126050420168066</v>
      </c>
      <c r="AR32" s="17">
        <f t="shared" si="10"/>
        <v>0.23529411764705882</v>
      </c>
      <c r="AS32" s="17">
        <f t="shared" si="10"/>
        <v>0.31932773109243695</v>
      </c>
      <c r="AT32" s="17">
        <f t="shared" si="2"/>
        <v>0.45378151260504201</v>
      </c>
      <c r="AU32" s="17">
        <f t="shared" si="3"/>
        <v>0.94117647058823528</v>
      </c>
      <c r="AV32" s="17">
        <f t="shared" si="4"/>
        <v>1</v>
      </c>
      <c r="AW32" s="17">
        <f t="shared" si="5"/>
        <v>0.3949579831932773</v>
      </c>
      <c r="AY32" s="41">
        <f t="shared" si="11"/>
        <v>0.31932773109243695</v>
      </c>
      <c r="AZ32" s="41">
        <f t="shared" si="12"/>
        <v>0.48739495798319327</v>
      </c>
      <c r="BA32" s="41">
        <f t="shared" si="13"/>
        <v>0.60504201680672276</v>
      </c>
      <c r="BC32" s="41">
        <f t="shared" si="14"/>
        <v>0</v>
      </c>
      <c r="BD32" s="41">
        <f t="shared" si="14"/>
        <v>0.58823529411764686</v>
      </c>
      <c r="BE32" s="41">
        <f t="shared" si="14"/>
        <v>1</v>
      </c>
      <c r="BG32" t="str" cm="1">
        <f t="array" ref="BG32">INDEX($BC$7:$BE$7,,MATCH(MAX(BC32:BE32),BC32:BE32,0))</f>
        <v>Sugar</v>
      </c>
      <c r="BH32" s="42" t="str" cm="1">
        <f t="array" ref="BH32">INDEX(BI32:BK32,,MATCH(BG32,$BI$7:$BK$7,0))</f>
        <v>Regular</v>
      </c>
      <c r="BI32" s="43" cm="1">
        <f t="array" ref="BI32">INDEX($AO$7:$AS$7,,MATCH(MIN(AO32:AS32),AO32:AS32,0))</f>
        <v>3.5</v>
      </c>
      <c r="BJ32" s="43" t="str" cm="1">
        <f t="array" ref="BJ32">INDEX($AT$7:$AU$7,,MATCH(MIN(AT32:AU32),AT32:AU32,0))</f>
        <v>Pepsi</v>
      </c>
      <c r="BK32" s="43" t="str" cm="1">
        <f t="array" ref="BK32">INDEX($AV$7:$AW$7,,MATCH(MIN(AV32:AW32),AV32:AW32,0))</f>
        <v>Regular</v>
      </c>
      <c r="BR32" t="str">
        <f t="shared" si="16"/>
        <v>Regular Pepsi</v>
      </c>
    </row>
    <row r="33" spans="8:70" x14ac:dyDescent="0.2">
      <c r="H33">
        <v>26</v>
      </c>
      <c r="I33">
        <v>13</v>
      </c>
      <c r="J33">
        <v>16</v>
      </c>
      <c r="K33">
        <v>18</v>
      </c>
      <c r="L33">
        <v>19</v>
      </c>
      <c r="M33">
        <v>20</v>
      </c>
      <c r="N33">
        <v>4</v>
      </c>
      <c r="O33">
        <v>7</v>
      </c>
      <c r="P33">
        <v>10</v>
      </c>
      <c r="Q33">
        <v>12</v>
      </c>
      <c r="R33">
        <v>15</v>
      </c>
      <c r="S33">
        <v>6</v>
      </c>
      <c r="T33">
        <v>9</v>
      </c>
      <c r="U33">
        <v>11</v>
      </c>
      <c r="V33">
        <v>14</v>
      </c>
      <c r="W33">
        <v>17</v>
      </c>
      <c r="X33">
        <v>1</v>
      </c>
      <c r="Y33">
        <v>2</v>
      </c>
      <c r="Z33">
        <v>3</v>
      </c>
      <c r="AA33">
        <v>5</v>
      </c>
      <c r="AB33">
        <v>8</v>
      </c>
      <c r="AE33">
        <f t="shared" si="17"/>
        <v>24</v>
      </c>
      <c r="AF33">
        <f t="shared" si="7"/>
        <v>34</v>
      </c>
      <c r="AG33">
        <f t="shared" si="7"/>
        <v>42</v>
      </c>
      <c r="AH33">
        <f t="shared" si="7"/>
        <v>50</v>
      </c>
      <c r="AI33">
        <f t="shared" si="20"/>
        <v>60</v>
      </c>
      <c r="AJ33">
        <f t="shared" si="8"/>
        <v>76</v>
      </c>
      <c r="AK33">
        <f t="shared" si="8"/>
        <v>134</v>
      </c>
      <c r="AL33">
        <f t="shared" si="9"/>
        <v>143</v>
      </c>
      <c r="AM33">
        <f t="shared" si="9"/>
        <v>67</v>
      </c>
      <c r="AO33" s="17">
        <f t="shared" si="18"/>
        <v>0</v>
      </c>
      <c r="AP33" s="17">
        <f t="shared" si="10"/>
        <v>8.4033613445378158E-2</v>
      </c>
      <c r="AQ33" s="17">
        <f t="shared" si="10"/>
        <v>0.15126050420168066</v>
      </c>
      <c r="AR33" s="17">
        <f t="shared" si="10"/>
        <v>0.21848739495798319</v>
      </c>
      <c r="AS33" s="17">
        <f t="shared" si="10"/>
        <v>0.30252100840336132</v>
      </c>
      <c r="AT33" s="17">
        <f t="shared" si="2"/>
        <v>0.43697478991596639</v>
      </c>
      <c r="AU33" s="17">
        <f t="shared" si="3"/>
        <v>0.92436974789915971</v>
      </c>
      <c r="AV33" s="17">
        <f t="shared" si="4"/>
        <v>1</v>
      </c>
      <c r="AW33" s="17">
        <f t="shared" si="5"/>
        <v>0.36134453781512604</v>
      </c>
      <c r="AY33" s="41">
        <f t="shared" si="11"/>
        <v>0.30252100840336132</v>
      </c>
      <c r="AZ33" s="41">
        <f t="shared" si="12"/>
        <v>0.48739495798319332</v>
      </c>
      <c r="BA33" s="41">
        <f t="shared" si="13"/>
        <v>0.6386554621848739</v>
      </c>
      <c r="BC33" s="41">
        <f t="shared" si="14"/>
        <v>0</v>
      </c>
      <c r="BD33" s="41">
        <f t="shared" si="14"/>
        <v>0.55000000000000027</v>
      </c>
      <c r="BE33" s="41">
        <f t="shared" si="14"/>
        <v>1</v>
      </c>
      <c r="BG33" t="str" cm="1">
        <f t="array" ref="BG33">INDEX($BC$7:$BE$7,,MATCH(MAX(BC33:BE33),BC33:BE33,0))</f>
        <v>Sugar</v>
      </c>
      <c r="BH33" s="42" t="str" cm="1">
        <f t="array" ref="BH33">INDEX(BI33:BK33,,MATCH(BG33,$BI$7:$BK$7,0))</f>
        <v>Regular</v>
      </c>
      <c r="BI33" s="43" cm="1">
        <f t="array" ref="BI33">INDEX($AO$7:$AS$7,,MATCH(MIN(AO33:AS33),AO33:AS33,0))</f>
        <v>3.5</v>
      </c>
      <c r="BJ33" s="43" t="str" cm="1">
        <f t="array" ref="BJ33">INDEX($AT$7:$AU$7,,MATCH(MIN(AT33:AU33),AT33:AU33,0))</f>
        <v>Pepsi</v>
      </c>
      <c r="BK33" s="43" t="str" cm="1">
        <f t="array" ref="BK33">INDEX($AV$7:$AW$7,,MATCH(MIN(AV33:AW33),AV33:AW33,0))</f>
        <v>Regular</v>
      </c>
      <c r="BR33" t="str">
        <f t="shared" si="16"/>
        <v>Regular Pepsi</v>
      </c>
    </row>
    <row r="34" spans="8:70" x14ac:dyDescent="0.2">
      <c r="H34">
        <v>27</v>
      </c>
      <c r="I34">
        <v>1</v>
      </c>
      <c r="J34">
        <v>2</v>
      </c>
      <c r="K34">
        <v>3</v>
      </c>
      <c r="L34">
        <v>6</v>
      </c>
      <c r="M34">
        <v>9</v>
      </c>
      <c r="N34">
        <v>4</v>
      </c>
      <c r="O34">
        <v>7</v>
      </c>
      <c r="P34">
        <v>10</v>
      </c>
      <c r="Q34">
        <v>13</v>
      </c>
      <c r="R34">
        <v>16</v>
      </c>
      <c r="S34">
        <v>5</v>
      </c>
      <c r="T34">
        <v>8</v>
      </c>
      <c r="U34">
        <v>11</v>
      </c>
      <c r="V34">
        <v>14</v>
      </c>
      <c r="W34">
        <v>17</v>
      </c>
      <c r="X34">
        <v>12</v>
      </c>
      <c r="Y34">
        <v>15</v>
      </c>
      <c r="Z34">
        <v>18</v>
      </c>
      <c r="AA34">
        <v>19</v>
      </c>
      <c r="AB34">
        <v>20</v>
      </c>
      <c r="AE34">
        <f t="shared" si="17"/>
        <v>22</v>
      </c>
      <c r="AF34">
        <f t="shared" si="7"/>
        <v>32</v>
      </c>
      <c r="AG34">
        <f t="shared" si="7"/>
        <v>42</v>
      </c>
      <c r="AH34">
        <f t="shared" si="7"/>
        <v>52</v>
      </c>
      <c r="AI34">
        <f t="shared" si="20"/>
        <v>62</v>
      </c>
      <c r="AJ34">
        <f t="shared" si="8"/>
        <v>139</v>
      </c>
      <c r="AK34">
        <f t="shared" si="8"/>
        <v>71</v>
      </c>
      <c r="AL34">
        <f t="shared" si="9"/>
        <v>76</v>
      </c>
      <c r="AM34">
        <f t="shared" si="9"/>
        <v>134</v>
      </c>
      <c r="AO34" s="17">
        <f t="shared" si="18"/>
        <v>0</v>
      </c>
      <c r="AP34" s="17">
        <f t="shared" si="10"/>
        <v>8.5470085470085472E-2</v>
      </c>
      <c r="AQ34" s="17">
        <f t="shared" si="10"/>
        <v>0.17094017094017094</v>
      </c>
      <c r="AR34" s="17">
        <f t="shared" si="10"/>
        <v>0.25641025641025639</v>
      </c>
      <c r="AS34" s="17">
        <f t="shared" si="10"/>
        <v>0.34188034188034189</v>
      </c>
      <c r="AT34" s="17">
        <f t="shared" si="2"/>
        <v>1</v>
      </c>
      <c r="AU34" s="17">
        <f t="shared" si="3"/>
        <v>0.41880341880341881</v>
      </c>
      <c r="AV34" s="17">
        <f t="shared" si="4"/>
        <v>0.46153846153846156</v>
      </c>
      <c r="AW34" s="17">
        <f t="shared" si="5"/>
        <v>0.95726495726495731</v>
      </c>
      <c r="AY34" s="41">
        <f t="shared" si="11"/>
        <v>0.34188034188034189</v>
      </c>
      <c r="AZ34" s="41">
        <f t="shared" si="12"/>
        <v>0.58119658119658113</v>
      </c>
      <c r="BA34" s="41">
        <f t="shared" si="13"/>
        <v>0.49572649572649574</v>
      </c>
      <c r="BC34" s="41">
        <f t="shared" si="14"/>
        <v>0</v>
      </c>
      <c r="BD34" s="41">
        <f t="shared" si="14"/>
        <v>1</v>
      </c>
      <c r="BE34" s="41">
        <f t="shared" si="14"/>
        <v>0.64285714285714313</v>
      </c>
      <c r="BG34" t="str" cm="1">
        <f t="array" ref="BG34">INDEX($BC$7:$BE$7,,MATCH(MAX(BC34:BE34),BC34:BE34,0))</f>
        <v>Brand</v>
      </c>
      <c r="BH34" s="42" t="str" cm="1">
        <f t="array" ref="BH34">INDEX(BI34:BK34,,MATCH(BG34,$BI$7:$BK$7,0))</f>
        <v>Coke</v>
      </c>
      <c r="BI34" s="43" cm="1">
        <f t="array" ref="BI34">INDEX($AO$7:$AS$7,,MATCH(MIN(AO34:AS34),AO34:AS34,0))</f>
        <v>3.5</v>
      </c>
      <c r="BJ34" s="43" t="str" cm="1">
        <f t="array" ref="BJ34">INDEX($AT$7:$AU$7,,MATCH(MIN(AT34:AU34),AT34:AU34,0))</f>
        <v>Coke</v>
      </c>
      <c r="BK34" s="43" t="str" cm="1">
        <f t="array" ref="BK34">INDEX($AV$7:$AW$7,,MATCH(MIN(AV34:AW34),AV34:AW34,0))</f>
        <v>Diet</v>
      </c>
      <c r="BR34" t="str">
        <f t="shared" si="16"/>
        <v>Diet Coke</v>
      </c>
    </row>
    <row r="35" spans="8:70" x14ac:dyDescent="0.2">
      <c r="H35">
        <v>28</v>
      </c>
      <c r="I35">
        <v>1</v>
      </c>
      <c r="J35">
        <v>2</v>
      </c>
      <c r="K35">
        <v>4</v>
      </c>
      <c r="L35">
        <v>7</v>
      </c>
      <c r="M35">
        <v>10</v>
      </c>
      <c r="N35">
        <v>5</v>
      </c>
      <c r="O35">
        <v>8</v>
      </c>
      <c r="P35">
        <v>12</v>
      </c>
      <c r="Q35">
        <v>15</v>
      </c>
      <c r="R35">
        <v>18</v>
      </c>
      <c r="S35">
        <v>3</v>
      </c>
      <c r="T35">
        <v>6</v>
      </c>
      <c r="U35">
        <v>9</v>
      </c>
      <c r="V35">
        <v>13</v>
      </c>
      <c r="W35">
        <v>16</v>
      </c>
      <c r="X35">
        <v>11</v>
      </c>
      <c r="Y35">
        <v>14</v>
      </c>
      <c r="Z35">
        <v>17</v>
      </c>
      <c r="AA35">
        <v>19</v>
      </c>
      <c r="AB35">
        <v>20</v>
      </c>
      <c r="AE35">
        <f t="shared" si="17"/>
        <v>20</v>
      </c>
      <c r="AF35">
        <f t="shared" si="7"/>
        <v>30</v>
      </c>
      <c r="AG35">
        <f t="shared" si="7"/>
        <v>42</v>
      </c>
      <c r="AH35">
        <f t="shared" si="7"/>
        <v>54</v>
      </c>
      <c r="AI35">
        <f t="shared" si="20"/>
        <v>64</v>
      </c>
      <c r="AJ35">
        <f t="shared" si="8"/>
        <v>128</v>
      </c>
      <c r="AK35">
        <f t="shared" si="8"/>
        <v>82</v>
      </c>
      <c r="AL35">
        <f t="shared" si="9"/>
        <v>71</v>
      </c>
      <c r="AM35">
        <f t="shared" si="9"/>
        <v>139</v>
      </c>
      <c r="AO35" s="17">
        <f t="shared" si="18"/>
        <v>0</v>
      </c>
      <c r="AP35" s="17">
        <f t="shared" si="10"/>
        <v>8.4033613445378158E-2</v>
      </c>
      <c r="AQ35" s="17">
        <f t="shared" si="10"/>
        <v>0.18487394957983194</v>
      </c>
      <c r="AR35" s="17">
        <f t="shared" si="10"/>
        <v>0.2857142857142857</v>
      </c>
      <c r="AS35" s="17">
        <f t="shared" si="10"/>
        <v>0.36974789915966388</v>
      </c>
      <c r="AT35" s="17">
        <f t="shared" si="2"/>
        <v>0.90756302521008403</v>
      </c>
      <c r="AU35" s="17">
        <f t="shared" si="3"/>
        <v>0.52100840336134457</v>
      </c>
      <c r="AV35" s="17">
        <f t="shared" si="4"/>
        <v>0.42857142857142855</v>
      </c>
      <c r="AW35" s="17">
        <f t="shared" si="5"/>
        <v>1</v>
      </c>
      <c r="AY35" s="41">
        <f t="shared" si="11"/>
        <v>0.36974789915966388</v>
      </c>
      <c r="AZ35" s="41">
        <f t="shared" si="12"/>
        <v>0.38655462184873945</v>
      </c>
      <c r="BA35" s="41">
        <f t="shared" si="13"/>
        <v>0.5714285714285714</v>
      </c>
      <c r="BC35" s="41">
        <f t="shared" si="14"/>
        <v>0</v>
      </c>
      <c r="BD35" s="41">
        <f t="shared" si="14"/>
        <v>8.3333333333333051E-2</v>
      </c>
      <c r="BE35" s="41">
        <f t="shared" si="14"/>
        <v>1</v>
      </c>
      <c r="BG35" t="str" cm="1">
        <f t="array" ref="BG35">INDEX($BC$7:$BE$7,,MATCH(MAX(BC35:BE35),BC35:BE35,0))</f>
        <v>Sugar</v>
      </c>
      <c r="BH35" s="42" t="str" cm="1">
        <f t="array" ref="BH35">INDEX(BI35:BK35,,MATCH(BG35,$BI$7:$BK$7,0))</f>
        <v>Diet</v>
      </c>
      <c r="BI35" s="43" cm="1">
        <f t="array" ref="BI35">INDEX($AO$7:$AS$7,,MATCH(MIN(AO35:AS35),AO35:AS35,0))</f>
        <v>3.5</v>
      </c>
      <c r="BJ35" s="43" t="str" cm="1">
        <f t="array" ref="BJ35">INDEX($AT$7:$AU$7,,MATCH(MIN(AT35:AU35),AT35:AU35,0))</f>
        <v>Coke</v>
      </c>
      <c r="BK35" s="43" t="str" cm="1">
        <f t="array" ref="BK35">INDEX($AV$7:$AW$7,,MATCH(MIN(AV35:AW35),AV35:AW35,0))</f>
        <v>Diet</v>
      </c>
      <c r="BR35" t="str">
        <f t="shared" si="16"/>
        <v>Diet Coke</v>
      </c>
    </row>
    <row r="36" spans="8:70" x14ac:dyDescent="0.2">
      <c r="H36">
        <v>29</v>
      </c>
      <c r="I36">
        <v>12</v>
      </c>
      <c r="J36">
        <v>15</v>
      </c>
      <c r="K36">
        <v>18</v>
      </c>
      <c r="L36">
        <v>19</v>
      </c>
      <c r="M36">
        <v>20</v>
      </c>
      <c r="N36">
        <v>5</v>
      </c>
      <c r="O36">
        <v>8</v>
      </c>
      <c r="P36">
        <v>11</v>
      </c>
      <c r="Q36">
        <v>14</v>
      </c>
      <c r="R36">
        <v>17</v>
      </c>
      <c r="S36">
        <v>4</v>
      </c>
      <c r="T36">
        <v>7</v>
      </c>
      <c r="U36">
        <v>10</v>
      </c>
      <c r="V36">
        <v>13</v>
      </c>
      <c r="W36">
        <v>16</v>
      </c>
      <c r="X36">
        <v>1</v>
      </c>
      <c r="Y36">
        <v>2</v>
      </c>
      <c r="Z36">
        <v>3</v>
      </c>
      <c r="AA36">
        <v>6</v>
      </c>
      <c r="AB36">
        <v>9</v>
      </c>
      <c r="AE36">
        <f t="shared" si="17"/>
        <v>22</v>
      </c>
      <c r="AF36">
        <f t="shared" si="7"/>
        <v>32</v>
      </c>
      <c r="AG36">
        <f t="shared" si="7"/>
        <v>42</v>
      </c>
      <c r="AH36">
        <f t="shared" si="7"/>
        <v>52</v>
      </c>
      <c r="AI36">
        <f t="shared" si="20"/>
        <v>62</v>
      </c>
      <c r="AJ36">
        <f t="shared" si="8"/>
        <v>71</v>
      </c>
      <c r="AK36">
        <f t="shared" si="8"/>
        <v>139</v>
      </c>
      <c r="AL36">
        <f t="shared" si="9"/>
        <v>134</v>
      </c>
      <c r="AM36">
        <f t="shared" si="9"/>
        <v>76</v>
      </c>
      <c r="AO36" s="17">
        <f t="shared" si="18"/>
        <v>0</v>
      </c>
      <c r="AP36" s="17">
        <f t="shared" si="10"/>
        <v>8.5470085470085472E-2</v>
      </c>
      <c r="AQ36" s="17">
        <f t="shared" si="10"/>
        <v>0.17094017094017094</v>
      </c>
      <c r="AR36" s="17">
        <f t="shared" si="10"/>
        <v>0.25641025641025639</v>
      </c>
      <c r="AS36" s="17">
        <f t="shared" si="10"/>
        <v>0.34188034188034189</v>
      </c>
      <c r="AT36" s="17">
        <f t="shared" si="2"/>
        <v>0.41880341880341881</v>
      </c>
      <c r="AU36" s="17">
        <f t="shared" si="3"/>
        <v>1</v>
      </c>
      <c r="AV36" s="17">
        <f t="shared" si="4"/>
        <v>0.95726495726495731</v>
      </c>
      <c r="AW36" s="17">
        <f t="shared" si="5"/>
        <v>0.46153846153846156</v>
      </c>
      <c r="AY36" s="41">
        <f t="shared" si="11"/>
        <v>0.34188034188034189</v>
      </c>
      <c r="AZ36" s="41">
        <f t="shared" si="12"/>
        <v>0.58119658119658113</v>
      </c>
      <c r="BA36" s="41">
        <f t="shared" si="13"/>
        <v>0.49572649572649574</v>
      </c>
      <c r="BC36" s="41">
        <f t="shared" si="14"/>
        <v>0</v>
      </c>
      <c r="BD36" s="41">
        <f t="shared" si="14"/>
        <v>1</v>
      </c>
      <c r="BE36" s="41">
        <f t="shared" si="14"/>
        <v>0.64285714285714313</v>
      </c>
      <c r="BG36" t="str" cm="1">
        <f t="array" ref="BG36">INDEX($BC$7:$BE$7,,MATCH(MAX(BC36:BE36),BC36:BE36,0))</f>
        <v>Brand</v>
      </c>
      <c r="BH36" s="42" t="str" cm="1">
        <f t="array" ref="BH36">INDEX(BI36:BK36,,MATCH(BG36,$BI$7:$BK$7,0))</f>
        <v>Pepsi</v>
      </c>
      <c r="BI36" s="43" cm="1">
        <f t="array" ref="BI36">INDEX($AO$7:$AS$7,,MATCH(MIN(AO36:AS36),AO36:AS36,0))</f>
        <v>3.5</v>
      </c>
      <c r="BJ36" s="43" t="str" cm="1">
        <f t="array" ref="BJ36">INDEX($AT$7:$AU$7,,MATCH(MIN(AT36:AU36),AT36:AU36,0))</f>
        <v>Pepsi</v>
      </c>
      <c r="BK36" s="43" t="str" cm="1">
        <f t="array" ref="BK36">INDEX($AV$7:$AW$7,,MATCH(MIN(AV36:AW36),AV36:AW36,0))</f>
        <v>Regular</v>
      </c>
      <c r="BR36" t="str">
        <f t="shared" si="16"/>
        <v>Regular Pepsi</v>
      </c>
    </row>
    <row r="37" spans="8:70" x14ac:dyDescent="0.2">
      <c r="H37">
        <v>30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3</v>
      </c>
      <c r="O37">
        <v>6</v>
      </c>
      <c r="P37">
        <v>9</v>
      </c>
      <c r="Q37">
        <v>13</v>
      </c>
      <c r="R37">
        <v>16</v>
      </c>
      <c r="S37">
        <v>5</v>
      </c>
      <c r="T37">
        <v>8</v>
      </c>
      <c r="U37">
        <v>12</v>
      </c>
      <c r="V37">
        <v>15</v>
      </c>
      <c r="W37">
        <v>18</v>
      </c>
      <c r="X37">
        <v>1</v>
      </c>
      <c r="Y37">
        <v>2</v>
      </c>
      <c r="Z37">
        <v>4</v>
      </c>
      <c r="AA37">
        <v>7</v>
      </c>
      <c r="AB37">
        <v>10</v>
      </c>
      <c r="AE37">
        <f t="shared" si="17"/>
        <v>20</v>
      </c>
      <c r="AF37">
        <f t="shared" si="7"/>
        <v>30</v>
      </c>
      <c r="AG37">
        <f t="shared" si="7"/>
        <v>42</v>
      </c>
      <c r="AH37">
        <f t="shared" si="7"/>
        <v>54</v>
      </c>
      <c r="AI37">
        <f t="shared" si="20"/>
        <v>64</v>
      </c>
      <c r="AJ37">
        <f t="shared" si="8"/>
        <v>82</v>
      </c>
      <c r="AK37">
        <f t="shared" si="8"/>
        <v>128</v>
      </c>
      <c r="AL37">
        <f t="shared" si="9"/>
        <v>139</v>
      </c>
      <c r="AM37">
        <f t="shared" si="9"/>
        <v>71</v>
      </c>
      <c r="AO37" s="17">
        <f t="shared" si="18"/>
        <v>0</v>
      </c>
      <c r="AP37" s="17">
        <f t="shared" si="10"/>
        <v>8.4033613445378158E-2</v>
      </c>
      <c r="AQ37" s="17">
        <f t="shared" si="10"/>
        <v>0.18487394957983194</v>
      </c>
      <c r="AR37" s="17">
        <f t="shared" si="10"/>
        <v>0.2857142857142857</v>
      </c>
      <c r="AS37" s="17">
        <f t="shared" si="10"/>
        <v>0.36974789915966388</v>
      </c>
      <c r="AT37" s="17">
        <f t="shared" si="2"/>
        <v>0.52100840336134457</v>
      </c>
      <c r="AU37" s="17">
        <f t="shared" si="3"/>
        <v>0.90756302521008403</v>
      </c>
      <c r="AV37" s="17">
        <f t="shared" si="4"/>
        <v>1</v>
      </c>
      <c r="AW37" s="17">
        <f t="shared" si="5"/>
        <v>0.42857142857142855</v>
      </c>
      <c r="AY37" s="41">
        <f t="shared" si="11"/>
        <v>0.36974789915966388</v>
      </c>
      <c r="AZ37" s="41">
        <f t="shared" si="12"/>
        <v>0.38655462184873945</v>
      </c>
      <c r="BA37" s="41">
        <f t="shared" si="13"/>
        <v>0.5714285714285714</v>
      </c>
      <c r="BC37" s="41">
        <f t="shared" si="14"/>
        <v>0</v>
      </c>
      <c r="BD37" s="41">
        <f t="shared" si="14"/>
        <v>8.3333333333333051E-2</v>
      </c>
      <c r="BE37" s="41">
        <f t="shared" si="14"/>
        <v>1</v>
      </c>
      <c r="BG37" t="str" cm="1">
        <f t="array" ref="BG37">INDEX($BC$7:$BE$7,,MATCH(MAX(BC37:BE37),BC37:BE37,0))</f>
        <v>Sugar</v>
      </c>
      <c r="BH37" s="42" t="str" cm="1">
        <f t="array" ref="BH37">INDEX(BI37:BK37,,MATCH(BG37,$BI$7:$BK$7,0))</f>
        <v>Regular</v>
      </c>
      <c r="BI37" s="43" cm="1">
        <f t="array" ref="BI37">INDEX($AO$7:$AS$7,,MATCH(MIN(AO37:AS37),AO37:AS37,0))</f>
        <v>3.5</v>
      </c>
      <c r="BJ37" s="43" t="str" cm="1">
        <f t="array" ref="BJ37">INDEX($AT$7:$AU$7,,MATCH(MIN(AT37:AU37),AT37:AU37,0))</f>
        <v>Pepsi</v>
      </c>
      <c r="BK37" s="43" t="str" cm="1">
        <f t="array" ref="BK37">INDEX($AV$7:$AW$7,,MATCH(MIN(AV37:AW37),AV37:AW37,0))</f>
        <v>Regular</v>
      </c>
      <c r="BR37" t="str">
        <f t="shared" si="16"/>
        <v>Regular Pepsi</v>
      </c>
    </row>
    <row r="38" spans="8:70" x14ac:dyDescent="0.2">
      <c r="H38">
        <v>31</v>
      </c>
      <c r="I38">
        <v>12</v>
      </c>
      <c r="J38">
        <v>15</v>
      </c>
      <c r="K38">
        <v>18</v>
      </c>
      <c r="L38">
        <v>19</v>
      </c>
      <c r="M38">
        <v>20</v>
      </c>
      <c r="N38">
        <v>4</v>
      </c>
      <c r="O38">
        <v>7</v>
      </c>
      <c r="P38">
        <v>10</v>
      </c>
      <c r="Q38">
        <v>13</v>
      </c>
      <c r="R38">
        <v>16</v>
      </c>
      <c r="S38">
        <v>5</v>
      </c>
      <c r="T38">
        <v>8</v>
      </c>
      <c r="U38">
        <v>11</v>
      </c>
      <c r="V38">
        <v>14</v>
      </c>
      <c r="W38">
        <v>17</v>
      </c>
      <c r="X38">
        <v>1</v>
      </c>
      <c r="Y38">
        <v>2</v>
      </c>
      <c r="Z38">
        <v>3</v>
      </c>
      <c r="AA38">
        <v>6</v>
      </c>
      <c r="AB38">
        <v>9</v>
      </c>
      <c r="AE38">
        <f t="shared" si="17"/>
        <v>22</v>
      </c>
      <c r="AF38">
        <f t="shared" si="7"/>
        <v>32</v>
      </c>
      <c r="AG38">
        <f t="shared" si="7"/>
        <v>42</v>
      </c>
      <c r="AH38">
        <f t="shared" si="7"/>
        <v>52</v>
      </c>
      <c r="AI38">
        <f t="shared" si="20"/>
        <v>62</v>
      </c>
      <c r="AJ38">
        <f t="shared" si="8"/>
        <v>76</v>
      </c>
      <c r="AK38">
        <f t="shared" si="8"/>
        <v>134</v>
      </c>
      <c r="AL38">
        <f t="shared" si="9"/>
        <v>139</v>
      </c>
      <c r="AM38">
        <f t="shared" si="9"/>
        <v>71</v>
      </c>
      <c r="AO38" s="17">
        <f t="shared" si="18"/>
        <v>0</v>
      </c>
      <c r="AP38" s="17">
        <f t="shared" si="10"/>
        <v>8.5470085470085472E-2</v>
      </c>
      <c r="AQ38" s="17">
        <f t="shared" si="10"/>
        <v>0.17094017094017094</v>
      </c>
      <c r="AR38" s="17">
        <f t="shared" si="10"/>
        <v>0.25641025641025639</v>
      </c>
      <c r="AS38" s="17">
        <f t="shared" si="10"/>
        <v>0.34188034188034189</v>
      </c>
      <c r="AT38" s="17">
        <f t="shared" si="2"/>
        <v>0.46153846153846156</v>
      </c>
      <c r="AU38" s="17">
        <f t="shared" si="3"/>
        <v>0.95726495726495731</v>
      </c>
      <c r="AV38" s="17">
        <f t="shared" si="4"/>
        <v>1</v>
      </c>
      <c r="AW38" s="17">
        <f t="shared" si="5"/>
        <v>0.41880341880341881</v>
      </c>
      <c r="AY38" s="41">
        <f t="shared" si="11"/>
        <v>0.34188034188034189</v>
      </c>
      <c r="AZ38" s="41">
        <f t="shared" si="12"/>
        <v>0.49572649572649574</v>
      </c>
      <c r="BA38" s="41">
        <f t="shared" si="13"/>
        <v>0.58119658119658113</v>
      </c>
      <c r="BC38" s="41">
        <f t="shared" si="14"/>
        <v>0</v>
      </c>
      <c r="BD38" s="41">
        <f t="shared" si="14"/>
        <v>0.64285714285714313</v>
      </c>
      <c r="BE38" s="41">
        <f t="shared" si="14"/>
        <v>1</v>
      </c>
      <c r="BG38" t="str" cm="1">
        <f t="array" ref="BG38">INDEX($BC$7:$BE$7,,MATCH(MAX(BC38:BE38),BC38:BE38,0))</f>
        <v>Sugar</v>
      </c>
      <c r="BH38" s="42" t="str" cm="1">
        <f t="array" ref="BH38">INDEX(BI38:BK38,,MATCH(BG38,$BI$7:$BK$7,0))</f>
        <v>Regular</v>
      </c>
      <c r="BI38" s="43" cm="1">
        <f t="array" ref="BI38">INDEX($AO$7:$AS$7,,MATCH(MIN(AO38:AS38),AO38:AS38,0))</f>
        <v>3.5</v>
      </c>
      <c r="BJ38" s="43" t="str" cm="1">
        <f t="array" ref="BJ38">INDEX($AT$7:$AU$7,,MATCH(MIN(AT38:AU38),AT38:AU38,0))</f>
        <v>Pepsi</v>
      </c>
      <c r="BK38" s="43" t="str" cm="1">
        <f t="array" ref="BK38">INDEX($AV$7:$AW$7,,MATCH(MIN(AV38:AW38),AV38:AW38,0))</f>
        <v>Regular</v>
      </c>
      <c r="BR38" t="str">
        <f t="shared" si="16"/>
        <v>Regular Pepsi</v>
      </c>
    </row>
    <row r="39" spans="8:70" x14ac:dyDescent="0.2">
      <c r="H39">
        <v>32</v>
      </c>
      <c r="I39">
        <v>2</v>
      </c>
      <c r="J39">
        <v>6</v>
      </c>
      <c r="K39">
        <v>10</v>
      </c>
      <c r="L39">
        <v>14</v>
      </c>
      <c r="M39">
        <v>18</v>
      </c>
      <c r="N39">
        <v>4</v>
      </c>
      <c r="O39">
        <v>8</v>
      </c>
      <c r="P39">
        <v>12</v>
      </c>
      <c r="Q39">
        <v>16</v>
      </c>
      <c r="R39">
        <v>20</v>
      </c>
      <c r="S39">
        <v>2</v>
      </c>
      <c r="T39">
        <v>6</v>
      </c>
      <c r="U39">
        <v>10</v>
      </c>
      <c r="V39">
        <v>14</v>
      </c>
      <c r="W39">
        <v>18</v>
      </c>
      <c r="X39">
        <v>4</v>
      </c>
      <c r="Y39">
        <v>8</v>
      </c>
      <c r="Z39">
        <v>12</v>
      </c>
      <c r="AA39">
        <v>16</v>
      </c>
      <c r="AB39">
        <v>20</v>
      </c>
      <c r="AE39">
        <f t="shared" si="17"/>
        <v>12</v>
      </c>
      <c r="AF39">
        <f t="shared" si="7"/>
        <v>28</v>
      </c>
      <c r="AG39">
        <f t="shared" si="7"/>
        <v>44</v>
      </c>
      <c r="AH39">
        <f t="shared" si="7"/>
        <v>60</v>
      </c>
      <c r="AI39">
        <f t="shared" si="20"/>
        <v>76</v>
      </c>
      <c r="AJ39">
        <f t="shared" si="8"/>
        <v>110</v>
      </c>
      <c r="AK39">
        <f t="shared" si="8"/>
        <v>110</v>
      </c>
      <c r="AL39">
        <f t="shared" si="9"/>
        <v>100</v>
      </c>
      <c r="AM39">
        <f t="shared" si="9"/>
        <v>120</v>
      </c>
      <c r="AO39" s="17">
        <f t="shared" si="18"/>
        <v>0</v>
      </c>
      <c r="AP39" s="17">
        <f t="shared" si="10"/>
        <v>0.14814814814814814</v>
      </c>
      <c r="AQ39" s="17">
        <f t="shared" si="10"/>
        <v>0.29629629629629628</v>
      </c>
      <c r="AR39" s="17">
        <f t="shared" si="10"/>
        <v>0.44444444444444442</v>
      </c>
      <c r="AS39" s="17">
        <f t="shared" si="10"/>
        <v>0.59259259259259256</v>
      </c>
      <c r="AT39" s="17">
        <f t="shared" si="2"/>
        <v>0.90740740740740744</v>
      </c>
      <c r="AU39" s="17">
        <f t="shared" si="3"/>
        <v>0.90740740740740744</v>
      </c>
      <c r="AV39" s="17">
        <f t="shared" si="4"/>
        <v>0.81481481481481477</v>
      </c>
      <c r="AW39" s="17">
        <f t="shared" si="5"/>
        <v>1</v>
      </c>
      <c r="AY39" s="41">
        <f t="shared" si="11"/>
        <v>0.59259259259259256</v>
      </c>
      <c r="AZ39" s="41">
        <f t="shared" si="12"/>
        <v>0</v>
      </c>
      <c r="BA39" s="41">
        <f t="shared" si="13"/>
        <v>0.18518518518518523</v>
      </c>
      <c r="BC39" s="41">
        <f t="shared" si="14"/>
        <v>1</v>
      </c>
      <c r="BD39" s="41">
        <f t="shared" si="14"/>
        <v>0</v>
      </c>
      <c r="BE39" s="41">
        <f t="shared" si="14"/>
        <v>0.31250000000000011</v>
      </c>
      <c r="BG39" t="str" cm="1">
        <f t="array" ref="BG39">INDEX($BC$7:$BE$7,,MATCH(MAX(BC39:BE39),BC39:BE39,0))</f>
        <v>Price</v>
      </c>
      <c r="BH39" s="42" cm="1">
        <f t="array" ref="BH39">INDEX(BI39:BK39,,MATCH(BG39,$BI$7:$BK$7,0))</f>
        <v>3.5</v>
      </c>
      <c r="BI39" s="43" cm="1">
        <f t="array" ref="BI39">INDEX($AO$7:$AS$7,,MATCH(MIN(AO39:AS39),AO39:AS39,0))</f>
        <v>3.5</v>
      </c>
      <c r="BJ39" s="43" t="str" cm="1">
        <f t="array" ref="BJ39">INDEX($AT$7:$AU$7,,MATCH(MIN(AT39:AU39),AT39:AU39,0))</f>
        <v>Pepsi</v>
      </c>
      <c r="BK39" s="43" t="str" cm="1">
        <f t="array" ref="BK39">INDEX($AV$7:$AW$7,,MATCH(MIN(AV39:AW39),AV39:AW39,0))</f>
        <v>Diet</v>
      </c>
      <c r="BR39" t="str">
        <f t="shared" si="16"/>
        <v>Price Only</v>
      </c>
    </row>
    <row r="40" spans="8:70" x14ac:dyDescent="0.2">
      <c r="H40">
        <v>33</v>
      </c>
      <c r="I40">
        <v>13</v>
      </c>
      <c r="J40">
        <v>16</v>
      </c>
      <c r="K40">
        <v>18</v>
      </c>
      <c r="L40">
        <v>19</v>
      </c>
      <c r="M40">
        <v>20</v>
      </c>
      <c r="N40">
        <v>4</v>
      </c>
      <c r="O40">
        <v>7</v>
      </c>
      <c r="P40">
        <v>10</v>
      </c>
      <c r="Q40">
        <v>12</v>
      </c>
      <c r="R40">
        <v>15</v>
      </c>
      <c r="S40">
        <v>6</v>
      </c>
      <c r="T40">
        <v>9</v>
      </c>
      <c r="U40">
        <v>11</v>
      </c>
      <c r="V40">
        <v>14</v>
      </c>
      <c r="W40">
        <v>17</v>
      </c>
      <c r="X40">
        <v>1</v>
      </c>
      <c r="Y40">
        <v>2</v>
      </c>
      <c r="Z40">
        <v>3</v>
      </c>
      <c r="AA40">
        <v>5</v>
      </c>
      <c r="AB40">
        <v>8</v>
      </c>
      <c r="AE40">
        <f t="shared" si="17"/>
        <v>24</v>
      </c>
      <c r="AF40">
        <f t="shared" si="7"/>
        <v>34</v>
      </c>
      <c r="AG40">
        <f t="shared" si="7"/>
        <v>42</v>
      </c>
      <c r="AH40">
        <f t="shared" si="7"/>
        <v>50</v>
      </c>
      <c r="AI40">
        <f t="shared" si="20"/>
        <v>60</v>
      </c>
      <c r="AJ40">
        <f t="shared" si="8"/>
        <v>76</v>
      </c>
      <c r="AK40">
        <f t="shared" si="8"/>
        <v>134</v>
      </c>
      <c r="AL40">
        <f t="shared" si="9"/>
        <v>143</v>
      </c>
      <c r="AM40">
        <f t="shared" si="9"/>
        <v>67</v>
      </c>
      <c r="AO40" s="17">
        <f t="shared" si="18"/>
        <v>0</v>
      </c>
      <c r="AP40" s="17">
        <f t="shared" si="10"/>
        <v>8.4033613445378158E-2</v>
      </c>
      <c r="AQ40" s="17">
        <f t="shared" si="10"/>
        <v>0.15126050420168066</v>
      </c>
      <c r="AR40" s="17">
        <f t="shared" si="10"/>
        <v>0.21848739495798319</v>
      </c>
      <c r="AS40" s="17">
        <f t="shared" si="10"/>
        <v>0.30252100840336132</v>
      </c>
      <c r="AT40" s="17">
        <f t="shared" si="2"/>
        <v>0.43697478991596639</v>
      </c>
      <c r="AU40" s="17">
        <f t="shared" si="3"/>
        <v>0.92436974789915971</v>
      </c>
      <c r="AV40" s="17">
        <f t="shared" si="4"/>
        <v>1</v>
      </c>
      <c r="AW40" s="17">
        <f t="shared" si="5"/>
        <v>0.36134453781512604</v>
      </c>
      <c r="AY40" s="41">
        <f t="shared" si="11"/>
        <v>0.30252100840336132</v>
      </c>
      <c r="AZ40" s="41">
        <f t="shared" si="12"/>
        <v>0.48739495798319332</v>
      </c>
      <c r="BA40" s="41">
        <f t="shared" si="13"/>
        <v>0.6386554621848739</v>
      </c>
      <c r="BC40" s="41">
        <f t="shared" si="14"/>
        <v>0</v>
      </c>
      <c r="BD40" s="41">
        <f t="shared" si="14"/>
        <v>0.55000000000000027</v>
      </c>
      <c r="BE40" s="41">
        <f t="shared" si="14"/>
        <v>1</v>
      </c>
      <c r="BG40" t="str" cm="1">
        <f t="array" ref="BG40">INDEX($BC$7:$BE$7,,MATCH(MAX(BC40:BE40),BC40:BE40,0))</f>
        <v>Sugar</v>
      </c>
      <c r="BH40" s="42" t="str" cm="1">
        <f t="array" ref="BH40">INDEX(BI40:BK40,,MATCH(BG40,$BI$7:$BK$7,0))</f>
        <v>Regular</v>
      </c>
      <c r="BI40" s="43" cm="1">
        <f t="array" ref="BI40">INDEX($AO$7:$AS$7,,MATCH(MIN(AO40:AS40),AO40:AS40,0))</f>
        <v>3.5</v>
      </c>
      <c r="BJ40" s="43" t="str" cm="1">
        <f t="array" ref="BJ40">INDEX($AT$7:$AU$7,,MATCH(MIN(AT40:AU40),AT40:AU40,0))</f>
        <v>Pepsi</v>
      </c>
      <c r="BK40" s="43" t="str" cm="1">
        <f t="array" ref="BK40">INDEX($AV$7:$AW$7,,MATCH(MIN(AV40:AW40),AV40:AW40,0))</f>
        <v>Regular</v>
      </c>
      <c r="BR40" t="str">
        <f t="shared" si="16"/>
        <v>Regular Pepsi</v>
      </c>
    </row>
    <row r="41" spans="8:70" x14ac:dyDescent="0.2">
      <c r="H41">
        <v>34</v>
      </c>
      <c r="I41">
        <v>1</v>
      </c>
      <c r="J41">
        <v>2</v>
      </c>
      <c r="K41">
        <v>3</v>
      </c>
      <c r="L41">
        <v>5</v>
      </c>
      <c r="M41">
        <v>8</v>
      </c>
      <c r="N41">
        <v>6</v>
      </c>
      <c r="O41">
        <v>9</v>
      </c>
      <c r="P41">
        <v>11</v>
      </c>
      <c r="Q41">
        <v>14</v>
      </c>
      <c r="R41">
        <v>17</v>
      </c>
      <c r="S41">
        <v>4</v>
      </c>
      <c r="T41">
        <v>7</v>
      </c>
      <c r="U41">
        <v>10</v>
      </c>
      <c r="V41">
        <v>12</v>
      </c>
      <c r="W41">
        <v>15</v>
      </c>
      <c r="X41">
        <v>13</v>
      </c>
      <c r="Y41">
        <v>16</v>
      </c>
      <c r="Z41">
        <v>18</v>
      </c>
      <c r="AA41">
        <v>19</v>
      </c>
      <c r="AB41">
        <v>20</v>
      </c>
      <c r="AE41">
        <f t="shared" si="17"/>
        <v>24</v>
      </c>
      <c r="AF41">
        <f t="shared" si="7"/>
        <v>34</v>
      </c>
      <c r="AG41">
        <f t="shared" si="7"/>
        <v>42</v>
      </c>
      <c r="AH41">
        <f t="shared" si="7"/>
        <v>50</v>
      </c>
      <c r="AI41">
        <f t="shared" si="20"/>
        <v>60</v>
      </c>
      <c r="AJ41">
        <f t="shared" si="8"/>
        <v>134</v>
      </c>
      <c r="AK41">
        <f t="shared" si="8"/>
        <v>76</v>
      </c>
      <c r="AL41">
        <f t="shared" si="9"/>
        <v>67</v>
      </c>
      <c r="AM41">
        <f t="shared" si="9"/>
        <v>143</v>
      </c>
      <c r="AO41" s="17">
        <f t="shared" si="18"/>
        <v>0</v>
      </c>
      <c r="AP41" s="17">
        <f t="shared" si="10"/>
        <v>8.4033613445378158E-2</v>
      </c>
      <c r="AQ41" s="17">
        <f t="shared" si="10"/>
        <v>0.15126050420168066</v>
      </c>
      <c r="AR41" s="17">
        <f t="shared" si="10"/>
        <v>0.21848739495798319</v>
      </c>
      <c r="AS41" s="17">
        <f t="shared" si="10"/>
        <v>0.30252100840336132</v>
      </c>
      <c r="AT41" s="17">
        <f t="shared" si="2"/>
        <v>0.92436974789915971</v>
      </c>
      <c r="AU41" s="17">
        <f t="shared" si="3"/>
        <v>0.43697478991596639</v>
      </c>
      <c r="AV41" s="17">
        <f t="shared" si="4"/>
        <v>0.36134453781512604</v>
      </c>
      <c r="AW41" s="17">
        <f t="shared" si="5"/>
        <v>1</v>
      </c>
      <c r="AY41" s="41">
        <f t="shared" si="11"/>
        <v>0.30252100840336132</v>
      </c>
      <c r="AZ41" s="41">
        <f t="shared" si="12"/>
        <v>0.48739495798319332</v>
      </c>
      <c r="BA41" s="41">
        <f t="shared" si="13"/>
        <v>0.6386554621848739</v>
      </c>
      <c r="BC41" s="41">
        <f t="shared" si="14"/>
        <v>0</v>
      </c>
      <c r="BD41" s="41">
        <f t="shared" si="14"/>
        <v>0.55000000000000027</v>
      </c>
      <c r="BE41" s="41">
        <f t="shared" si="14"/>
        <v>1</v>
      </c>
      <c r="BG41" t="str" cm="1">
        <f t="array" ref="BG41">INDEX($BC$7:$BE$7,,MATCH(MAX(BC41:BE41),BC41:BE41,0))</f>
        <v>Sugar</v>
      </c>
      <c r="BH41" s="42" t="str" cm="1">
        <f t="array" ref="BH41">INDEX(BI41:BK41,,MATCH(BG41,$BI$7:$BK$7,0))</f>
        <v>Diet</v>
      </c>
      <c r="BI41" s="43" cm="1">
        <f t="array" ref="BI41">INDEX($AO$7:$AS$7,,MATCH(MIN(AO41:AS41),AO41:AS41,0))</f>
        <v>3.5</v>
      </c>
      <c r="BJ41" s="43" t="str" cm="1">
        <f t="array" ref="BJ41">INDEX($AT$7:$AU$7,,MATCH(MIN(AT41:AU41),AT41:AU41,0))</f>
        <v>Coke</v>
      </c>
      <c r="BK41" s="43" t="str" cm="1">
        <f t="array" ref="BK41">INDEX($AV$7:$AW$7,,MATCH(MIN(AV41:AW41),AV41:AW41,0))</f>
        <v>Diet</v>
      </c>
      <c r="BR41" t="str">
        <f t="shared" si="16"/>
        <v>Diet Coke</v>
      </c>
    </row>
    <row r="42" spans="8:70" x14ac:dyDescent="0.2">
      <c r="H42">
        <v>35</v>
      </c>
      <c r="I42">
        <v>1</v>
      </c>
      <c r="J42">
        <v>2</v>
      </c>
      <c r="K42">
        <v>4</v>
      </c>
      <c r="L42">
        <v>7</v>
      </c>
      <c r="M42">
        <v>10</v>
      </c>
      <c r="N42">
        <v>5</v>
      </c>
      <c r="O42">
        <v>8</v>
      </c>
      <c r="P42">
        <v>12</v>
      </c>
      <c r="Q42">
        <v>15</v>
      </c>
      <c r="R42">
        <v>18</v>
      </c>
      <c r="S42">
        <v>3</v>
      </c>
      <c r="T42">
        <v>6</v>
      </c>
      <c r="U42">
        <v>9</v>
      </c>
      <c r="V42">
        <v>13</v>
      </c>
      <c r="W42">
        <v>16</v>
      </c>
      <c r="X42">
        <v>11</v>
      </c>
      <c r="Y42">
        <v>14</v>
      </c>
      <c r="Z42">
        <v>17</v>
      </c>
      <c r="AA42">
        <v>19</v>
      </c>
      <c r="AB42">
        <v>20</v>
      </c>
      <c r="AE42">
        <f t="shared" si="17"/>
        <v>20</v>
      </c>
      <c r="AF42">
        <f t="shared" si="7"/>
        <v>30</v>
      </c>
      <c r="AG42">
        <f t="shared" si="7"/>
        <v>42</v>
      </c>
      <c r="AH42">
        <f t="shared" si="7"/>
        <v>54</v>
      </c>
      <c r="AI42">
        <f t="shared" si="20"/>
        <v>64</v>
      </c>
      <c r="AJ42">
        <f t="shared" si="8"/>
        <v>128</v>
      </c>
      <c r="AK42">
        <f t="shared" si="8"/>
        <v>82</v>
      </c>
      <c r="AL42">
        <f t="shared" si="9"/>
        <v>71</v>
      </c>
      <c r="AM42">
        <f t="shared" si="9"/>
        <v>139</v>
      </c>
      <c r="AO42" s="17">
        <f t="shared" si="18"/>
        <v>0</v>
      </c>
      <c r="AP42" s="17">
        <f t="shared" si="10"/>
        <v>8.4033613445378158E-2</v>
      </c>
      <c r="AQ42" s="17">
        <f t="shared" si="10"/>
        <v>0.18487394957983194</v>
      </c>
      <c r="AR42" s="17">
        <f t="shared" si="10"/>
        <v>0.2857142857142857</v>
      </c>
      <c r="AS42" s="17">
        <f t="shared" si="10"/>
        <v>0.36974789915966388</v>
      </c>
      <c r="AT42" s="17">
        <f t="shared" si="2"/>
        <v>0.90756302521008403</v>
      </c>
      <c r="AU42" s="17">
        <f t="shared" si="3"/>
        <v>0.52100840336134457</v>
      </c>
      <c r="AV42" s="17">
        <f t="shared" si="4"/>
        <v>0.42857142857142855</v>
      </c>
      <c r="AW42" s="17">
        <f t="shared" si="5"/>
        <v>1</v>
      </c>
      <c r="AY42" s="41">
        <f t="shared" si="11"/>
        <v>0.36974789915966388</v>
      </c>
      <c r="AZ42" s="41">
        <f t="shared" si="12"/>
        <v>0.38655462184873945</v>
      </c>
      <c r="BA42" s="41">
        <f t="shared" si="13"/>
        <v>0.5714285714285714</v>
      </c>
      <c r="BC42" s="41">
        <f t="shared" si="14"/>
        <v>0</v>
      </c>
      <c r="BD42" s="41">
        <f t="shared" si="14"/>
        <v>8.3333333333333051E-2</v>
      </c>
      <c r="BE42" s="41">
        <f t="shared" si="14"/>
        <v>1</v>
      </c>
      <c r="BG42" t="str" cm="1">
        <f t="array" ref="BG42">INDEX($BC$7:$BE$7,,MATCH(MAX(BC42:BE42),BC42:BE42,0))</f>
        <v>Sugar</v>
      </c>
      <c r="BH42" s="42" t="str" cm="1">
        <f t="array" ref="BH42">INDEX(BI42:BK42,,MATCH(BG42,$BI$7:$BK$7,0))</f>
        <v>Diet</v>
      </c>
      <c r="BI42" s="43" cm="1">
        <f t="array" ref="BI42">INDEX($AO$7:$AS$7,,MATCH(MIN(AO42:AS42),AO42:AS42,0))</f>
        <v>3.5</v>
      </c>
      <c r="BJ42" s="43" t="str" cm="1">
        <f t="array" ref="BJ42">INDEX($AT$7:$AU$7,,MATCH(MIN(AT42:AU42),AT42:AU42,0))</f>
        <v>Coke</v>
      </c>
      <c r="BK42" s="43" t="str" cm="1">
        <f t="array" ref="BK42">INDEX($AV$7:$AW$7,,MATCH(MIN(AV42:AW42),AV42:AW42,0))</f>
        <v>Diet</v>
      </c>
      <c r="BR42" t="str">
        <f t="shared" si="16"/>
        <v>Diet Coke</v>
      </c>
    </row>
    <row r="43" spans="8:70" x14ac:dyDescent="0.2">
      <c r="H43">
        <v>36</v>
      </c>
      <c r="I43">
        <v>11</v>
      </c>
      <c r="J43">
        <v>14</v>
      </c>
      <c r="K43">
        <v>17</v>
      </c>
      <c r="L43">
        <v>19</v>
      </c>
      <c r="M43">
        <v>20</v>
      </c>
      <c r="N43">
        <v>3</v>
      </c>
      <c r="O43">
        <v>6</v>
      </c>
      <c r="P43">
        <v>9</v>
      </c>
      <c r="Q43">
        <v>13</v>
      </c>
      <c r="R43">
        <v>16</v>
      </c>
      <c r="S43">
        <v>5</v>
      </c>
      <c r="T43">
        <v>8</v>
      </c>
      <c r="U43">
        <v>12</v>
      </c>
      <c r="V43">
        <v>15</v>
      </c>
      <c r="W43">
        <v>18</v>
      </c>
      <c r="X43">
        <v>1</v>
      </c>
      <c r="Y43">
        <v>2</v>
      </c>
      <c r="Z43">
        <v>4</v>
      </c>
      <c r="AA43">
        <v>7</v>
      </c>
      <c r="AB43">
        <v>10</v>
      </c>
      <c r="AE43">
        <f t="shared" si="17"/>
        <v>20</v>
      </c>
      <c r="AF43">
        <f t="shared" si="7"/>
        <v>30</v>
      </c>
      <c r="AG43">
        <f t="shared" si="7"/>
        <v>42</v>
      </c>
      <c r="AH43">
        <f t="shared" si="7"/>
        <v>54</v>
      </c>
      <c r="AI43">
        <f t="shared" si="20"/>
        <v>64</v>
      </c>
      <c r="AJ43">
        <f t="shared" si="8"/>
        <v>82</v>
      </c>
      <c r="AK43">
        <f t="shared" si="8"/>
        <v>128</v>
      </c>
      <c r="AL43">
        <f t="shared" si="9"/>
        <v>139</v>
      </c>
      <c r="AM43">
        <f t="shared" si="9"/>
        <v>71</v>
      </c>
      <c r="AO43" s="17">
        <f t="shared" si="18"/>
        <v>0</v>
      </c>
      <c r="AP43" s="17">
        <f t="shared" si="10"/>
        <v>8.4033613445378158E-2</v>
      </c>
      <c r="AQ43" s="17">
        <f t="shared" si="10"/>
        <v>0.18487394957983194</v>
      </c>
      <c r="AR43" s="17">
        <f t="shared" si="10"/>
        <v>0.2857142857142857</v>
      </c>
      <c r="AS43" s="17">
        <f t="shared" si="10"/>
        <v>0.36974789915966388</v>
      </c>
      <c r="AT43" s="17">
        <f t="shared" si="2"/>
        <v>0.52100840336134457</v>
      </c>
      <c r="AU43" s="17">
        <f t="shared" si="3"/>
        <v>0.90756302521008403</v>
      </c>
      <c r="AV43" s="17">
        <f t="shared" si="4"/>
        <v>1</v>
      </c>
      <c r="AW43" s="17">
        <f t="shared" si="5"/>
        <v>0.42857142857142855</v>
      </c>
      <c r="AY43" s="41">
        <f t="shared" si="11"/>
        <v>0.36974789915966388</v>
      </c>
      <c r="AZ43" s="41">
        <f t="shared" si="12"/>
        <v>0.38655462184873945</v>
      </c>
      <c r="BA43" s="41">
        <f t="shared" si="13"/>
        <v>0.5714285714285714</v>
      </c>
      <c r="BC43" s="41">
        <f t="shared" si="14"/>
        <v>0</v>
      </c>
      <c r="BD43" s="41">
        <f t="shared" si="14"/>
        <v>8.3333333333333051E-2</v>
      </c>
      <c r="BE43" s="41">
        <f t="shared" si="14"/>
        <v>1</v>
      </c>
      <c r="BG43" t="str" cm="1">
        <f t="array" ref="BG43">INDEX($BC$7:$BE$7,,MATCH(MAX(BC43:BE43),BC43:BE43,0))</f>
        <v>Sugar</v>
      </c>
      <c r="BH43" s="42" t="str" cm="1">
        <f t="array" ref="BH43">INDEX(BI43:BK43,,MATCH(BG43,$BI$7:$BK$7,0))</f>
        <v>Regular</v>
      </c>
      <c r="BI43" s="43" cm="1">
        <f t="array" ref="BI43">INDEX($AO$7:$AS$7,,MATCH(MIN(AO43:AS43),AO43:AS43,0))</f>
        <v>3.5</v>
      </c>
      <c r="BJ43" s="43" t="str" cm="1">
        <f t="array" ref="BJ43">INDEX($AT$7:$AU$7,,MATCH(MIN(AT43:AU43),AT43:AU43,0))</f>
        <v>Pepsi</v>
      </c>
      <c r="BK43" s="43" t="str" cm="1">
        <f t="array" ref="BK43">INDEX($AV$7:$AW$7,,MATCH(MIN(AV43:AW43),AV43:AW43,0))</f>
        <v>Regular</v>
      </c>
      <c r="BR43" t="str">
        <f t="shared" si="16"/>
        <v>Regular Pepsi</v>
      </c>
    </row>
    <row r="44" spans="8:70" x14ac:dyDescent="0.2">
      <c r="H44">
        <v>37</v>
      </c>
      <c r="I44">
        <v>4</v>
      </c>
      <c r="J44">
        <v>7</v>
      </c>
      <c r="K44">
        <v>10</v>
      </c>
      <c r="L44">
        <v>13</v>
      </c>
      <c r="M44">
        <v>16</v>
      </c>
      <c r="N44">
        <v>1</v>
      </c>
      <c r="O44">
        <v>2</v>
      </c>
      <c r="P44">
        <v>4</v>
      </c>
      <c r="Q44">
        <v>7</v>
      </c>
      <c r="R44">
        <v>10</v>
      </c>
      <c r="S44">
        <v>13</v>
      </c>
      <c r="T44">
        <v>16</v>
      </c>
      <c r="U44">
        <v>18</v>
      </c>
      <c r="V44">
        <v>19</v>
      </c>
      <c r="W44">
        <v>20</v>
      </c>
      <c r="X44">
        <v>7</v>
      </c>
      <c r="Y44">
        <v>10</v>
      </c>
      <c r="Z44">
        <v>13</v>
      </c>
      <c r="AA44">
        <v>16</v>
      </c>
      <c r="AB44">
        <v>18</v>
      </c>
      <c r="AE44">
        <f t="shared" si="17"/>
        <v>25</v>
      </c>
      <c r="AF44">
        <f t="shared" si="7"/>
        <v>35</v>
      </c>
      <c r="AG44">
        <f t="shared" si="7"/>
        <v>45</v>
      </c>
      <c r="AH44">
        <f t="shared" si="7"/>
        <v>55</v>
      </c>
      <c r="AI44">
        <f t="shared" si="20"/>
        <v>64</v>
      </c>
      <c r="AJ44">
        <f t="shared" si="8"/>
        <v>150</v>
      </c>
      <c r="AK44">
        <f t="shared" si="8"/>
        <v>74</v>
      </c>
      <c r="AL44">
        <f t="shared" si="9"/>
        <v>136</v>
      </c>
      <c r="AM44">
        <f t="shared" si="9"/>
        <v>88</v>
      </c>
      <c r="AO44" s="17">
        <f t="shared" si="18"/>
        <v>0</v>
      </c>
      <c r="AP44" s="17">
        <f t="shared" si="10"/>
        <v>0.08</v>
      </c>
      <c r="AQ44" s="17">
        <f t="shared" si="10"/>
        <v>0.16</v>
      </c>
      <c r="AR44" s="17">
        <f t="shared" si="10"/>
        <v>0.24</v>
      </c>
      <c r="AS44" s="17">
        <f t="shared" si="10"/>
        <v>0.312</v>
      </c>
      <c r="AT44" s="17">
        <f t="shared" si="2"/>
        <v>1</v>
      </c>
      <c r="AU44" s="17">
        <f t="shared" si="3"/>
        <v>0.39200000000000002</v>
      </c>
      <c r="AV44" s="17">
        <f t="shared" si="4"/>
        <v>0.88800000000000001</v>
      </c>
      <c r="AW44" s="17">
        <f t="shared" si="5"/>
        <v>0.504</v>
      </c>
      <c r="AY44" s="41">
        <f t="shared" si="11"/>
        <v>0.312</v>
      </c>
      <c r="AZ44" s="41">
        <f t="shared" si="12"/>
        <v>0.60799999999999998</v>
      </c>
      <c r="BA44" s="41">
        <f t="shared" si="13"/>
        <v>0.38400000000000001</v>
      </c>
      <c r="BC44" s="41">
        <f t="shared" si="14"/>
        <v>0</v>
      </c>
      <c r="BD44" s="41">
        <f t="shared" si="14"/>
        <v>1</v>
      </c>
      <c r="BE44" s="41">
        <f t="shared" si="14"/>
        <v>0.24324324324324328</v>
      </c>
      <c r="BG44" t="str" cm="1">
        <f t="array" ref="BG44">INDEX($BC$7:$BE$7,,MATCH(MAX(BC44:BE44),BC44:BE44,0))</f>
        <v>Brand</v>
      </c>
      <c r="BH44" s="42" t="str" cm="1">
        <f t="array" ref="BH44">INDEX(BI44:BK44,,MATCH(BG44,$BI$7:$BK$7,0))</f>
        <v>Coke</v>
      </c>
      <c r="BI44" s="43" cm="1">
        <f t="array" ref="BI44">INDEX($AO$7:$AS$7,,MATCH(MIN(AO44:AS44),AO44:AS44,0))</f>
        <v>3.5</v>
      </c>
      <c r="BJ44" s="43" t="str" cm="1">
        <f t="array" ref="BJ44">INDEX($AT$7:$AU$7,,MATCH(MIN(AT44:AU44),AT44:AU44,0))</f>
        <v>Coke</v>
      </c>
      <c r="BK44" s="43" t="str" cm="1">
        <f t="array" ref="BK44">INDEX($AV$7:$AW$7,,MATCH(MIN(AV44:AW44),AV44:AW44,0))</f>
        <v>Regular</v>
      </c>
      <c r="BR44" t="str">
        <f t="shared" si="16"/>
        <v>Regular Coke</v>
      </c>
    </row>
    <row r="45" spans="8:70" x14ac:dyDescent="0.2">
      <c r="H45">
        <v>38</v>
      </c>
      <c r="I45">
        <v>12</v>
      </c>
      <c r="J45">
        <v>15</v>
      </c>
      <c r="K45">
        <v>18</v>
      </c>
      <c r="L45">
        <v>19</v>
      </c>
      <c r="M45">
        <v>20</v>
      </c>
      <c r="N45">
        <v>5</v>
      </c>
      <c r="O45">
        <v>8</v>
      </c>
      <c r="P45">
        <v>11</v>
      </c>
      <c r="Q45">
        <v>14</v>
      </c>
      <c r="R45">
        <v>17</v>
      </c>
      <c r="S45">
        <v>4</v>
      </c>
      <c r="T45">
        <v>7</v>
      </c>
      <c r="U45">
        <v>10</v>
      </c>
      <c r="V45">
        <v>13</v>
      </c>
      <c r="W45">
        <v>16</v>
      </c>
      <c r="X45">
        <v>1</v>
      </c>
      <c r="Y45">
        <v>2</v>
      </c>
      <c r="Z45">
        <v>3</v>
      </c>
      <c r="AA45">
        <v>6</v>
      </c>
      <c r="AB45">
        <v>9</v>
      </c>
      <c r="AE45">
        <f t="shared" si="17"/>
        <v>22</v>
      </c>
      <c r="AF45">
        <f t="shared" si="7"/>
        <v>32</v>
      </c>
      <c r="AG45">
        <f t="shared" si="7"/>
        <v>42</v>
      </c>
      <c r="AH45">
        <f t="shared" si="7"/>
        <v>52</v>
      </c>
      <c r="AI45">
        <f t="shared" si="20"/>
        <v>62</v>
      </c>
      <c r="AJ45">
        <f t="shared" si="8"/>
        <v>71</v>
      </c>
      <c r="AK45">
        <f t="shared" si="8"/>
        <v>139</v>
      </c>
      <c r="AL45">
        <f t="shared" si="9"/>
        <v>134</v>
      </c>
      <c r="AM45">
        <f t="shared" si="9"/>
        <v>76</v>
      </c>
      <c r="AO45" s="17">
        <f t="shared" si="18"/>
        <v>0</v>
      </c>
      <c r="AP45" s="17">
        <f t="shared" si="10"/>
        <v>8.5470085470085472E-2</v>
      </c>
      <c r="AQ45" s="17">
        <f t="shared" si="10"/>
        <v>0.17094017094017094</v>
      </c>
      <c r="AR45" s="17">
        <f t="shared" si="10"/>
        <v>0.25641025641025639</v>
      </c>
      <c r="AS45" s="17">
        <f t="shared" si="10"/>
        <v>0.34188034188034189</v>
      </c>
      <c r="AT45" s="17">
        <f t="shared" si="2"/>
        <v>0.41880341880341881</v>
      </c>
      <c r="AU45" s="17">
        <f t="shared" si="3"/>
        <v>1</v>
      </c>
      <c r="AV45" s="17">
        <f t="shared" si="4"/>
        <v>0.95726495726495731</v>
      </c>
      <c r="AW45" s="17">
        <f t="shared" si="5"/>
        <v>0.46153846153846156</v>
      </c>
      <c r="AY45" s="41">
        <f t="shared" si="11"/>
        <v>0.34188034188034189</v>
      </c>
      <c r="AZ45" s="41">
        <f t="shared" si="12"/>
        <v>0.58119658119658113</v>
      </c>
      <c r="BA45" s="41">
        <f t="shared" si="13"/>
        <v>0.49572649572649574</v>
      </c>
      <c r="BC45" s="41">
        <f t="shared" si="14"/>
        <v>0</v>
      </c>
      <c r="BD45" s="41">
        <f t="shared" si="14"/>
        <v>1</v>
      </c>
      <c r="BE45" s="41">
        <f t="shared" si="14"/>
        <v>0.64285714285714313</v>
      </c>
      <c r="BG45" t="str" cm="1">
        <f t="array" ref="BG45">INDEX($BC$7:$BE$7,,MATCH(MAX(BC45:BE45),BC45:BE45,0))</f>
        <v>Brand</v>
      </c>
      <c r="BH45" s="42" t="str" cm="1">
        <f t="array" ref="BH45">INDEX(BI45:BK45,,MATCH(BG45,$BI$7:$BK$7,0))</f>
        <v>Pepsi</v>
      </c>
      <c r="BI45" s="43" cm="1">
        <f t="array" ref="BI45">INDEX($AO$7:$AS$7,,MATCH(MIN(AO45:AS45),AO45:AS45,0))</f>
        <v>3.5</v>
      </c>
      <c r="BJ45" s="43" t="str" cm="1">
        <f t="array" ref="BJ45">INDEX($AT$7:$AU$7,,MATCH(MIN(AT45:AU45),AT45:AU45,0))</f>
        <v>Pepsi</v>
      </c>
      <c r="BK45" s="43" t="str" cm="1">
        <f t="array" ref="BK45">INDEX($AV$7:$AW$7,,MATCH(MIN(AV45:AW45),AV45:AW45,0))</f>
        <v>Regular</v>
      </c>
      <c r="BR45" t="str">
        <f t="shared" si="16"/>
        <v>Regular Pepsi</v>
      </c>
    </row>
    <row r="46" spans="8:70" x14ac:dyDescent="0.2">
      <c r="H46">
        <v>39</v>
      </c>
      <c r="I46">
        <v>11</v>
      </c>
      <c r="J46">
        <v>14</v>
      </c>
      <c r="K46">
        <v>17</v>
      </c>
      <c r="L46">
        <v>19</v>
      </c>
      <c r="M46">
        <v>20</v>
      </c>
      <c r="N46">
        <v>3</v>
      </c>
      <c r="O46">
        <v>6</v>
      </c>
      <c r="P46">
        <v>9</v>
      </c>
      <c r="Q46">
        <v>13</v>
      </c>
      <c r="R46">
        <v>16</v>
      </c>
      <c r="S46">
        <v>5</v>
      </c>
      <c r="T46">
        <v>8</v>
      </c>
      <c r="U46">
        <v>12</v>
      </c>
      <c r="V46">
        <v>15</v>
      </c>
      <c r="W46">
        <v>18</v>
      </c>
      <c r="X46">
        <v>1</v>
      </c>
      <c r="Y46">
        <v>2</v>
      </c>
      <c r="Z46">
        <v>4</v>
      </c>
      <c r="AA46">
        <v>7</v>
      </c>
      <c r="AB46">
        <v>10</v>
      </c>
      <c r="AE46">
        <f t="shared" si="17"/>
        <v>20</v>
      </c>
      <c r="AF46">
        <f t="shared" si="7"/>
        <v>30</v>
      </c>
      <c r="AG46">
        <f t="shared" si="7"/>
        <v>42</v>
      </c>
      <c r="AH46">
        <f t="shared" si="7"/>
        <v>54</v>
      </c>
      <c r="AI46">
        <f t="shared" si="20"/>
        <v>64</v>
      </c>
      <c r="AJ46">
        <f t="shared" si="8"/>
        <v>82</v>
      </c>
      <c r="AK46">
        <f t="shared" si="8"/>
        <v>128</v>
      </c>
      <c r="AL46">
        <f t="shared" si="9"/>
        <v>139</v>
      </c>
      <c r="AM46">
        <f t="shared" si="9"/>
        <v>71</v>
      </c>
      <c r="AO46" s="17">
        <f t="shared" si="18"/>
        <v>0</v>
      </c>
      <c r="AP46" s="17">
        <f t="shared" si="10"/>
        <v>8.4033613445378158E-2</v>
      </c>
      <c r="AQ46" s="17">
        <f t="shared" si="10"/>
        <v>0.18487394957983194</v>
      </c>
      <c r="AR46" s="17">
        <f t="shared" si="10"/>
        <v>0.2857142857142857</v>
      </c>
      <c r="AS46" s="17">
        <f t="shared" si="10"/>
        <v>0.36974789915966388</v>
      </c>
      <c r="AT46" s="17">
        <f t="shared" si="2"/>
        <v>0.52100840336134457</v>
      </c>
      <c r="AU46" s="17">
        <f t="shared" si="3"/>
        <v>0.90756302521008403</v>
      </c>
      <c r="AV46" s="17">
        <f t="shared" si="4"/>
        <v>1</v>
      </c>
      <c r="AW46" s="17">
        <f t="shared" si="5"/>
        <v>0.42857142857142855</v>
      </c>
      <c r="AY46" s="41">
        <f t="shared" si="11"/>
        <v>0.36974789915966388</v>
      </c>
      <c r="AZ46" s="41">
        <f t="shared" si="12"/>
        <v>0.38655462184873945</v>
      </c>
      <c r="BA46" s="41">
        <f t="shared" si="13"/>
        <v>0.5714285714285714</v>
      </c>
      <c r="BC46" s="41">
        <f t="shared" si="14"/>
        <v>0</v>
      </c>
      <c r="BD46" s="41">
        <f t="shared" si="14"/>
        <v>8.3333333333333051E-2</v>
      </c>
      <c r="BE46" s="41">
        <f t="shared" si="14"/>
        <v>1</v>
      </c>
      <c r="BG46" t="str" cm="1">
        <f t="array" ref="BG46">INDEX($BC$7:$BE$7,,MATCH(MAX(BC46:BE46),BC46:BE46,0))</f>
        <v>Sugar</v>
      </c>
      <c r="BH46" s="42" t="str" cm="1">
        <f t="array" ref="BH46">INDEX(BI46:BK46,,MATCH(BG46,$BI$7:$BK$7,0))</f>
        <v>Regular</v>
      </c>
      <c r="BI46" s="43" cm="1">
        <f t="array" ref="BI46">INDEX($AO$7:$AS$7,,MATCH(MIN(AO46:AS46),AO46:AS46,0))</f>
        <v>3.5</v>
      </c>
      <c r="BJ46" s="43" t="str" cm="1">
        <f t="array" ref="BJ46">INDEX($AT$7:$AU$7,,MATCH(MIN(AT46:AU46),AT46:AU46,0))</f>
        <v>Pepsi</v>
      </c>
      <c r="BK46" s="43" t="str" cm="1">
        <f t="array" ref="BK46">INDEX($AV$7:$AW$7,,MATCH(MIN(AV46:AW46),AV46:AW46,0))</f>
        <v>Regular</v>
      </c>
      <c r="BR46" t="str">
        <f t="shared" si="16"/>
        <v>Regular Pepsi</v>
      </c>
    </row>
    <row r="47" spans="8:70" x14ac:dyDescent="0.2">
      <c r="H47">
        <v>40</v>
      </c>
      <c r="I47">
        <v>12</v>
      </c>
      <c r="J47">
        <v>15</v>
      </c>
      <c r="K47">
        <v>18</v>
      </c>
      <c r="L47">
        <v>19</v>
      </c>
      <c r="M47">
        <v>20</v>
      </c>
      <c r="N47">
        <v>5</v>
      </c>
      <c r="O47">
        <v>8</v>
      </c>
      <c r="P47">
        <v>11</v>
      </c>
      <c r="Q47">
        <v>14</v>
      </c>
      <c r="R47">
        <v>17</v>
      </c>
      <c r="S47">
        <v>5</v>
      </c>
      <c r="T47">
        <v>8</v>
      </c>
      <c r="U47">
        <v>11</v>
      </c>
      <c r="V47">
        <v>14</v>
      </c>
      <c r="W47">
        <v>17</v>
      </c>
      <c r="X47">
        <v>1</v>
      </c>
      <c r="Y47">
        <v>2</v>
      </c>
      <c r="Z47">
        <v>3</v>
      </c>
      <c r="AA47">
        <v>6</v>
      </c>
      <c r="AB47">
        <v>9</v>
      </c>
      <c r="AE47">
        <f t="shared" si="17"/>
        <v>23</v>
      </c>
      <c r="AF47">
        <f t="shared" si="7"/>
        <v>33</v>
      </c>
      <c r="AG47">
        <f t="shared" si="7"/>
        <v>43</v>
      </c>
      <c r="AH47">
        <f t="shared" si="7"/>
        <v>53</v>
      </c>
      <c r="AI47">
        <f t="shared" si="20"/>
        <v>63</v>
      </c>
      <c r="AJ47">
        <f t="shared" si="8"/>
        <v>76</v>
      </c>
      <c r="AK47">
        <f t="shared" si="8"/>
        <v>139</v>
      </c>
      <c r="AL47">
        <f t="shared" si="9"/>
        <v>139</v>
      </c>
      <c r="AM47">
        <f t="shared" si="9"/>
        <v>76</v>
      </c>
      <c r="AO47" s="17">
        <f t="shared" si="18"/>
        <v>0</v>
      </c>
      <c r="AP47" s="17">
        <f t="shared" si="10"/>
        <v>8.6206896551724144E-2</v>
      </c>
      <c r="AQ47" s="17">
        <f t="shared" si="10"/>
        <v>0.17241379310344829</v>
      </c>
      <c r="AR47" s="17">
        <f t="shared" si="10"/>
        <v>0.25862068965517243</v>
      </c>
      <c r="AS47" s="17">
        <f t="shared" si="10"/>
        <v>0.34482758620689657</v>
      </c>
      <c r="AT47" s="17">
        <f t="shared" si="2"/>
        <v>0.45689655172413796</v>
      </c>
      <c r="AU47" s="17">
        <f t="shared" si="3"/>
        <v>1</v>
      </c>
      <c r="AV47" s="17">
        <f t="shared" si="4"/>
        <v>1</v>
      </c>
      <c r="AW47" s="17">
        <f t="shared" si="5"/>
        <v>0.45689655172413796</v>
      </c>
      <c r="AY47" s="41">
        <f t="shared" si="11"/>
        <v>0.34482758620689657</v>
      </c>
      <c r="AZ47" s="41">
        <f t="shared" si="12"/>
        <v>0.5431034482758621</v>
      </c>
      <c r="BA47" s="41">
        <f t="shared" si="13"/>
        <v>0.5431034482758621</v>
      </c>
      <c r="BC47" s="41">
        <f t="shared" si="14"/>
        <v>0</v>
      </c>
      <c r="BD47" s="41">
        <f t="shared" si="14"/>
        <v>1</v>
      </c>
      <c r="BE47" s="41">
        <f t="shared" si="14"/>
        <v>1</v>
      </c>
      <c r="BG47" t="str" cm="1">
        <f t="array" ref="BG47">INDEX($BC$7:$BE$7,,MATCH(MAX(BC47:BE47),BC47:BE47,0))</f>
        <v>Brand</v>
      </c>
      <c r="BH47" s="42" t="str" cm="1">
        <f t="array" ref="BH47">INDEX(BI47:BK47,,MATCH(BG47,$BI$7:$BK$7,0))</f>
        <v>Pepsi</v>
      </c>
      <c r="BI47" s="43" cm="1">
        <f t="array" ref="BI47">INDEX($AO$7:$AS$7,,MATCH(MIN(AO47:AS47),AO47:AS47,0))</f>
        <v>3.5</v>
      </c>
      <c r="BJ47" s="43" t="str" cm="1">
        <f t="array" ref="BJ47">INDEX($AT$7:$AU$7,,MATCH(MIN(AT47:AU47),AT47:AU47,0))</f>
        <v>Pepsi</v>
      </c>
      <c r="BK47" s="43" t="str" cm="1">
        <f t="array" ref="BK47">INDEX($AV$7:$AW$7,,MATCH(MIN(AV47:AW47),AV47:AW47,0))</f>
        <v>Regular</v>
      </c>
      <c r="BR47" t="str">
        <f t="shared" si="16"/>
        <v>Regular Pepsi</v>
      </c>
    </row>
    <row r="48" spans="8:70" x14ac:dyDescent="0.2">
      <c r="H48">
        <v>41</v>
      </c>
      <c r="I48">
        <v>1</v>
      </c>
      <c r="J48">
        <v>5</v>
      </c>
      <c r="K48">
        <v>9</v>
      </c>
      <c r="L48">
        <v>13</v>
      </c>
      <c r="M48">
        <v>17</v>
      </c>
      <c r="N48">
        <v>2</v>
      </c>
      <c r="O48">
        <v>6</v>
      </c>
      <c r="P48">
        <v>10</v>
      </c>
      <c r="Q48">
        <v>14</v>
      </c>
      <c r="R48">
        <v>18</v>
      </c>
      <c r="S48">
        <v>3</v>
      </c>
      <c r="T48">
        <v>7</v>
      </c>
      <c r="U48">
        <v>11</v>
      </c>
      <c r="V48">
        <v>15</v>
      </c>
      <c r="W48">
        <v>19</v>
      </c>
      <c r="X48">
        <v>4</v>
      </c>
      <c r="Y48">
        <v>8</v>
      </c>
      <c r="Z48">
        <v>12</v>
      </c>
      <c r="AA48">
        <v>16</v>
      </c>
      <c r="AB48">
        <v>20</v>
      </c>
      <c r="AE48">
        <f t="shared" si="17"/>
        <v>10</v>
      </c>
      <c r="AF48">
        <f t="shared" si="7"/>
        <v>26</v>
      </c>
      <c r="AG48">
        <f t="shared" si="7"/>
        <v>42</v>
      </c>
      <c r="AH48">
        <f t="shared" si="7"/>
        <v>58</v>
      </c>
      <c r="AI48">
        <f t="shared" si="20"/>
        <v>74</v>
      </c>
      <c r="AJ48">
        <f t="shared" si="8"/>
        <v>115</v>
      </c>
      <c r="AK48">
        <f t="shared" si="8"/>
        <v>95</v>
      </c>
      <c r="AL48">
        <f t="shared" si="9"/>
        <v>100</v>
      </c>
      <c r="AM48">
        <f t="shared" si="9"/>
        <v>110</v>
      </c>
      <c r="AO48" s="17">
        <f t="shared" si="18"/>
        <v>0</v>
      </c>
      <c r="AP48" s="17">
        <f t="shared" si="10"/>
        <v>0.15238095238095239</v>
      </c>
      <c r="AQ48" s="17">
        <f t="shared" si="10"/>
        <v>0.30476190476190479</v>
      </c>
      <c r="AR48" s="17">
        <f t="shared" si="10"/>
        <v>0.45714285714285713</v>
      </c>
      <c r="AS48" s="17">
        <f t="shared" si="10"/>
        <v>0.60952380952380958</v>
      </c>
      <c r="AT48" s="17">
        <f t="shared" si="2"/>
        <v>1</v>
      </c>
      <c r="AU48" s="17">
        <f t="shared" si="3"/>
        <v>0.80952380952380953</v>
      </c>
      <c r="AV48" s="17">
        <f t="shared" si="4"/>
        <v>0.8571428571428571</v>
      </c>
      <c r="AW48" s="17">
        <f t="shared" si="5"/>
        <v>0.95238095238095233</v>
      </c>
      <c r="AY48" s="41">
        <f t="shared" si="11"/>
        <v>0.60952380952380958</v>
      </c>
      <c r="AZ48" s="41">
        <f t="shared" si="12"/>
        <v>0.19047619047619047</v>
      </c>
      <c r="BA48" s="41">
        <f t="shared" si="13"/>
        <v>9.5238095238095233E-2</v>
      </c>
      <c r="BC48" s="41">
        <f t="shared" si="14"/>
        <v>1</v>
      </c>
      <c r="BD48" s="41">
        <f t="shared" si="14"/>
        <v>0.18518518518518515</v>
      </c>
      <c r="BE48" s="41">
        <f t="shared" si="14"/>
        <v>0</v>
      </c>
      <c r="BG48" t="str" cm="1">
        <f t="array" ref="BG48">INDEX($BC$7:$BE$7,,MATCH(MAX(BC48:BE48),BC48:BE48,0))</f>
        <v>Price</v>
      </c>
      <c r="BH48" s="42" cm="1">
        <f t="array" ref="BH48">INDEX(BI48:BK48,,MATCH(BG48,$BI$7:$BK$7,0))</f>
        <v>3.5</v>
      </c>
      <c r="BI48" s="43" cm="1">
        <f t="array" ref="BI48">INDEX($AO$7:$AS$7,,MATCH(MIN(AO48:AS48),AO48:AS48,0))</f>
        <v>3.5</v>
      </c>
      <c r="BJ48" s="43" t="str" cm="1">
        <f t="array" ref="BJ48">INDEX($AT$7:$AU$7,,MATCH(MIN(AT48:AU48),AT48:AU48,0))</f>
        <v>Coke</v>
      </c>
      <c r="BK48" s="43" t="str" cm="1">
        <f t="array" ref="BK48">INDEX($AV$7:$AW$7,,MATCH(MIN(AV48:AW48),AV48:AW48,0))</f>
        <v>Diet</v>
      </c>
      <c r="BR48" t="str">
        <f t="shared" si="16"/>
        <v>Price Only</v>
      </c>
    </row>
    <row r="49" spans="8:70" x14ac:dyDescent="0.2">
      <c r="H49">
        <v>42</v>
      </c>
      <c r="I49">
        <v>1</v>
      </c>
      <c r="J49">
        <v>2</v>
      </c>
      <c r="K49">
        <v>3</v>
      </c>
      <c r="L49">
        <v>6</v>
      </c>
      <c r="M49">
        <v>9</v>
      </c>
      <c r="N49">
        <v>5</v>
      </c>
      <c r="O49">
        <v>8</v>
      </c>
      <c r="P49">
        <v>11</v>
      </c>
      <c r="Q49">
        <v>14</v>
      </c>
      <c r="R49">
        <v>17</v>
      </c>
      <c r="S49">
        <v>4</v>
      </c>
      <c r="T49">
        <v>7</v>
      </c>
      <c r="U49">
        <v>10</v>
      </c>
      <c r="V49">
        <v>13</v>
      </c>
      <c r="W49">
        <v>16</v>
      </c>
      <c r="X49">
        <v>12</v>
      </c>
      <c r="Y49">
        <v>15</v>
      </c>
      <c r="Z49">
        <v>18</v>
      </c>
      <c r="AA49">
        <v>19</v>
      </c>
      <c r="AB49">
        <v>20</v>
      </c>
      <c r="AE49">
        <f t="shared" si="17"/>
        <v>22</v>
      </c>
      <c r="AF49">
        <f t="shared" si="7"/>
        <v>32</v>
      </c>
      <c r="AG49">
        <f t="shared" si="7"/>
        <v>42</v>
      </c>
      <c r="AH49">
        <f t="shared" si="7"/>
        <v>52</v>
      </c>
      <c r="AI49">
        <f t="shared" si="20"/>
        <v>62</v>
      </c>
      <c r="AJ49">
        <f t="shared" si="8"/>
        <v>134</v>
      </c>
      <c r="AK49">
        <f t="shared" si="8"/>
        <v>76</v>
      </c>
      <c r="AL49">
        <f t="shared" si="9"/>
        <v>71</v>
      </c>
      <c r="AM49">
        <f t="shared" si="9"/>
        <v>139</v>
      </c>
      <c r="AO49" s="17">
        <f t="shared" si="18"/>
        <v>0</v>
      </c>
      <c r="AP49" s="17">
        <f t="shared" si="10"/>
        <v>8.5470085470085472E-2</v>
      </c>
      <c r="AQ49" s="17">
        <f t="shared" si="10"/>
        <v>0.17094017094017094</v>
      </c>
      <c r="AR49" s="17">
        <f t="shared" si="10"/>
        <v>0.25641025641025639</v>
      </c>
      <c r="AS49" s="17">
        <f t="shared" si="10"/>
        <v>0.34188034188034189</v>
      </c>
      <c r="AT49" s="17">
        <f t="shared" si="2"/>
        <v>0.95726495726495731</v>
      </c>
      <c r="AU49" s="17">
        <f t="shared" si="3"/>
        <v>0.46153846153846156</v>
      </c>
      <c r="AV49" s="17">
        <f t="shared" si="4"/>
        <v>0.41880341880341881</v>
      </c>
      <c r="AW49" s="17">
        <f t="shared" si="5"/>
        <v>1</v>
      </c>
      <c r="AY49" s="41">
        <f t="shared" si="11"/>
        <v>0.34188034188034189</v>
      </c>
      <c r="AZ49" s="41">
        <f t="shared" si="12"/>
        <v>0.49572649572649574</v>
      </c>
      <c r="BA49" s="41">
        <f t="shared" si="13"/>
        <v>0.58119658119658113</v>
      </c>
      <c r="BC49" s="41">
        <f t="shared" si="14"/>
        <v>0</v>
      </c>
      <c r="BD49" s="41">
        <f t="shared" si="14"/>
        <v>0.64285714285714313</v>
      </c>
      <c r="BE49" s="41">
        <f t="shared" si="14"/>
        <v>1</v>
      </c>
      <c r="BG49" t="str" cm="1">
        <f t="array" ref="BG49">INDEX($BC$7:$BE$7,,MATCH(MAX(BC49:BE49),BC49:BE49,0))</f>
        <v>Sugar</v>
      </c>
      <c r="BH49" s="42" t="str" cm="1">
        <f t="array" ref="BH49">INDEX(BI49:BK49,,MATCH(BG49,$BI$7:$BK$7,0))</f>
        <v>Diet</v>
      </c>
      <c r="BI49" s="43" cm="1">
        <f t="array" ref="BI49">INDEX($AO$7:$AS$7,,MATCH(MIN(AO49:AS49),AO49:AS49,0))</f>
        <v>3.5</v>
      </c>
      <c r="BJ49" s="43" t="str" cm="1">
        <f t="array" ref="BJ49">INDEX($AT$7:$AU$7,,MATCH(MIN(AT49:AU49),AT49:AU49,0))</f>
        <v>Coke</v>
      </c>
      <c r="BK49" s="43" t="str" cm="1">
        <f t="array" ref="BK49">INDEX($AV$7:$AW$7,,MATCH(MIN(AV49:AW49),AV49:AW49,0))</f>
        <v>Diet</v>
      </c>
      <c r="BR49" t="str">
        <f t="shared" si="16"/>
        <v>Diet Coke</v>
      </c>
    </row>
    <row r="50" spans="8:70" x14ac:dyDescent="0.2">
      <c r="H50">
        <v>43</v>
      </c>
      <c r="I50">
        <v>4</v>
      </c>
      <c r="J50">
        <v>8</v>
      </c>
      <c r="K50">
        <v>12</v>
      </c>
      <c r="L50">
        <v>16</v>
      </c>
      <c r="M50">
        <v>20</v>
      </c>
      <c r="N50">
        <v>3</v>
      </c>
      <c r="O50">
        <v>7</v>
      </c>
      <c r="P50">
        <v>11</v>
      </c>
      <c r="Q50">
        <v>15</v>
      </c>
      <c r="R50">
        <v>19</v>
      </c>
      <c r="S50">
        <v>2</v>
      </c>
      <c r="T50">
        <v>6</v>
      </c>
      <c r="U50">
        <v>10</v>
      </c>
      <c r="V50">
        <v>14</v>
      </c>
      <c r="W50">
        <v>18</v>
      </c>
      <c r="X50">
        <v>1</v>
      </c>
      <c r="Y50">
        <v>5</v>
      </c>
      <c r="Z50">
        <v>9</v>
      </c>
      <c r="AA50">
        <v>13</v>
      </c>
      <c r="AB50">
        <v>17</v>
      </c>
      <c r="AE50">
        <f t="shared" si="17"/>
        <v>10</v>
      </c>
      <c r="AF50">
        <f t="shared" si="7"/>
        <v>26</v>
      </c>
      <c r="AG50">
        <f t="shared" si="7"/>
        <v>42</v>
      </c>
      <c r="AH50">
        <f t="shared" si="7"/>
        <v>58</v>
      </c>
      <c r="AI50">
        <f t="shared" si="20"/>
        <v>74</v>
      </c>
      <c r="AJ50">
        <f t="shared" si="8"/>
        <v>95</v>
      </c>
      <c r="AK50">
        <f t="shared" si="8"/>
        <v>115</v>
      </c>
      <c r="AL50">
        <f t="shared" si="9"/>
        <v>110</v>
      </c>
      <c r="AM50">
        <f t="shared" si="9"/>
        <v>100</v>
      </c>
      <c r="AO50" s="17">
        <f t="shared" si="18"/>
        <v>0</v>
      </c>
      <c r="AP50" s="17">
        <f t="shared" si="10"/>
        <v>0.15238095238095239</v>
      </c>
      <c r="AQ50" s="17">
        <f t="shared" si="10"/>
        <v>0.30476190476190479</v>
      </c>
      <c r="AR50" s="17">
        <f t="shared" si="10"/>
        <v>0.45714285714285713</v>
      </c>
      <c r="AS50" s="17">
        <f t="shared" si="10"/>
        <v>0.60952380952380958</v>
      </c>
      <c r="AT50" s="17">
        <f t="shared" si="2"/>
        <v>0.80952380952380953</v>
      </c>
      <c r="AU50" s="17">
        <f t="shared" si="3"/>
        <v>1</v>
      </c>
      <c r="AV50" s="17">
        <f t="shared" si="4"/>
        <v>0.95238095238095233</v>
      </c>
      <c r="AW50" s="17">
        <f t="shared" si="5"/>
        <v>0.8571428571428571</v>
      </c>
      <c r="AY50" s="41">
        <f t="shared" si="11"/>
        <v>0.60952380952380958</v>
      </c>
      <c r="AZ50" s="41">
        <f t="shared" si="12"/>
        <v>0.19047619047619047</v>
      </c>
      <c r="BA50" s="41">
        <f t="shared" si="13"/>
        <v>9.5238095238095233E-2</v>
      </c>
      <c r="BC50" s="41">
        <f t="shared" si="14"/>
        <v>1</v>
      </c>
      <c r="BD50" s="41">
        <f t="shared" si="14"/>
        <v>0.18518518518518515</v>
      </c>
      <c r="BE50" s="41">
        <f t="shared" si="14"/>
        <v>0</v>
      </c>
      <c r="BG50" t="str" cm="1">
        <f t="array" ref="BG50">INDEX($BC$7:$BE$7,,MATCH(MAX(BC50:BE50),BC50:BE50,0))</f>
        <v>Price</v>
      </c>
      <c r="BH50" s="42" cm="1">
        <f t="array" ref="BH50">INDEX(BI50:BK50,,MATCH(BG50,$BI$7:$BK$7,0))</f>
        <v>3.5</v>
      </c>
      <c r="BI50" s="43" cm="1">
        <f t="array" ref="BI50">INDEX($AO$7:$AS$7,,MATCH(MIN(AO50:AS50),AO50:AS50,0))</f>
        <v>3.5</v>
      </c>
      <c r="BJ50" s="43" t="str" cm="1">
        <f t="array" ref="BJ50">INDEX($AT$7:$AU$7,,MATCH(MIN(AT50:AU50),AT50:AU50,0))</f>
        <v>Pepsi</v>
      </c>
      <c r="BK50" s="43" t="str" cm="1">
        <f t="array" ref="BK50">INDEX($AV$7:$AW$7,,MATCH(MIN(AV50:AW50),AV50:AW50,0))</f>
        <v>Regular</v>
      </c>
      <c r="BR50" t="str">
        <f t="shared" si="16"/>
        <v>Price Only</v>
      </c>
    </row>
    <row r="51" spans="8:70" x14ac:dyDescent="0.2">
      <c r="H51">
        <v>44</v>
      </c>
      <c r="I51">
        <v>1</v>
      </c>
      <c r="J51">
        <v>2</v>
      </c>
      <c r="K51">
        <v>4</v>
      </c>
      <c r="L51">
        <v>7</v>
      </c>
      <c r="M51">
        <v>10</v>
      </c>
      <c r="N51">
        <v>3</v>
      </c>
      <c r="O51">
        <v>6</v>
      </c>
      <c r="P51">
        <v>9</v>
      </c>
      <c r="Q51">
        <v>13</v>
      </c>
      <c r="R51">
        <v>16</v>
      </c>
      <c r="S51">
        <v>5</v>
      </c>
      <c r="T51">
        <v>8</v>
      </c>
      <c r="U51">
        <v>12</v>
      </c>
      <c r="V51">
        <v>15</v>
      </c>
      <c r="W51">
        <v>18</v>
      </c>
      <c r="X51">
        <v>11</v>
      </c>
      <c r="Y51">
        <v>14</v>
      </c>
      <c r="Z51">
        <v>17</v>
      </c>
      <c r="AA51">
        <v>19</v>
      </c>
      <c r="AB51">
        <v>20</v>
      </c>
      <c r="AE51">
        <f t="shared" si="17"/>
        <v>20</v>
      </c>
      <c r="AF51">
        <f t="shared" si="7"/>
        <v>30</v>
      </c>
      <c r="AG51">
        <f t="shared" si="7"/>
        <v>42</v>
      </c>
      <c r="AH51">
        <f t="shared" si="7"/>
        <v>54</v>
      </c>
      <c r="AI51">
        <f t="shared" si="20"/>
        <v>64</v>
      </c>
      <c r="AJ51">
        <f t="shared" si="8"/>
        <v>139</v>
      </c>
      <c r="AK51">
        <f t="shared" si="8"/>
        <v>71</v>
      </c>
      <c r="AL51">
        <f t="shared" si="9"/>
        <v>82</v>
      </c>
      <c r="AM51">
        <f t="shared" si="9"/>
        <v>128</v>
      </c>
      <c r="AO51" s="17">
        <f t="shared" si="18"/>
        <v>0</v>
      </c>
      <c r="AP51" s="17">
        <f t="shared" si="10"/>
        <v>8.4033613445378158E-2</v>
      </c>
      <c r="AQ51" s="17">
        <f t="shared" si="10"/>
        <v>0.18487394957983194</v>
      </c>
      <c r="AR51" s="17">
        <f t="shared" si="10"/>
        <v>0.2857142857142857</v>
      </c>
      <c r="AS51" s="17">
        <f t="shared" si="10"/>
        <v>0.36974789915966388</v>
      </c>
      <c r="AT51" s="17">
        <f t="shared" si="2"/>
        <v>1</v>
      </c>
      <c r="AU51" s="17">
        <f t="shared" si="3"/>
        <v>0.42857142857142855</v>
      </c>
      <c r="AV51" s="17">
        <f t="shared" si="4"/>
        <v>0.52100840336134457</v>
      </c>
      <c r="AW51" s="17">
        <f t="shared" si="5"/>
        <v>0.90756302521008403</v>
      </c>
      <c r="AY51" s="41">
        <f t="shared" si="11"/>
        <v>0.36974789915966388</v>
      </c>
      <c r="AZ51" s="41">
        <f t="shared" si="12"/>
        <v>0.5714285714285714</v>
      </c>
      <c r="BA51" s="41">
        <f t="shared" si="13"/>
        <v>0.38655462184873945</v>
      </c>
      <c r="BC51" s="41">
        <f t="shared" si="14"/>
        <v>0</v>
      </c>
      <c r="BD51" s="41">
        <f t="shared" si="14"/>
        <v>1</v>
      </c>
      <c r="BE51" s="41">
        <f t="shared" si="14"/>
        <v>8.3333333333333051E-2</v>
      </c>
      <c r="BG51" t="str" cm="1">
        <f t="array" ref="BG51">INDEX($BC$7:$BE$7,,MATCH(MAX(BC51:BE51),BC51:BE51,0))</f>
        <v>Brand</v>
      </c>
      <c r="BH51" s="42" t="str" cm="1">
        <f t="array" ref="BH51">INDEX(BI51:BK51,,MATCH(BG51,$BI$7:$BK$7,0))</f>
        <v>Coke</v>
      </c>
      <c r="BI51" s="43" cm="1">
        <f t="array" ref="BI51">INDEX($AO$7:$AS$7,,MATCH(MIN(AO51:AS51),AO51:AS51,0))</f>
        <v>3.5</v>
      </c>
      <c r="BJ51" s="43" t="str" cm="1">
        <f t="array" ref="BJ51">INDEX($AT$7:$AU$7,,MATCH(MIN(AT51:AU51),AT51:AU51,0))</f>
        <v>Coke</v>
      </c>
      <c r="BK51" s="43" t="str" cm="1">
        <f t="array" ref="BK51">INDEX($AV$7:$AW$7,,MATCH(MIN(AV51:AW51),AV51:AW51,0))</f>
        <v>Diet</v>
      </c>
      <c r="BR51" t="str">
        <f t="shared" si="16"/>
        <v>Diet Coke</v>
      </c>
    </row>
    <row r="52" spans="8:70" x14ac:dyDescent="0.2">
      <c r="H52">
        <v>45</v>
      </c>
      <c r="I52">
        <v>3</v>
      </c>
      <c r="J52">
        <v>6</v>
      </c>
      <c r="K52">
        <v>10</v>
      </c>
      <c r="L52">
        <v>14</v>
      </c>
      <c r="M52">
        <v>17</v>
      </c>
      <c r="N52">
        <v>1</v>
      </c>
      <c r="O52">
        <v>2</v>
      </c>
      <c r="P52">
        <v>5</v>
      </c>
      <c r="Q52">
        <v>8</v>
      </c>
      <c r="R52">
        <v>12</v>
      </c>
      <c r="S52">
        <v>9</v>
      </c>
      <c r="T52">
        <v>13</v>
      </c>
      <c r="U52">
        <v>16</v>
      </c>
      <c r="V52">
        <v>19</v>
      </c>
      <c r="W52">
        <v>20</v>
      </c>
      <c r="X52">
        <v>4</v>
      </c>
      <c r="Y52">
        <v>7</v>
      </c>
      <c r="Z52">
        <v>11</v>
      </c>
      <c r="AA52">
        <v>15</v>
      </c>
      <c r="AB52">
        <v>18</v>
      </c>
      <c r="AE52">
        <f t="shared" si="17"/>
        <v>17</v>
      </c>
      <c r="AF52">
        <f t="shared" si="7"/>
        <v>28</v>
      </c>
      <c r="AG52">
        <f t="shared" si="7"/>
        <v>42</v>
      </c>
      <c r="AH52">
        <f t="shared" si="7"/>
        <v>56</v>
      </c>
      <c r="AI52">
        <f t="shared" si="20"/>
        <v>67</v>
      </c>
      <c r="AJ52">
        <f t="shared" si="8"/>
        <v>132</v>
      </c>
      <c r="AK52">
        <f t="shared" si="8"/>
        <v>78</v>
      </c>
      <c r="AL52">
        <f t="shared" si="9"/>
        <v>127</v>
      </c>
      <c r="AM52">
        <f t="shared" si="9"/>
        <v>83</v>
      </c>
      <c r="AO52" s="17">
        <f t="shared" si="18"/>
        <v>0</v>
      </c>
      <c r="AP52" s="17">
        <f t="shared" si="10"/>
        <v>9.5652173913043481E-2</v>
      </c>
      <c r="AQ52" s="17">
        <f t="shared" si="10"/>
        <v>0.21739130434782608</v>
      </c>
      <c r="AR52" s="17">
        <f t="shared" si="10"/>
        <v>0.33913043478260868</v>
      </c>
      <c r="AS52" s="17">
        <f t="shared" si="10"/>
        <v>0.43478260869565216</v>
      </c>
      <c r="AT52" s="17">
        <f t="shared" si="2"/>
        <v>1</v>
      </c>
      <c r="AU52" s="17">
        <f t="shared" si="3"/>
        <v>0.5304347826086957</v>
      </c>
      <c r="AV52" s="17">
        <f t="shared" si="4"/>
        <v>0.95652173913043481</v>
      </c>
      <c r="AW52" s="17">
        <f t="shared" si="5"/>
        <v>0.57391304347826089</v>
      </c>
      <c r="AY52" s="41">
        <f t="shared" si="11"/>
        <v>0.43478260869565216</v>
      </c>
      <c r="AZ52" s="41">
        <f t="shared" si="12"/>
        <v>0.4695652173913043</v>
      </c>
      <c r="BA52" s="41">
        <f t="shared" si="13"/>
        <v>0.38260869565217392</v>
      </c>
      <c r="BC52" s="41">
        <f t="shared" si="14"/>
        <v>0.60000000000000009</v>
      </c>
      <c r="BD52" s="41">
        <f t="shared" si="14"/>
        <v>1</v>
      </c>
      <c r="BE52" s="41">
        <f t="shared" si="14"/>
        <v>0</v>
      </c>
      <c r="BG52" t="str" cm="1">
        <f t="array" ref="BG52">INDEX($BC$7:$BE$7,,MATCH(MAX(BC52:BE52),BC52:BE52,0))</f>
        <v>Brand</v>
      </c>
      <c r="BH52" s="42" t="str" cm="1">
        <f t="array" ref="BH52">INDEX(BI52:BK52,,MATCH(BG52,$BI$7:$BK$7,0))</f>
        <v>Coke</v>
      </c>
      <c r="BI52" s="43" cm="1">
        <f t="array" ref="BI52">INDEX($AO$7:$AS$7,,MATCH(MIN(AO52:AS52),AO52:AS52,0))</f>
        <v>3.5</v>
      </c>
      <c r="BJ52" s="43" t="str" cm="1">
        <f t="array" ref="BJ52">INDEX($AT$7:$AU$7,,MATCH(MIN(AT52:AU52),AT52:AU52,0))</f>
        <v>Coke</v>
      </c>
      <c r="BK52" s="43" t="str" cm="1">
        <f t="array" ref="BK52">INDEX($AV$7:$AW$7,,MATCH(MIN(AV52:AW52),AV52:AW52,0))</f>
        <v>Regular</v>
      </c>
      <c r="BR52" t="str">
        <f t="shared" si="16"/>
        <v>Regular Coke</v>
      </c>
    </row>
    <row r="53" spans="8:70" x14ac:dyDescent="0.2">
      <c r="H53">
        <v>46</v>
      </c>
      <c r="I53">
        <v>4</v>
      </c>
      <c r="J53">
        <v>7</v>
      </c>
      <c r="K53">
        <v>10</v>
      </c>
      <c r="L53">
        <v>12</v>
      </c>
      <c r="M53">
        <v>15</v>
      </c>
      <c r="N53">
        <v>1</v>
      </c>
      <c r="O53">
        <v>2</v>
      </c>
      <c r="P53">
        <v>3</v>
      </c>
      <c r="Q53">
        <v>5</v>
      </c>
      <c r="R53">
        <v>8</v>
      </c>
      <c r="S53">
        <v>13</v>
      </c>
      <c r="T53">
        <v>16</v>
      </c>
      <c r="U53">
        <v>18</v>
      </c>
      <c r="V53">
        <v>19</v>
      </c>
      <c r="W53">
        <v>20</v>
      </c>
      <c r="X53">
        <v>6</v>
      </c>
      <c r="Y53">
        <v>9</v>
      </c>
      <c r="Z53">
        <v>11</v>
      </c>
      <c r="AA53">
        <v>14</v>
      </c>
      <c r="AB53">
        <v>17</v>
      </c>
      <c r="AE53">
        <f t="shared" si="17"/>
        <v>24</v>
      </c>
      <c r="AF53">
        <f t="shared" si="7"/>
        <v>34</v>
      </c>
      <c r="AG53">
        <f t="shared" si="7"/>
        <v>42</v>
      </c>
      <c r="AH53">
        <f t="shared" si="7"/>
        <v>50</v>
      </c>
      <c r="AI53">
        <f t="shared" si="20"/>
        <v>60</v>
      </c>
      <c r="AJ53">
        <f t="shared" si="8"/>
        <v>143</v>
      </c>
      <c r="AK53">
        <f t="shared" si="8"/>
        <v>67</v>
      </c>
      <c r="AL53">
        <f t="shared" si="9"/>
        <v>134</v>
      </c>
      <c r="AM53">
        <f t="shared" si="9"/>
        <v>76</v>
      </c>
      <c r="AO53" s="17">
        <f t="shared" si="18"/>
        <v>0</v>
      </c>
      <c r="AP53" s="17">
        <f t="shared" si="10"/>
        <v>8.4033613445378158E-2</v>
      </c>
      <c r="AQ53" s="17">
        <f t="shared" si="10"/>
        <v>0.15126050420168066</v>
      </c>
      <c r="AR53" s="17">
        <f t="shared" si="10"/>
        <v>0.21848739495798319</v>
      </c>
      <c r="AS53" s="17">
        <f t="shared" si="10"/>
        <v>0.30252100840336132</v>
      </c>
      <c r="AT53" s="17">
        <f t="shared" si="2"/>
        <v>1</v>
      </c>
      <c r="AU53" s="17">
        <f t="shared" si="3"/>
        <v>0.36134453781512604</v>
      </c>
      <c r="AV53" s="17">
        <f t="shared" si="4"/>
        <v>0.92436974789915971</v>
      </c>
      <c r="AW53" s="17">
        <f t="shared" si="5"/>
        <v>0.43697478991596639</v>
      </c>
      <c r="AY53" s="41">
        <f t="shared" si="11"/>
        <v>0.30252100840336132</v>
      </c>
      <c r="AZ53" s="41">
        <f t="shared" si="12"/>
        <v>0.6386554621848739</v>
      </c>
      <c r="BA53" s="41">
        <f t="shared" si="13"/>
        <v>0.48739495798319332</v>
      </c>
      <c r="BC53" s="41">
        <f t="shared" si="14"/>
        <v>0</v>
      </c>
      <c r="BD53" s="41">
        <f t="shared" si="14"/>
        <v>1</v>
      </c>
      <c r="BE53" s="41">
        <f t="shared" si="14"/>
        <v>0.55000000000000027</v>
      </c>
      <c r="BG53" t="str" cm="1">
        <f t="array" ref="BG53">INDEX($BC$7:$BE$7,,MATCH(MAX(BC53:BE53),BC53:BE53,0))</f>
        <v>Brand</v>
      </c>
      <c r="BH53" s="42" t="str" cm="1">
        <f t="array" ref="BH53">INDEX(BI53:BK53,,MATCH(BG53,$BI$7:$BK$7,0))</f>
        <v>Coke</v>
      </c>
      <c r="BI53" s="43" cm="1">
        <f t="array" ref="BI53">INDEX($AO$7:$AS$7,,MATCH(MIN(AO53:AS53),AO53:AS53,0))</f>
        <v>3.5</v>
      </c>
      <c r="BJ53" s="43" t="str" cm="1">
        <f t="array" ref="BJ53">INDEX($AT$7:$AU$7,,MATCH(MIN(AT53:AU53),AT53:AU53,0))</f>
        <v>Coke</v>
      </c>
      <c r="BK53" s="43" t="str" cm="1">
        <f t="array" ref="BK53">INDEX($AV$7:$AW$7,,MATCH(MIN(AV53:AW53),AV53:AW53,0))</f>
        <v>Regular</v>
      </c>
      <c r="BR53" t="str">
        <f t="shared" si="16"/>
        <v>Regular Coke</v>
      </c>
    </row>
    <row r="54" spans="8:70" x14ac:dyDescent="0.2">
      <c r="H54">
        <v>47</v>
      </c>
      <c r="I54">
        <v>3</v>
      </c>
      <c r="J54">
        <v>6</v>
      </c>
      <c r="K54">
        <v>9</v>
      </c>
      <c r="L54">
        <v>13</v>
      </c>
      <c r="M54">
        <v>16</v>
      </c>
      <c r="N54">
        <v>1</v>
      </c>
      <c r="O54">
        <v>2</v>
      </c>
      <c r="P54">
        <v>4</v>
      </c>
      <c r="Q54">
        <v>7</v>
      </c>
      <c r="R54">
        <v>10</v>
      </c>
      <c r="S54">
        <v>11</v>
      </c>
      <c r="T54">
        <v>14</v>
      </c>
      <c r="U54">
        <v>17</v>
      </c>
      <c r="V54">
        <v>19</v>
      </c>
      <c r="W54">
        <v>20</v>
      </c>
      <c r="X54">
        <v>5</v>
      </c>
      <c r="Y54">
        <v>8</v>
      </c>
      <c r="Z54">
        <v>12</v>
      </c>
      <c r="AA54">
        <v>15</v>
      </c>
      <c r="AB54">
        <v>18</v>
      </c>
      <c r="AE54">
        <f t="shared" si="17"/>
        <v>20</v>
      </c>
      <c r="AF54">
        <f t="shared" si="7"/>
        <v>30</v>
      </c>
      <c r="AG54">
        <f t="shared" si="7"/>
        <v>42</v>
      </c>
      <c r="AH54">
        <f t="shared" si="7"/>
        <v>54</v>
      </c>
      <c r="AI54">
        <f t="shared" si="20"/>
        <v>64</v>
      </c>
      <c r="AJ54">
        <f t="shared" si="8"/>
        <v>139</v>
      </c>
      <c r="AK54">
        <f t="shared" si="8"/>
        <v>71</v>
      </c>
      <c r="AL54">
        <f t="shared" si="9"/>
        <v>128</v>
      </c>
      <c r="AM54">
        <f t="shared" si="9"/>
        <v>82</v>
      </c>
      <c r="AO54" s="17">
        <f t="shared" si="18"/>
        <v>0</v>
      </c>
      <c r="AP54" s="17">
        <f t="shared" si="10"/>
        <v>8.4033613445378158E-2</v>
      </c>
      <c r="AQ54" s="17">
        <f t="shared" si="10"/>
        <v>0.18487394957983194</v>
      </c>
      <c r="AR54" s="17">
        <f t="shared" si="10"/>
        <v>0.2857142857142857</v>
      </c>
      <c r="AS54" s="17">
        <f t="shared" si="10"/>
        <v>0.36974789915966388</v>
      </c>
      <c r="AT54" s="17">
        <f t="shared" si="2"/>
        <v>1</v>
      </c>
      <c r="AU54" s="17">
        <f t="shared" si="3"/>
        <v>0.42857142857142855</v>
      </c>
      <c r="AV54" s="17">
        <f t="shared" si="4"/>
        <v>0.90756302521008403</v>
      </c>
      <c r="AW54" s="17">
        <f t="shared" si="5"/>
        <v>0.52100840336134457</v>
      </c>
      <c r="AY54" s="41">
        <f t="shared" si="11"/>
        <v>0.36974789915966388</v>
      </c>
      <c r="AZ54" s="41">
        <f t="shared" si="12"/>
        <v>0.5714285714285714</v>
      </c>
      <c r="BA54" s="41">
        <f t="shared" si="13"/>
        <v>0.38655462184873945</v>
      </c>
      <c r="BC54" s="41">
        <f t="shared" si="14"/>
        <v>0</v>
      </c>
      <c r="BD54" s="41">
        <f t="shared" si="14"/>
        <v>1</v>
      </c>
      <c r="BE54" s="41">
        <f t="shared" si="14"/>
        <v>8.3333333333333051E-2</v>
      </c>
      <c r="BG54" t="str" cm="1">
        <f t="array" ref="BG54">INDEX($BC$7:$BE$7,,MATCH(MAX(BC54:BE54),BC54:BE54,0))</f>
        <v>Brand</v>
      </c>
      <c r="BH54" s="42" t="str" cm="1">
        <f t="array" ref="BH54">INDEX(BI54:BK54,,MATCH(BG54,$BI$7:$BK$7,0))</f>
        <v>Coke</v>
      </c>
      <c r="BI54" s="43" cm="1">
        <f t="array" ref="BI54">INDEX($AO$7:$AS$7,,MATCH(MIN(AO54:AS54),AO54:AS54,0))</f>
        <v>3.5</v>
      </c>
      <c r="BJ54" s="43" t="str" cm="1">
        <f t="array" ref="BJ54">INDEX($AT$7:$AU$7,,MATCH(MIN(AT54:AU54),AT54:AU54,0))</f>
        <v>Coke</v>
      </c>
      <c r="BK54" s="43" t="str" cm="1">
        <f t="array" ref="BK54">INDEX($AV$7:$AW$7,,MATCH(MIN(AV54:AW54),AV54:AW54,0))</f>
        <v>Regular</v>
      </c>
      <c r="BR54" t="str">
        <f t="shared" si="16"/>
        <v>Regular Coke</v>
      </c>
    </row>
    <row r="55" spans="8:70" x14ac:dyDescent="0.2">
      <c r="H55">
        <v>48</v>
      </c>
      <c r="I55">
        <v>3</v>
      </c>
      <c r="J55">
        <v>6</v>
      </c>
      <c r="K55">
        <v>9</v>
      </c>
      <c r="L55">
        <v>13</v>
      </c>
      <c r="M55">
        <v>16</v>
      </c>
      <c r="N55">
        <v>11</v>
      </c>
      <c r="O55">
        <v>14</v>
      </c>
      <c r="P55">
        <v>17</v>
      </c>
      <c r="Q55">
        <v>19</v>
      </c>
      <c r="R55">
        <v>20</v>
      </c>
      <c r="S55">
        <v>1</v>
      </c>
      <c r="T55">
        <v>2</v>
      </c>
      <c r="U55">
        <v>4</v>
      </c>
      <c r="V55">
        <v>7</v>
      </c>
      <c r="W55">
        <v>10</v>
      </c>
      <c r="X55">
        <v>5</v>
      </c>
      <c r="Y55">
        <v>8</v>
      </c>
      <c r="Z55">
        <v>12</v>
      </c>
      <c r="AA55">
        <v>15</v>
      </c>
      <c r="AB55">
        <v>18</v>
      </c>
      <c r="AE55">
        <f t="shared" si="17"/>
        <v>20</v>
      </c>
      <c r="AF55">
        <f t="shared" si="7"/>
        <v>30</v>
      </c>
      <c r="AG55">
        <f t="shared" si="7"/>
        <v>42</v>
      </c>
      <c r="AH55">
        <f t="shared" si="7"/>
        <v>54</v>
      </c>
      <c r="AI55">
        <f t="shared" si="20"/>
        <v>64</v>
      </c>
      <c r="AJ55">
        <f t="shared" si="8"/>
        <v>82</v>
      </c>
      <c r="AK55">
        <f t="shared" si="8"/>
        <v>128</v>
      </c>
      <c r="AL55">
        <f t="shared" si="9"/>
        <v>71</v>
      </c>
      <c r="AM55">
        <f t="shared" si="9"/>
        <v>139</v>
      </c>
      <c r="AO55" s="17">
        <f t="shared" si="18"/>
        <v>0</v>
      </c>
      <c r="AP55" s="17">
        <f t="shared" si="10"/>
        <v>8.4033613445378158E-2</v>
      </c>
      <c r="AQ55" s="17">
        <f t="shared" si="10"/>
        <v>0.18487394957983194</v>
      </c>
      <c r="AR55" s="17">
        <f t="shared" si="10"/>
        <v>0.2857142857142857</v>
      </c>
      <c r="AS55" s="17">
        <f t="shared" si="10"/>
        <v>0.36974789915966388</v>
      </c>
      <c r="AT55" s="17">
        <f t="shared" si="2"/>
        <v>0.52100840336134457</v>
      </c>
      <c r="AU55" s="17">
        <f t="shared" si="3"/>
        <v>0.90756302521008403</v>
      </c>
      <c r="AV55" s="17">
        <f t="shared" si="4"/>
        <v>0.42857142857142855</v>
      </c>
      <c r="AW55" s="17">
        <f t="shared" si="5"/>
        <v>1</v>
      </c>
      <c r="AY55" s="41">
        <f t="shared" si="11"/>
        <v>0.36974789915966388</v>
      </c>
      <c r="AZ55" s="41">
        <f t="shared" si="12"/>
        <v>0.38655462184873945</v>
      </c>
      <c r="BA55" s="41">
        <f t="shared" si="13"/>
        <v>0.5714285714285714</v>
      </c>
      <c r="BC55" s="41">
        <f t="shared" si="14"/>
        <v>0</v>
      </c>
      <c r="BD55" s="41">
        <f t="shared" si="14"/>
        <v>8.3333333333333051E-2</v>
      </c>
      <c r="BE55" s="41">
        <f t="shared" si="14"/>
        <v>1</v>
      </c>
      <c r="BG55" t="str" cm="1">
        <f t="array" ref="BG55">INDEX($BC$7:$BE$7,,MATCH(MAX(BC55:BE55),BC55:BE55,0))</f>
        <v>Sugar</v>
      </c>
      <c r="BH55" s="42" t="str" cm="1">
        <f t="array" ref="BH55">INDEX(BI55:BK55,,MATCH(BG55,$BI$7:$BK$7,0))</f>
        <v>Diet</v>
      </c>
      <c r="BI55" s="43" cm="1">
        <f t="array" ref="BI55">INDEX($AO$7:$AS$7,,MATCH(MIN(AO55:AS55),AO55:AS55,0))</f>
        <v>3.5</v>
      </c>
      <c r="BJ55" s="43" t="str" cm="1">
        <f t="array" ref="BJ55">INDEX($AT$7:$AU$7,,MATCH(MIN(AT55:AU55),AT55:AU55,0))</f>
        <v>Pepsi</v>
      </c>
      <c r="BK55" s="43" t="str" cm="1">
        <f t="array" ref="BK55">INDEX($AV$7:$AW$7,,MATCH(MIN(AV55:AW55),AV55:AW55,0))</f>
        <v>Diet</v>
      </c>
      <c r="BR55" t="str">
        <f t="shared" si="16"/>
        <v>Diet Pepsi</v>
      </c>
    </row>
    <row r="56" spans="8:70" x14ac:dyDescent="0.2">
      <c r="H56">
        <v>49</v>
      </c>
      <c r="I56">
        <v>9</v>
      </c>
      <c r="J56">
        <v>13</v>
      </c>
      <c r="K56">
        <v>16</v>
      </c>
      <c r="L56">
        <v>19</v>
      </c>
      <c r="M56">
        <v>20</v>
      </c>
      <c r="N56">
        <v>3</v>
      </c>
      <c r="O56">
        <v>6</v>
      </c>
      <c r="P56">
        <v>10</v>
      </c>
      <c r="Q56">
        <v>14</v>
      </c>
      <c r="R56">
        <v>17</v>
      </c>
      <c r="S56">
        <v>4</v>
      </c>
      <c r="T56">
        <v>7</v>
      </c>
      <c r="U56">
        <v>11</v>
      </c>
      <c r="V56">
        <v>15</v>
      </c>
      <c r="W56">
        <v>18</v>
      </c>
      <c r="X56">
        <v>1</v>
      </c>
      <c r="Y56">
        <v>2</v>
      </c>
      <c r="Z56">
        <v>5</v>
      </c>
      <c r="AA56">
        <v>8</v>
      </c>
      <c r="AB56">
        <v>12</v>
      </c>
      <c r="AE56">
        <f t="shared" si="17"/>
        <v>17</v>
      </c>
      <c r="AF56">
        <f t="shared" si="7"/>
        <v>28</v>
      </c>
      <c r="AG56">
        <f t="shared" si="7"/>
        <v>42</v>
      </c>
      <c r="AH56">
        <f t="shared" si="7"/>
        <v>56</v>
      </c>
      <c r="AI56">
        <f t="shared" si="20"/>
        <v>67</v>
      </c>
      <c r="AJ56">
        <f t="shared" si="8"/>
        <v>83</v>
      </c>
      <c r="AK56">
        <f t="shared" si="8"/>
        <v>127</v>
      </c>
      <c r="AL56">
        <f t="shared" si="9"/>
        <v>132</v>
      </c>
      <c r="AM56">
        <f t="shared" si="9"/>
        <v>78</v>
      </c>
      <c r="AO56" s="17">
        <f t="shared" si="18"/>
        <v>0</v>
      </c>
      <c r="AP56" s="17">
        <f t="shared" si="10"/>
        <v>9.5652173913043481E-2</v>
      </c>
      <c r="AQ56" s="17">
        <f t="shared" si="10"/>
        <v>0.21739130434782608</v>
      </c>
      <c r="AR56" s="17">
        <f t="shared" si="10"/>
        <v>0.33913043478260868</v>
      </c>
      <c r="AS56" s="17">
        <f t="shared" si="10"/>
        <v>0.43478260869565216</v>
      </c>
      <c r="AT56" s="17">
        <f t="shared" si="2"/>
        <v>0.57391304347826089</v>
      </c>
      <c r="AU56" s="17">
        <f t="shared" si="3"/>
        <v>0.95652173913043481</v>
      </c>
      <c r="AV56" s="17">
        <f t="shared" si="4"/>
        <v>1</v>
      </c>
      <c r="AW56" s="17">
        <f t="shared" si="5"/>
        <v>0.5304347826086957</v>
      </c>
      <c r="AY56" s="41">
        <f t="shared" si="11"/>
        <v>0.43478260869565216</v>
      </c>
      <c r="AZ56" s="41">
        <f t="shared" si="12"/>
        <v>0.38260869565217392</v>
      </c>
      <c r="BA56" s="41">
        <f t="shared" si="13"/>
        <v>0.4695652173913043</v>
      </c>
      <c r="BC56" s="41">
        <f t="shared" si="14"/>
        <v>0.60000000000000009</v>
      </c>
      <c r="BD56" s="41">
        <f t="shared" si="14"/>
        <v>0</v>
      </c>
      <c r="BE56" s="41">
        <f t="shared" si="14"/>
        <v>1</v>
      </c>
      <c r="BG56" t="str" cm="1">
        <f t="array" ref="BG56">INDEX($BC$7:$BE$7,,MATCH(MAX(BC56:BE56),BC56:BE56,0))</f>
        <v>Sugar</v>
      </c>
      <c r="BH56" s="42" t="str" cm="1">
        <f t="array" ref="BH56">INDEX(BI56:BK56,,MATCH(BG56,$BI$7:$BK$7,0))</f>
        <v>Regular</v>
      </c>
      <c r="BI56" s="43" cm="1">
        <f t="array" ref="BI56">INDEX($AO$7:$AS$7,,MATCH(MIN(AO56:AS56),AO56:AS56,0))</f>
        <v>3.5</v>
      </c>
      <c r="BJ56" s="43" t="str" cm="1">
        <f t="array" ref="BJ56">INDEX($AT$7:$AU$7,,MATCH(MIN(AT56:AU56),AT56:AU56,0))</f>
        <v>Pepsi</v>
      </c>
      <c r="BK56" s="43" t="str" cm="1">
        <f t="array" ref="BK56">INDEX($AV$7:$AW$7,,MATCH(MIN(AV56:AW56),AV56:AW56,0))</f>
        <v>Regular</v>
      </c>
      <c r="BR56" t="str">
        <f t="shared" si="16"/>
        <v>Regular Pepsi</v>
      </c>
    </row>
    <row r="57" spans="8:70" x14ac:dyDescent="0.2">
      <c r="H57">
        <v>50</v>
      </c>
      <c r="I57">
        <v>4</v>
      </c>
      <c r="J57">
        <v>7</v>
      </c>
      <c r="K57">
        <v>10</v>
      </c>
      <c r="L57">
        <v>12</v>
      </c>
      <c r="M57">
        <v>15</v>
      </c>
      <c r="N57">
        <v>1</v>
      </c>
      <c r="O57">
        <v>2</v>
      </c>
      <c r="P57">
        <v>3</v>
      </c>
      <c r="Q57">
        <v>5</v>
      </c>
      <c r="R57">
        <v>8</v>
      </c>
      <c r="S57">
        <v>13</v>
      </c>
      <c r="T57">
        <v>16</v>
      </c>
      <c r="U57">
        <v>18</v>
      </c>
      <c r="V57">
        <v>19</v>
      </c>
      <c r="W57">
        <v>20</v>
      </c>
      <c r="X57">
        <v>6</v>
      </c>
      <c r="Y57">
        <v>9</v>
      </c>
      <c r="Z57">
        <v>11</v>
      </c>
      <c r="AA57">
        <v>14</v>
      </c>
      <c r="AB57">
        <v>17</v>
      </c>
      <c r="AE57">
        <f t="shared" si="17"/>
        <v>24</v>
      </c>
      <c r="AF57">
        <f t="shared" si="7"/>
        <v>34</v>
      </c>
      <c r="AG57">
        <f t="shared" si="7"/>
        <v>42</v>
      </c>
      <c r="AH57">
        <f t="shared" si="7"/>
        <v>50</v>
      </c>
      <c r="AI57">
        <f t="shared" si="20"/>
        <v>60</v>
      </c>
      <c r="AJ57">
        <f t="shared" si="8"/>
        <v>143</v>
      </c>
      <c r="AK57">
        <f t="shared" si="8"/>
        <v>67</v>
      </c>
      <c r="AL57">
        <f t="shared" si="9"/>
        <v>134</v>
      </c>
      <c r="AM57">
        <f t="shared" si="9"/>
        <v>76</v>
      </c>
      <c r="AO57" s="17">
        <f t="shared" si="18"/>
        <v>0</v>
      </c>
      <c r="AP57" s="17">
        <f t="shared" si="10"/>
        <v>8.4033613445378158E-2</v>
      </c>
      <c r="AQ57" s="17">
        <f t="shared" si="10"/>
        <v>0.15126050420168066</v>
      </c>
      <c r="AR57" s="17">
        <f t="shared" si="10"/>
        <v>0.21848739495798319</v>
      </c>
      <c r="AS57" s="17">
        <f t="shared" si="10"/>
        <v>0.30252100840336132</v>
      </c>
      <c r="AT57" s="17">
        <f t="shared" si="2"/>
        <v>1</v>
      </c>
      <c r="AU57" s="17">
        <f t="shared" si="3"/>
        <v>0.36134453781512604</v>
      </c>
      <c r="AV57" s="17">
        <f t="shared" si="4"/>
        <v>0.92436974789915971</v>
      </c>
      <c r="AW57" s="17">
        <f t="shared" si="5"/>
        <v>0.43697478991596639</v>
      </c>
      <c r="AY57" s="41">
        <f t="shared" si="11"/>
        <v>0.30252100840336132</v>
      </c>
      <c r="AZ57" s="41">
        <f t="shared" si="12"/>
        <v>0.6386554621848739</v>
      </c>
      <c r="BA57" s="41">
        <f t="shared" si="13"/>
        <v>0.48739495798319332</v>
      </c>
      <c r="BC57" s="41">
        <f t="shared" si="14"/>
        <v>0</v>
      </c>
      <c r="BD57" s="41">
        <f t="shared" si="14"/>
        <v>1</v>
      </c>
      <c r="BE57" s="41">
        <f t="shared" si="14"/>
        <v>0.55000000000000027</v>
      </c>
      <c r="BG57" t="str" cm="1">
        <f t="array" ref="BG57">INDEX($BC$7:$BE$7,,MATCH(MAX(BC57:BE57),BC57:BE57,0))</f>
        <v>Brand</v>
      </c>
      <c r="BH57" s="42" t="str" cm="1">
        <f t="array" ref="BH57">INDEX(BI57:BK57,,MATCH(BG57,$BI$7:$BK$7,0))</f>
        <v>Coke</v>
      </c>
      <c r="BI57" s="43" cm="1">
        <f t="array" ref="BI57">INDEX($AO$7:$AS$7,,MATCH(MIN(AO57:AS57),AO57:AS57,0))</f>
        <v>3.5</v>
      </c>
      <c r="BJ57" s="43" t="str" cm="1">
        <f t="array" ref="BJ57">INDEX($AT$7:$AU$7,,MATCH(MIN(AT57:AU57),AT57:AU57,0))</f>
        <v>Coke</v>
      </c>
      <c r="BK57" s="43" t="str" cm="1">
        <f t="array" ref="BK57">INDEX($AV$7:$AW$7,,MATCH(MIN(AV57:AW57),AV57:AW57,0))</f>
        <v>Regular</v>
      </c>
      <c r="BR57" t="str">
        <f t="shared" si="16"/>
        <v>Regular Coke</v>
      </c>
    </row>
    <row r="58" spans="8:70" x14ac:dyDescent="0.2">
      <c r="H58">
        <v>51</v>
      </c>
      <c r="I58">
        <v>4</v>
      </c>
      <c r="J58">
        <v>8</v>
      </c>
      <c r="K58">
        <v>12</v>
      </c>
      <c r="L58">
        <v>16</v>
      </c>
      <c r="M58">
        <v>20</v>
      </c>
      <c r="N58">
        <v>2</v>
      </c>
      <c r="O58">
        <v>6</v>
      </c>
      <c r="P58">
        <v>10</v>
      </c>
      <c r="Q58">
        <v>14</v>
      </c>
      <c r="R58">
        <v>18</v>
      </c>
      <c r="S58">
        <v>3</v>
      </c>
      <c r="T58">
        <v>7</v>
      </c>
      <c r="U58">
        <v>11</v>
      </c>
      <c r="V58">
        <v>15</v>
      </c>
      <c r="W58">
        <v>19</v>
      </c>
      <c r="X58">
        <v>1</v>
      </c>
      <c r="Y58">
        <v>5</v>
      </c>
      <c r="Z58">
        <v>9</v>
      </c>
      <c r="AA58">
        <v>13</v>
      </c>
      <c r="AB58">
        <v>17</v>
      </c>
      <c r="AE58">
        <f t="shared" si="17"/>
        <v>10</v>
      </c>
      <c r="AF58">
        <f t="shared" si="7"/>
        <v>26</v>
      </c>
      <c r="AG58">
        <f t="shared" si="7"/>
        <v>42</v>
      </c>
      <c r="AH58">
        <f t="shared" si="7"/>
        <v>58</v>
      </c>
      <c r="AI58">
        <f t="shared" si="20"/>
        <v>74</v>
      </c>
      <c r="AJ58">
        <f t="shared" si="8"/>
        <v>100</v>
      </c>
      <c r="AK58">
        <f t="shared" si="8"/>
        <v>110</v>
      </c>
      <c r="AL58">
        <f t="shared" si="9"/>
        <v>115</v>
      </c>
      <c r="AM58">
        <f t="shared" si="9"/>
        <v>95</v>
      </c>
      <c r="AO58" s="17">
        <f t="shared" si="18"/>
        <v>0</v>
      </c>
      <c r="AP58" s="17">
        <f t="shared" si="10"/>
        <v>0.15238095238095239</v>
      </c>
      <c r="AQ58" s="17">
        <f t="shared" si="10"/>
        <v>0.30476190476190479</v>
      </c>
      <c r="AR58" s="17">
        <f t="shared" si="10"/>
        <v>0.45714285714285713</v>
      </c>
      <c r="AS58" s="17">
        <f t="shared" si="10"/>
        <v>0.60952380952380958</v>
      </c>
      <c r="AT58" s="17">
        <f t="shared" si="2"/>
        <v>0.8571428571428571</v>
      </c>
      <c r="AU58" s="17">
        <f t="shared" si="3"/>
        <v>0.95238095238095233</v>
      </c>
      <c r="AV58" s="17">
        <f t="shared" si="4"/>
        <v>1</v>
      </c>
      <c r="AW58" s="17">
        <f t="shared" si="5"/>
        <v>0.80952380952380953</v>
      </c>
      <c r="AY58" s="41">
        <f t="shared" si="11"/>
        <v>0.60952380952380958</v>
      </c>
      <c r="AZ58" s="41">
        <f t="shared" si="12"/>
        <v>9.5238095238095233E-2</v>
      </c>
      <c r="BA58" s="41">
        <f t="shared" si="13"/>
        <v>0.19047619047619047</v>
      </c>
      <c r="BC58" s="41">
        <f t="shared" si="14"/>
        <v>1</v>
      </c>
      <c r="BD58" s="41">
        <f t="shared" si="14"/>
        <v>0</v>
      </c>
      <c r="BE58" s="41">
        <f t="shared" si="14"/>
        <v>0.18518518518518515</v>
      </c>
      <c r="BG58" t="str" cm="1">
        <f t="array" ref="BG58">INDEX($BC$7:$BE$7,,MATCH(MAX(BC58:BE58),BC58:BE58,0))</f>
        <v>Price</v>
      </c>
      <c r="BH58" s="42" cm="1">
        <f t="array" ref="BH58">INDEX(BI58:BK58,,MATCH(BG58,$BI$7:$BK$7,0))</f>
        <v>3.5</v>
      </c>
      <c r="BI58" s="43" cm="1">
        <f t="array" ref="BI58">INDEX($AO$7:$AS$7,,MATCH(MIN(AO58:AS58),AO58:AS58,0))</f>
        <v>3.5</v>
      </c>
      <c r="BJ58" s="43" t="str" cm="1">
        <f t="array" ref="BJ58">INDEX($AT$7:$AU$7,,MATCH(MIN(AT58:AU58),AT58:AU58,0))</f>
        <v>Pepsi</v>
      </c>
      <c r="BK58" s="43" t="str" cm="1">
        <f t="array" ref="BK58">INDEX($AV$7:$AW$7,,MATCH(MIN(AV58:AW58),AV58:AW58,0))</f>
        <v>Regular</v>
      </c>
      <c r="BR58" t="str">
        <f t="shared" si="16"/>
        <v>Price Only</v>
      </c>
    </row>
    <row r="59" spans="8:70" x14ac:dyDescent="0.2">
      <c r="H59">
        <v>52</v>
      </c>
      <c r="I59">
        <v>11</v>
      </c>
      <c r="J59">
        <v>14</v>
      </c>
      <c r="K59">
        <v>17</v>
      </c>
      <c r="L59">
        <v>19</v>
      </c>
      <c r="M59">
        <v>20</v>
      </c>
      <c r="N59">
        <v>5</v>
      </c>
      <c r="O59">
        <v>8</v>
      </c>
      <c r="P59">
        <v>12</v>
      </c>
      <c r="Q59">
        <v>15</v>
      </c>
      <c r="R59">
        <v>18</v>
      </c>
      <c r="S59">
        <v>3</v>
      </c>
      <c r="T59">
        <v>6</v>
      </c>
      <c r="U59">
        <v>9</v>
      </c>
      <c r="V59">
        <v>13</v>
      </c>
      <c r="W59">
        <v>16</v>
      </c>
      <c r="X59">
        <v>1</v>
      </c>
      <c r="Y59">
        <v>2</v>
      </c>
      <c r="Z59">
        <v>4</v>
      </c>
      <c r="AA59">
        <v>7</v>
      </c>
      <c r="AB59">
        <v>10</v>
      </c>
      <c r="AE59">
        <f t="shared" si="17"/>
        <v>20</v>
      </c>
      <c r="AF59">
        <f t="shared" si="7"/>
        <v>30</v>
      </c>
      <c r="AG59">
        <f t="shared" si="7"/>
        <v>42</v>
      </c>
      <c r="AH59">
        <f t="shared" si="7"/>
        <v>54</v>
      </c>
      <c r="AI59">
        <f t="shared" si="20"/>
        <v>64</v>
      </c>
      <c r="AJ59">
        <f t="shared" si="8"/>
        <v>71</v>
      </c>
      <c r="AK59">
        <f t="shared" si="8"/>
        <v>139</v>
      </c>
      <c r="AL59">
        <f t="shared" si="9"/>
        <v>128</v>
      </c>
      <c r="AM59">
        <f t="shared" si="9"/>
        <v>82</v>
      </c>
      <c r="AO59" s="17">
        <f t="shared" si="18"/>
        <v>0</v>
      </c>
      <c r="AP59" s="17">
        <f t="shared" si="10"/>
        <v>8.4033613445378158E-2</v>
      </c>
      <c r="AQ59" s="17">
        <f t="shared" si="10"/>
        <v>0.18487394957983194</v>
      </c>
      <c r="AR59" s="17">
        <f t="shared" si="10"/>
        <v>0.2857142857142857</v>
      </c>
      <c r="AS59" s="17">
        <f t="shared" si="10"/>
        <v>0.36974789915966388</v>
      </c>
      <c r="AT59" s="17">
        <f t="shared" si="2"/>
        <v>0.42857142857142855</v>
      </c>
      <c r="AU59" s="17">
        <f t="shared" si="3"/>
        <v>1</v>
      </c>
      <c r="AV59" s="17">
        <f t="shared" si="4"/>
        <v>0.90756302521008403</v>
      </c>
      <c r="AW59" s="17">
        <f t="shared" si="5"/>
        <v>0.52100840336134457</v>
      </c>
      <c r="AY59" s="41">
        <f t="shared" si="11"/>
        <v>0.36974789915966388</v>
      </c>
      <c r="AZ59" s="41">
        <f t="shared" si="12"/>
        <v>0.5714285714285714</v>
      </c>
      <c r="BA59" s="41">
        <f t="shared" si="13"/>
        <v>0.38655462184873945</v>
      </c>
      <c r="BC59" s="41">
        <f t="shared" si="14"/>
        <v>0</v>
      </c>
      <c r="BD59" s="41">
        <f t="shared" si="14"/>
        <v>1</v>
      </c>
      <c r="BE59" s="41">
        <f t="shared" si="14"/>
        <v>8.3333333333333051E-2</v>
      </c>
      <c r="BG59" t="str" cm="1">
        <f t="array" ref="BG59">INDEX($BC$7:$BE$7,,MATCH(MAX(BC59:BE59),BC59:BE59,0))</f>
        <v>Brand</v>
      </c>
      <c r="BH59" s="42" t="str" cm="1">
        <f t="array" ref="BH59">INDEX(BI59:BK59,,MATCH(BG59,$BI$7:$BK$7,0))</f>
        <v>Pepsi</v>
      </c>
      <c r="BI59" s="43" cm="1">
        <f t="array" ref="BI59">INDEX($AO$7:$AS$7,,MATCH(MIN(AO59:AS59),AO59:AS59,0))</f>
        <v>3.5</v>
      </c>
      <c r="BJ59" s="43" t="str" cm="1">
        <f t="array" ref="BJ59">INDEX($AT$7:$AU$7,,MATCH(MIN(AT59:AU59),AT59:AU59,0))</f>
        <v>Pepsi</v>
      </c>
      <c r="BK59" s="43" t="str" cm="1">
        <f t="array" ref="BK59">INDEX($AV$7:$AW$7,,MATCH(MIN(AV59:AW59),AV59:AW59,0))</f>
        <v>Regular</v>
      </c>
      <c r="BR59" t="str">
        <f t="shared" si="16"/>
        <v>Regular Pepsi</v>
      </c>
    </row>
    <row r="60" spans="8:70" x14ac:dyDescent="0.2">
      <c r="H60">
        <v>53</v>
      </c>
      <c r="I60">
        <v>4</v>
      </c>
      <c r="J60">
        <v>8</v>
      </c>
      <c r="K60">
        <v>12</v>
      </c>
      <c r="L60">
        <v>16</v>
      </c>
      <c r="M60">
        <v>20</v>
      </c>
      <c r="N60">
        <v>3</v>
      </c>
      <c r="O60">
        <v>7</v>
      </c>
      <c r="P60">
        <v>11</v>
      </c>
      <c r="Q60">
        <v>15</v>
      </c>
      <c r="R60">
        <v>19</v>
      </c>
      <c r="S60">
        <v>2</v>
      </c>
      <c r="T60">
        <v>6</v>
      </c>
      <c r="U60">
        <v>10</v>
      </c>
      <c r="V60">
        <v>14</v>
      </c>
      <c r="W60">
        <v>18</v>
      </c>
      <c r="X60">
        <v>1</v>
      </c>
      <c r="Y60">
        <v>5</v>
      </c>
      <c r="Z60">
        <v>9</v>
      </c>
      <c r="AA60">
        <v>13</v>
      </c>
      <c r="AB60">
        <v>17</v>
      </c>
      <c r="AE60">
        <f t="shared" si="17"/>
        <v>10</v>
      </c>
      <c r="AF60">
        <f t="shared" si="7"/>
        <v>26</v>
      </c>
      <c r="AG60">
        <f t="shared" si="7"/>
        <v>42</v>
      </c>
      <c r="AH60">
        <f t="shared" si="7"/>
        <v>58</v>
      </c>
      <c r="AI60">
        <f t="shared" si="20"/>
        <v>74</v>
      </c>
      <c r="AJ60">
        <f t="shared" si="8"/>
        <v>95</v>
      </c>
      <c r="AK60">
        <f t="shared" si="8"/>
        <v>115</v>
      </c>
      <c r="AL60">
        <f t="shared" si="9"/>
        <v>110</v>
      </c>
      <c r="AM60">
        <f t="shared" si="9"/>
        <v>100</v>
      </c>
      <c r="AO60" s="17">
        <f t="shared" si="18"/>
        <v>0</v>
      </c>
      <c r="AP60" s="17">
        <f t="shared" si="10"/>
        <v>0.15238095238095239</v>
      </c>
      <c r="AQ60" s="17">
        <f t="shared" si="10"/>
        <v>0.30476190476190479</v>
      </c>
      <c r="AR60" s="17">
        <f t="shared" si="10"/>
        <v>0.45714285714285713</v>
      </c>
      <c r="AS60" s="17">
        <f t="shared" si="10"/>
        <v>0.60952380952380958</v>
      </c>
      <c r="AT60" s="17">
        <f t="shared" si="2"/>
        <v>0.80952380952380953</v>
      </c>
      <c r="AU60" s="17">
        <f t="shared" si="3"/>
        <v>1</v>
      </c>
      <c r="AV60" s="17">
        <f t="shared" si="4"/>
        <v>0.95238095238095233</v>
      </c>
      <c r="AW60" s="17">
        <f t="shared" si="5"/>
        <v>0.8571428571428571</v>
      </c>
      <c r="AY60" s="41">
        <f t="shared" si="11"/>
        <v>0.60952380952380958</v>
      </c>
      <c r="AZ60" s="41">
        <f t="shared" si="12"/>
        <v>0.19047619047619047</v>
      </c>
      <c r="BA60" s="41">
        <f t="shared" si="13"/>
        <v>9.5238095238095233E-2</v>
      </c>
      <c r="BC60" s="41">
        <f t="shared" si="14"/>
        <v>1</v>
      </c>
      <c r="BD60" s="41">
        <f t="shared" si="14"/>
        <v>0.18518518518518515</v>
      </c>
      <c r="BE60" s="41">
        <f t="shared" si="14"/>
        <v>0</v>
      </c>
      <c r="BG60" t="str" cm="1">
        <f t="array" ref="BG60">INDEX($BC$7:$BE$7,,MATCH(MAX(BC60:BE60),BC60:BE60,0))</f>
        <v>Price</v>
      </c>
      <c r="BH60" s="42" cm="1">
        <f t="array" ref="BH60">INDEX(BI60:BK60,,MATCH(BG60,$BI$7:$BK$7,0))</f>
        <v>3.5</v>
      </c>
      <c r="BI60" s="43" cm="1">
        <f t="array" ref="BI60">INDEX($AO$7:$AS$7,,MATCH(MIN(AO60:AS60),AO60:AS60,0))</f>
        <v>3.5</v>
      </c>
      <c r="BJ60" s="43" t="str" cm="1">
        <f t="array" ref="BJ60">INDEX($AT$7:$AU$7,,MATCH(MIN(AT60:AU60),AT60:AU60,0))</f>
        <v>Pepsi</v>
      </c>
      <c r="BK60" s="43" t="str" cm="1">
        <f t="array" ref="BK60">INDEX($AV$7:$AW$7,,MATCH(MIN(AV60:AW60),AV60:AW60,0))</f>
        <v>Regular</v>
      </c>
      <c r="BR60" t="str">
        <f t="shared" si="16"/>
        <v>Price Only</v>
      </c>
    </row>
    <row r="61" spans="8:70" x14ac:dyDescent="0.2">
      <c r="H61">
        <v>54</v>
      </c>
      <c r="I61">
        <v>4</v>
      </c>
      <c r="J61">
        <v>7</v>
      </c>
      <c r="K61">
        <v>10</v>
      </c>
      <c r="L61">
        <v>12</v>
      </c>
      <c r="M61">
        <v>15</v>
      </c>
      <c r="N61">
        <v>1</v>
      </c>
      <c r="O61">
        <v>2</v>
      </c>
      <c r="P61">
        <v>3</v>
      </c>
      <c r="Q61">
        <v>5</v>
      </c>
      <c r="R61">
        <v>8</v>
      </c>
      <c r="S61">
        <v>13</v>
      </c>
      <c r="T61">
        <v>16</v>
      </c>
      <c r="U61">
        <v>18</v>
      </c>
      <c r="V61">
        <v>19</v>
      </c>
      <c r="W61">
        <v>20</v>
      </c>
      <c r="X61">
        <v>6</v>
      </c>
      <c r="Y61">
        <v>9</v>
      </c>
      <c r="Z61">
        <v>11</v>
      </c>
      <c r="AA61">
        <v>14</v>
      </c>
      <c r="AB61">
        <v>17</v>
      </c>
      <c r="AE61">
        <f t="shared" si="17"/>
        <v>24</v>
      </c>
      <c r="AF61">
        <f t="shared" si="7"/>
        <v>34</v>
      </c>
      <c r="AG61">
        <f t="shared" si="7"/>
        <v>42</v>
      </c>
      <c r="AH61">
        <f t="shared" si="7"/>
        <v>50</v>
      </c>
      <c r="AI61">
        <f t="shared" si="20"/>
        <v>60</v>
      </c>
      <c r="AJ61">
        <f t="shared" si="8"/>
        <v>143</v>
      </c>
      <c r="AK61">
        <f t="shared" si="8"/>
        <v>67</v>
      </c>
      <c r="AL61">
        <f t="shared" si="9"/>
        <v>134</v>
      </c>
      <c r="AM61">
        <f t="shared" si="9"/>
        <v>76</v>
      </c>
      <c r="AO61" s="17">
        <f t="shared" si="18"/>
        <v>0</v>
      </c>
      <c r="AP61" s="17">
        <f t="shared" si="10"/>
        <v>8.4033613445378158E-2</v>
      </c>
      <c r="AQ61" s="17">
        <f t="shared" si="10"/>
        <v>0.15126050420168066</v>
      </c>
      <c r="AR61" s="17">
        <f t="shared" si="10"/>
        <v>0.21848739495798319</v>
      </c>
      <c r="AS61" s="17">
        <f t="shared" si="10"/>
        <v>0.30252100840336132</v>
      </c>
      <c r="AT61" s="17">
        <f t="shared" si="2"/>
        <v>1</v>
      </c>
      <c r="AU61" s="17">
        <f t="shared" si="3"/>
        <v>0.36134453781512604</v>
      </c>
      <c r="AV61" s="17">
        <f t="shared" si="4"/>
        <v>0.92436974789915971</v>
      </c>
      <c r="AW61" s="17">
        <f t="shared" si="5"/>
        <v>0.43697478991596639</v>
      </c>
      <c r="AY61" s="41">
        <f t="shared" si="11"/>
        <v>0.30252100840336132</v>
      </c>
      <c r="AZ61" s="41">
        <f t="shared" si="12"/>
        <v>0.6386554621848739</v>
      </c>
      <c r="BA61" s="41">
        <f t="shared" si="13"/>
        <v>0.48739495798319332</v>
      </c>
      <c r="BC61" s="41">
        <f t="shared" si="14"/>
        <v>0</v>
      </c>
      <c r="BD61" s="41">
        <f t="shared" si="14"/>
        <v>1</v>
      </c>
      <c r="BE61" s="41">
        <f t="shared" si="14"/>
        <v>0.55000000000000027</v>
      </c>
      <c r="BG61" t="str" cm="1">
        <f t="array" ref="BG61">INDEX($BC$7:$BE$7,,MATCH(MAX(BC61:BE61),BC61:BE61,0))</f>
        <v>Brand</v>
      </c>
      <c r="BH61" s="42" t="str" cm="1">
        <f t="array" ref="BH61">INDEX(BI61:BK61,,MATCH(BG61,$BI$7:$BK$7,0))</f>
        <v>Coke</v>
      </c>
      <c r="BI61" s="43" cm="1">
        <f t="array" ref="BI61">INDEX($AO$7:$AS$7,,MATCH(MIN(AO61:AS61),AO61:AS61,0))</f>
        <v>3.5</v>
      </c>
      <c r="BJ61" s="43" t="str" cm="1">
        <f t="array" ref="BJ61">INDEX($AT$7:$AU$7,,MATCH(MIN(AT61:AU61),AT61:AU61,0))</f>
        <v>Coke</v>
      </c>
      <c r="BK61" s="43" t="str" cm="1">
        <f t="array" ref="BK61">INDEX($AV$7:$AW$7,,MATCH(MIN(AV61:AW61),AV61:AW61,0))</f>
        <v>Regular</v>
      </c>
      <c r="BR61" t="str">
        <f t="shared" si="16"/>
        <v>Regular Coke</v>
      </c>
    </row>
    <row r="62" spans="8:70" x14ac:dyDescent="0.2">
      <c r="H62">
        <v>55</v>
      </c>
      <c r="I62">
        <v>6</v>
      </c>
      <c r="J62">
        <v>9</v>
      </c>
      <c r="K62">
        <v>11</v>
      </c>
      <c r="L62">
        <v>13</v>
      </c>
      <c r="M62">
        <v>16</v>
      </c>
      <c r="N62">
        <v>1</v>
      </c>
      <c r="O62">
        <v>2</v>
      </c>
      <c r="P62">
        <v>3</v>
      </c>
      <c r="Q62">
        <v>4</v>
      </c>
      <c r="R62">
        <v>7</v>
      </c>
      <c r="S62">
        <v>14</v>
      </c>
      <c r="T62">
        <v>17</v>
      </c>
      <c r="U62">
        <v>18</v>
      </c>
      <c r="V62">
        <v>19</v>
      </c>
      <c r="W62">
        <v>20</v>
      </c>
      <c r="X62">
        <v>5</v>
      </c>
      <c r="Y62">
        <v>8</v>
      </c>
      <c r="Z62">
        <v>10</v>
      </c>
      <c r="AA62">
        <v>12</v>
      </c>
      <c r="AB62">
        <v>15</v>
      </c>
      <c r="AE62">
        <f t="shared" si="17"/>
        <v>26</v>
      </c>
      <c r="AF62">
        <f t="shared" si="7"/>
        <v>36</v>
      </c>
      <c r="AG62">
        <f t="shared" si="7"/>
        <v>42</v>
      </c>
      <c r="AH62">
        <f t="shared" si="7"/>
        <v>48</v>
      </c>
      <c r="AI62">
        <f t="shared" si="20"/>
        <v>58</v>
      </c>
      <c r="AJ62">
        <f t="shared" si="8"/>
        <v>138</v>
      </c>
      <c r="AK62">
        <f t="shared" si="8"/>
        <v>72</v>
      </c>
      <c r="AL62">
        <f t="shared" si="9"/>
        <v>143</v>
      </c>
      <c r="AM62">
        <f t="shared" si="9"/>
        <v>67</v>
      </c>
      <c r="AO62" s="17">
        <f t="shared" si="18"/>
        <v>0</v>
      </c>
      <c r="AP62" s="17">
        <f t="shared" si="10"/>
        <v>8.5470085470085472E-2</v>
      </c>
      <c r="AQ62" s="17">
        <f t="shared" si="10"/>
        <v>0.13675213675213677</v>
      </c>
      <c r="AR62" s="17">
        <f t="shared" si="10"/>
        <v>0.18803418803418803</v>
      </c>
      <c r="AS62" s="17">
        <f t="shared" si="10"/>
        <v>0.27350427350427353</v>
      </c>
      <c r="AT62" s="17">
        <f t="shared" si="2"/>
        <v>0.95726495726495731</v>
      </c>
      <c r="AU62" s="17">
        <f t="shared" si="3"/>
        <v>0.39316239316239315</v>
      </c>
      <c r="AV62" s="17">
        <f t="shared" si="4"/>
        <v>1</v>
      </c>
      <c r="AW62" s="17">
        <f t="shared" si="5"/>
        <v>0.3504273504273504</v>
      </c>
      <c r="AY62" s="41">
        <f t="shared" si="11"/>
        <v>0.27350427350427353</v>
      </c>
      <c r="AZ62" s="41">
        <f t="shared" si="12"/>
        <v>0.5641025641025641</v>
      </c>
      <c r="BA62" s="41">
        <f t="shared" si="13"/>
        <v>0.6495726495726496</v>
      </c>
      <c r="BC62" s="41">
        <f t="shared" si="14"/>
        <v>0</v>
      </c>
      <c r="BD62" s="41">
        <f t="shared" si="14"/>
        <v>0.7727272727272726</v>
      </c>
      <c r="BE62" s="41">
        <f t="shared" si="14"/>
        <v>1</v>
      </c>
      <c r="BG62" t="str" cm="1">
        <f t="array" ref="BG62">INDEX($BC$7:$BE$7,,MATCH(MAX(BC62:BE62),BC62:BE62,0))</f>
        <v>Sugar</v>
      </c>
      <c r="BH62" s="42" t="str" cm="1">
        <f t="array" ref="BH62">INDEX(BI62:BK62,,MATCH(BG62,$BI$7:$BK$7,0))</f>
        <v>Regular</v>
      </c>
      <c r="BI62" s="43" cm="1">
        <f t="array" ref="BI62">INDEX($AO$7:$AS$7,,MATCH(MIN(AO62:AS62),AO62:AS62,0))</f>
        <v>3.5</v>
      </c>
      <c r="BJ62" s="43" t="str" cm="1">
        <f t="array" ref="BJ62">INDEX($AT$7:$AU$7,,MATCH(MIN(AT62:AU62),AT62:AU62,0))</f>
        <v>Coke</v>
      </c>
      <c r="BK62" s="43" t="str" cm="1">
        <f t="array" ref="BK62">INDEX($AV$7:$AW$7,,MATCH(MIN(AV62:AW62),AV62:AW62,0))</f>
        <v>Regular</v>
      </c>
      <c r="BR62" t="str">
        <f t="shared" si="16"/>
        <v>Regular Coke</v>
      </c>
    </row>
    <row r="63" spans="8:70" x14ac:dyDescent="0.2">
      <c r="H63">
        <v>56</v>
      </c>
      <c r="I63">
        <v>6</v>
      </c>
      <c r="J63">
        <v>9</v>
      </c>
      <c r="K63">
        <v>11</v>
      </c>
      <c r="L63">
        <v>14</v>
      </c>
      <c r="M63">
        <v>17</v>
      </c>
      <c r="N63">
        <v>13</v>
      </c>
      <c r="O63">
        <v>16</v>
      </c>
      <c r="P63">
        <v>18</v>
      </c>
      <c r="Q63">
        <v>19</v>
      </c>
      <c r="R63">
        <v>20</v>
      </c>
      <c r="S63">
        <v>1</v>
      </c>
      <c r="T63">
        <v>2</v>
      </c>
      <c r="U63">
        <v>3</v>
      </c>
      <c r="V63">
        <v>5</v>
      </c>
      <c r="W63">
        <v>8</v>
      </c>
      <c r="X63">
        <v>4</v>
      </c>
      <c r="Y63">
        <v>7</v>
      </c>
      <c r="Z63">
        <v>10</v>
      </c>
      <c r="AA63">
        <v>12</v>
      </c>
      <c r="AB63">
        <v>15</v>
      </c>
      <c r="AE63">
        <f t="shared" si="17"/>
        <v>24</v>
      </c>
      <c r="AF63">
        <f t="shared" si="7"/>
        <v>34</v>
      </c>
      <c r="AG63">
        <f t="shared" si="7"/>
        <v>42</v>
      </c>
      <c r="AH63">
        <f t="shared" si="7"/>
        <v>50</v>
      </c>
      <c r="AI63">
        <f t="shared" si="20"/>
        <v>60</v>
      </c>
      <c r="AJ63">
        <f t="shared" si="8"/>
        <v>67</v>
      </c>
      <c r="AK63">
        <f t="shared" si="8"/>
        <v>143</v>
      </c>
      <c r="AL63">
        <f t="shared" si="9"/>
        <v>76</v>
      </c>
      <c r="AM63">
        <f t="shared" si="9"/>
        <v>134</v>
      </c>
      <c r="AO63" s="17">
        <f t="shared" si="18"/>
        <v>0</v>
      </c>
      <c r="AP63" s="17">
        <f t="shared" si="10"/>
        <v>8.4033613445378158E-2</v>
      </c>
      <c r="AQ63" s="17">
        <f t="shared" si="10"/>
        <v>0.15126050420168066</v>
      </c>
      <c r="AR63" s="17">
        <f t="shared" si="10"/>
        <v>0.21848739495798319</v>
      </c>
      <c r="AS63" s="17">
        <f t="shared" si="10"/>
        <v>0.30252100840336132</v>
      </c>
      <c r="AT63" s="17">
        <f t="shared" si="2"/>
        <v>0.36134453781512604</v>
      </c>
      <c r="AU63" s="17">
        <f t="shared" si="3"/>
        <v>1</v>
      </c>
      <c r="AV63" s="17">
        <f t="shared" si="4"/>
        <v>0.43697478991596639</v>
      </c>
      <c r="AW63" s="17">
        <f t="shared" si="5"/>
        <v>0.92436974789915971</v>
      </c>
      <c r="AY63" s="41">
        <f t="shared" si="11"/>
        <v>0.30252100840336132</v>
      </c>
      <c r="AZ63" s="41">
        <f t="shared" si="12"/>
        <v>0.6386554621848739</v>
      </c>
      <c r="BA63" s="41">
        <f t="shared" si="13"/>
        <v>0.48739495798319332</v>
      </c>
      <c r="BC63" s="41">
        <f t="shared" si="14"/>
        <v>0</v>
      </c>
      <c r="BD63" s="41">
        <f t="shared" si="14"/>
        <v>1</v>
      </c>
      <c r="BE63" s="41">
        <f t="shared" si="14"/>
        <v>0.55000000000000027</v>
      </c>
      <c r="BG63" t="str" cm="1">
        <f t="array" ref="BG63">INDEX($BC$7:$BE$7,,MATCH(MAX(BC63:BE63),BC63:BE63,0))</f>
        <v>Brand</v>
      </c>
      <c r="BH63" s="42" t="str" cm="1">
        <f t="array" ref="BH63">INDEX(BI63:BK63,,MATCH(BG63,$BI$7:$BK$7,0))</f>
        <v>Pepsi</v>
      </c>
      <c r="BI63" s="43" cm="1">
        <f t="array" ref="BI63">INDEX($AO$7:$AS$7,,MATCH(MIN(AO63:AS63),AO63:AS63,0))</f>
        <v>3.5</v>
      </c>
      <c r="BJ63" s="43" t="str" cm="1">
        <f t="array" ref="BJ63">INDEX($AT$7:$AU$7,,MATCH(MIN(AT63:AU63),AT63:AU63,0))</f>
        <v>Pepsi</v>
      </c>
      <c r="BK63" s="43" t="str" cm="1">
        <f t="array" ref="BK63">INDEX($AV$7:$AW$7,,MATCH(MIN(AV63:AW63),AV63:AW63,0))</f>
        <v>Diet</v>
      </c>
      <c r="BR63" t="str">
        <f t="shared" si="16"/>
        <v>Diet Pepsi</v>
      </c>
    </row>
    <row r="64" spans="8:70" x14ac:dyDescent="0.2">
      <c r="H64">
        <v>57</v>
      </c>
      <c r="I64">
        <v>4</v>
      </c>
      <c r="J64">
        <v>8</v>
      </c>
      <c r="K64">
        <v>12</v>
      </c>
      <c r="L64">
        <v>16</v>
      </c>
      <c r="M64">
        <v>20</v>
      </c>
      <c r="N64">
        <v>2</v>
      </c>
      <c r="O64">
        <v>6</v>
      </c>
      <c r="P64">
        <v>10</v>
      </c>
      <c r="Q64">
        <v>14</v>
      </c>
      <c r="R64">
        <v>18</v>
      </c>
      <c r="S64">
        <v>3</v>
      </c>
      <c r="T64">
        <v>7</v>
      </c>
      <c r="U64">
        <v>11</v>
      </c>
      <c r="V64">
        <v>15</v>
      </c>
      <c r="W64">
        <v>19</v>
      </c>
      <c r="X64">
        <v>1</v>
      </c>
      <c r="Y64">
        <v>5</v>
      </c>
      <c r="Z64">
        <v>9</v>
      </c>
      <c r="AA64">
        <v>13</v>
      </c>
      <c r="AB64">
        <v>17</v>
      </c>
      <c r="AE64">
        <f t="shared" si="17"/>
        <v>10</v>
      </c>
      <c r="AF64">
        <f t="shared" si="7"/>
        <v>26</v>
      </c>
      <c r="AG64">
        <f t="shared" si="7"/>
        <v>42</v>
      </c>
      <c r="AH64">
        <f t="shared" si="7"/>
        <v>58</v>
      </c>
      <c r="AI64">
        <f t="shared" si="20"/>
        <v>74</v>
      </c>
      <c r="AJ64">
        <f t="shared" si="8"/>
        <v>100</v>
      </c>
      <c r="AK64">
        <f t="shared" si="8"/>
        <v>110</v>
      </c>
      <c r="AL64">
        <f t="shared" si="9"/>
        <v>115</v>
      </c>
      <c r="AM64">
        <f t="shared" si="9"/>
        <v>95</v>
      </c>
      <c r="AO64" s="17">
        <f t="shared" si="18"/>
        <v>0</v>
      </c>
      <c r="AP64" s="17">
        <f t="shared" si="10"/>
        <v>0.15238095238095239</v>
      </c>
      <c r="AQ64" s="17">
        <f t="shared" si="10"/>
        <v>0.30476190476190479</v>
      </c>
      <c r="AR64" s="17">
        <f t="shared" si="10"/>
        <v>0.45714285714285713</v>
      </c>
      <c r="AS64" s="17">
        <f t="shared" si="10"/>
        <v>0.60952380952380958</v>
      </c>
      <c r="AT64" s="17">
        <f t="shared" si="2"/>
        <v>0.8571428571428571</v>
      </c>
      <c r="AU64" s="17">
        <f t="shared" si="3"/>
        <v>0.95238095238095233</v>
      </c>
      <c r="AV64" s="17">
        <f t="shared" si="4"/>
        <v>1</v>
      </c>
      <c r="AW64" s="17">
        <f t="shared" si="5"/>
        <v>0.80952380952380953</v>
      </c>
      <c r="AY64" s="41">
        <f t="shared" si="11"/>
        <v>0.60952380952380958</v>
      </c>
      <c r="AZ64" s="41">
        <f t="shared" si="12"/>
        <v>9.5238095238095233E-2</v>
      </c>
      <c r="BA64" s="41">
        <f t="shared" si="13"/>
        <v>0.19047619047619047</v>
      </c>
      <c r="BC64" s="41">
        <f t="shared" si="14"/>
        <v>1</v>
      </c>
      <c r="BD64" s="41">
        <f t="shared" si="14"/>
        <v>0</v>
      </c>
      <c r="BE64" s="41">
        <f t="shared" si="14"/>
        <v>0.18518518518518515</v>
      </c>
      <c r="BG64" t="str" cm="1">
        <f t="array" ref="BG64">INDEX($BC$7:$BE$7,,MATCH(MAX(BC64:BE64),BC64:BE64,0))</f>
        <v>Price</v>
      </c>
      <c r="BH64" s="42" cm="1">
        <f t="array" ref="BH64">INDEX(BI64:BK64,,MATCH(BG64,$BI$7:$BK$7,0))</f>
        <v>3.5</v>
      </c>
      <c r="BI64" s="43" cm="1">
        <f t="array" ref="BI64">INDEX($AO$7:$AS$7,,MATCH(MIN(AO64:AS64),AO64:AS64,0))</f>
        <v>3.5</v>
      </c>
      <c r="BJ64" s="43" t="str" cm="1">
        <f t="array" ref="BJ64">INDEX($AT$7:$AU$7,,MATCH(MIN(AT64:AU64),AT64:AU64,0))</f>
        <v>Pepsi</v>
      </c>
      <c r="BK64" s="43" t="str" cm="1">
        <f t="array" ref="BK64">INDEX($AV$7:$AW$7,,MATCH(MIN(AV64:AW64),AV64:AW64,0))</f>
        <v>Regular</v>
      </c>
      <c r="BR64" t="str">
        <f t="shared" si="16"/>
        <v>Price Only</v>
      </c>
    </row>
    <row r="65" spans="8:70" x14ac:dyDescent="0.2">
      <c r="H65">
        <v>58</v>
      </c>
      <c r="I65">
        <v>10</v>
      </c>
      <c r="J65">
        <v>14</v>
      </c>
      <c r="K65">
        <v>17</v>
      </c>
      <c r="L65">
        <v>19</v>
      </c>
      <c r="M65">
        <v>20</v>
      </c>
      <c r="N65">
        <v>5</v>
      </c>
      <c r="O65">
        <v>8</v>
      </c>
      <c r="P65">
        <v>12</v>
      </c>
      <c r="Q65">
        <v>15</v>
      </c>
      <c r="R65">
        <v>18</v>
      </c>
      <c r="S65">
        <v>3</v>
      </c>
      <c r="T65">
        <v>6</v>
      </c>
      <c r="U65">
        <v>9</v>
      </c>
      <c r="V65">
        <v>13</v>
      </c>
      <c r="W65">
        <v>16</v>
      </c>
      <c r="X65">
        <v>1</v>
      </c>
      <c r="Y65">
        <v>2</v>
      </c>
      <c r="Z65">
        <v>4</v>
      </c>
      <c r="AA65">
        <v>7</v>
      </c>
      <c r="AB65">
        <v>11</v>
      </c>
      <c r="AE65">
        <f t="shared" si="17"/>
        <v>19</v>
      </c>
      <c r="AF65">
        <f t="shared" si="7"/>
        <v>30</v>
      </c>
      <c r="AG65">
        <f t="shared" si="7"/>
        <v>42</v>
      </c>
      <c r="AH65">
        <f t="shared" si="7"/>
        <v>54</v>
      </c>
      <c r="AI65">
        <f t="shared" si="20"/>
        <v>65</v>
      </c>
      <c r="AJ65">
        <f t="shared" si="8"/>
        <v>72</v>
      </c>
      <c r="AK65">
        <f t="shared" si="8"/>
        <v>138</v>
      </c>
      <c r="AL65">
        <f t="shared" si="9"/>
        <v>127</v>
      </c>
      <c r="AM65">
        <f t="shared" si="9"/>
        <v>83</v>
      </c>
      <c r="AO65" s="17">
        <f t="shared" si="18"/>
        <v>0</v>
      </c>
      <c r="AP65" s="17">
        <f t="shared" si="10"/>
        <v>9.2436974789915971E-2</v>
      </c>
      <c r="AQ65" s="17">
        <f t="shared" si="10"/>
        <v>0.19327731092436976</v>
      </c>
      <c r="AR65" s="17">
        <f t="shared" si="10"/>
        <v>0.29411764705882354</v>
      </c>
      <c r="AS65" s="17">
        <f t="shared" si="10"/>
        <v>0.38655462184873951</v>
      </c>
      <c r="AT65" s="17">
        <f t="shared" si="2"/>
        <v>0.44537815126050423</v>
      </c>
      <c r="AU65" s="17">
        <f t="shared" si="3"/>
        <v>1</v>
      </c>
      <c r="AV65" s="17">
        <f t="shared" si="4"/>
        <v>0.90756302521008403</v>
      </c>
      <c r="AW65" s="17">
        <f t="shared" si="5"/>
        <v>0.53781512605042014</v>
      </c>
      <c r="AY65" s="41">
        <f t="shared" si="11"/>
        <v>0.38655462184873951</v>
      </c>
      <c r="AZ65" s="41">
        <f t="shared" si="12"/>
        <v>0.55462184873949583</v>
      </c>
      <c r="BA65" s="41">
        <f t="shared" si="13"/>
        <v>0.36974789915966388</v>
      </c>
      <c r="BC65" s="41">
        <f t="shared" si="14"/>
        <v>9.0909090909090884E-2</v>
      </c>
      <c r="BD65" s="41">
        <f t="shared" si="14"/>
        <v>1</v>
      </c>
      <c r="BE65" s="41">
        <f t="shared" si="14"/>
        <v>0</v>
      </c>
      <c r="BG65" t="str" cm="1">
        <f t="array" ref="BG65">INDEX($BC$7:$BE$7,,MATCH(MAX(BC65:BE65),BC65:BE65,0))</f>
        <v>Brand</v>
      </c>
      <c r="BH65" s="42" t="str" cm="1">
        <f t="array" ref="BH65">INDEX(BI65:BK65,,MATCH(BG65,$BI$7:$BK$7,0))</f>
        <v>Pepsi</v>
      </c>
      <c r="BI65" s="43" cm="1">
        <f t="array" ref="BI65">INDEX($AO$7:$AS$7,,MATCH(MIN(AO65:AS65),AO65:AS65,0))</f>
        <v>3.5</v>
      </c>
      <c r="BJ65" s="43" t="str" cm="1">
        <f t="array" ref="BJ65">INDEX($AT$7:$AU$7,,MATCH(MIN(AT65:AU65),AT65:AU65,0))</f>
        <v>Pepsi</v>
      </c>
      <c r="BK65" s="43" t="str" cm="1">
        <f t="array" ref="BK65">INDEX($AV$7:$AW$7,,MATCH(MIN(AV65:AW65),AV65:AW65,0))</f>
        <v>Regular</v>
      </c>
      <c r="BR65" t="str">
        <f t="shared" si="16"/>
        <v>Regular Pepsi</v>
      </c>
    </row>
    <row r="66" spans="8:70" x14ac:dyDescent="0.2">
      <c r="H66">
        <v>59</v>
      </c>
      <c r="I66">
        <v>12</v>
      </c>
      <c r="J66">
        <v>15</v>
      </c>
      <c r="K66">
        <v>18</v>
      </c>
      <c r="L66">
        <v>19</v>
      </c>
      <c r="M66">
        <v>20</v>
      </c>
      <c r="N66">
        <v>5</v>
      </c>
      <c r="O66">
        <v>8</v>
      </c>
      <c r="P66">
        <v>11</v>
      </c>
      <c r="Q66">
        <v>14</v>
      </c>
      <c r="R66">
        <v>17</v>
      </c>
      <c r="S66">
        <v>4</v>
      </c>
      <c r="T66">
        <v>7</v>
      </c>
      <c r="U66">
        <v>10</v>
      </c>
      <c r="V66">
        <v>13</v>
      </c>
      <c r="W66">
        <v>16</v>
      </c>
      <c r="X66">
        <v>1</v>
      </c>
      <c r="Y66">
        <v>2</v>
      </c>
      <c r="Z66">
        <v>3</v>
      </c>
      <c r="AA66">
        <v>6</v>
      </c>
      <c r="AB66">
        <v>9</v>
      </c>
      <c r="AE66">
        <f t="shared" si="17"/>
        <v>22</v>
      </c>
      <c r="AF66">
        <f t="shared" si="7"/>
        <v>32</v>
      </c>
      <c r="AG66">
        <f t="shared" si="7"/>
        <v>42</v>
      </c>
      <c r="AH66">
        <f t="shared" si="7"/>
        <v>52</v>
      </c>
      <c r="AI66">
        <f t="shared" si="20"/>
        <v>62</v>
      </c>
      <c r="AJ66">
        <f t="shared" si="8"/>
        <v>71</v>
      </c>
      <c r="AK66">
        <f t="shared" si="8"/>
        <v>139</v>
      </c>
      <c r="AL66">
        <f t="shared" si="9"/>
        <v>134</v>
      </c>
      <c r="AM66">
        <f t="shared" si="9"/>
        <v>76</v>
      </c>
      <c r="AO66" s="17">
        <f t="shared" si="18"/>
        <v>0</v>
      </c>
      <c r="AP66" s="17">
        <f t="shared" si="10"/>
        <v>8.5470085470085472E-2</v>
      </c>
      <c r="AQ66" s="17">
        <f t="shared" si="10"/>
        <v>0.17094017094017094</v>
      </c>
      <c r="AR66" s="17">
        <f t="shared" si="10"/>
        <v>0.25641025641025639</v>
      </c>
      <c r="AS66" s="17">
        <f t="shared" si="10"/>
        <v>0.34188034188034189</v>
      </c>
      <c r="AT66" s="17">
        <f t="shared" si="2"/>
        <v>0.41880341880341881</v>
      </c>
      <c r="AU66" s="17">
        <f t="shared" si="3"/>
        <v>1</v>
      </c>
      <c r="AV66" s="17">
        <f t="shared" si="4"/>
        <v>0.95726495726495731</v>
      </c>
      <c r="AW66" s="17">
        <f t="shared" si="5"/>
        <v>0.46153846153846156</v>
      </c>
      <c r="AY66" s="41">
        <f t="shared" si="11"/>
        <v>0.34188034188034189</v>
      </c>
      <c r="AZ66" s="41">
        <f t="shared" si="12"/>
        <v>0.58119658119658113</v>
      </c>
      <c r="BA66" s="41">
        <f t="shared" si="13"/>
        <v>0.49572649572649574</v>
      </c>
      <c r="BC66" s="41">
        <f t="shared" si="14"/>
        <v>0</v>
      </c>
      <c r="BD66" s="41">
        <f t="shared" si="14"/>
        <v>1</v>
      </c>
      <c r="BE66" s="41">
        <f t="shared" si="14"/>
        <v>0.64285714285714313</v>
      </c>
      <c r="BG66" t="str" cm="1">
        <f t="array" ref="BG66">INDEX($BC$7:$BE$7,,MATCH(MAX(BC66:BE66),BC66:BE66,0))</f>
        <v>Brand</v>
      </c>
      <c r="BH66" s="42" t="str" cm="1">
        <f t="array" ref="BH66">INDEX(BI66:BK66,,MATCH(BG66,$BI$7:$BK$7,0))</f>
        <v>Pepsi</v>
      </c>
      <c r="BI66" s="43" cm="1">
        <f t="array" ref="BI66">INDEX($AO$7:$AS$7,,MATCH(MIN(AO66:AS66),AO66:AS66,0))</f>
        <v>3.5</v>
      </c>
      <c r="BJ66" s="43" t="str" cm="1">
        <f t="array" ref="BJ66">INDEX($AT$7:$AU$7,,MATCH(MIN(AT66:AU66),AT66:AU66,0))</f>
        <v>Pepsi</v>
      </c>
      <c r="BK66" s="43" t="str" cm="1">
        <f t="array" ref="BK66">INDEX($AV$7:$AW$7,,MATCH(MIN(AV66:AW66),AV66:AW66,0))</f>
        <v>Regular</v>
      </c>
      <c r="BR66" t="str">
        <f t="shared" si="16"/>
        <v>Regular Pepsi</v>
      </c>
    </row>
    <row r="67" spans="8:70" x14ac:dyDescent="0.2">
      <c r="H67">
        <v>60</v>
      </c>
      <c r="I67">
        <v>1</v>
      </c>
      <c r="J67">
        <v>5</v>
      </c>
      <c r="K67">
        <v>9</v>
      </c>
      <c r="L67">
        <v>13</v>
      </c>
      <c r="M67">
        <v>17</v>
      </c>
      <c r="N67">
        <v>3</v>
      </c>
      <c r="O67">
        <v>7</v>
      </c>
      <c r="P67">
        <v>11</v>
      </c>
      <c r="Q67">
        <v>15</v>
      </c>
      <c r="R67">
        <v>19</v>
      </c>
      <c r="S67">
        <v>2</v>
      </c>
      <c r="T67">
        <v>6</v>
      </c>
      <c r="U67">
        <v>10</v>
      </c>
      <c r="V67">
        <v>14</v>
      </c>
      <c r="W67">
        <v>18</v>
      </c>
      <c r="X67">
        <v>4</v>
      </c>
      <c r="Y67">
        <v>8</v>
      </c>
      <c r="Z67">
        <v>12</v>
      </c>
      <c r="AA67">
        <v>16</v>
      </c>
      <c r="AB67">
        <v>20</v>
      </c>
      <c r="AE67">
        <f t="shared" si="17"/>
        <v>10</v>
      </c>
      <c r="AF67">
        <f t="shared" si="7"/>
        <v>26</v>
      </c>
      <c r="AG67">
        <f t="shared" si="7"/>
        <v>42</v>
      </c>
      <c r="AH67">
        <f t="shared" si="7"/>
        <v>58</v>
      </c>
      <c r="AI67">
        <f t="shared" si="20"/>
        <v>74</v>
      </c>
      <c r="AJ67">
        <f t="shared" si="8"/>
        <v>110</v>
      </c>
      <c r="AK67">
        <f t="shared" si="8"/>
        <v>100</v>
      </c>
      <c r="AL67">
        <f t="shared" si="9"/>
        <v>95</v>
      </c>
      <c r="AM67">
        <f t="shared" si="9"/>
        <v>115</v>
      </c>
      <c r="AO67" s="17">
        <f t="shared" si="18"/>
        <v>0</v>
      </c>
      <c r="AP67" s="17">
        <f t="shared" si="10"/>
        <v>0.15238095238095239</v>
      </c>
      <c r="AQ67" s="17">
        <f t="shared" si="10"/>
        <v>0.30476190476190479</v>
      </c>
      <c r="AR67" s="17">
        <f t="shared" si="10"/>
        <v>0.45714285714285713</v>
      </c>
      <c r="AS67" s="17">
        <f t="shared" si="10"/>
        <v>0.60952380952380958</v>
      </c>
      <c r="AT67" s="17">
        <f t="shared" si="2"/>
        <v>0.95238095238095233</v>
      </c>
      <c r="AU67" s="17">
        <f t="shared" si="3"/>
        <v>0.8571428571428571</v>
      </c>
      <c r="AV67" s="17">
        <f t="shared" si="4"/>
        <v>0.80952380952380953</v>
      </c>
      <c r="AW67" s="17">
        <f t="shared" si="5"/>
        <v>1</v>
      </c>
      <c r="AY67" s="41">
        <f t="shared" si="11"/>
        <v>0.60952380952380958</v>
      </c>
      <c r="AZ67" s="41">
        <f t="shared" si="12"/>
        <v>9.5238095238095233E-2</v>
      </c>
      <c r="BA67" s="41">
        <f t="shared" si="13"/>
        <v>0.19047619047619047</v>
      </c>
      <c r="BC67" s="41">
        <f t="shared" si="14"/>
        <v>1</v>
      </c>
      <c r="BD67" s="41">
        <f t="shared" si="14"/>
        <v>0</v>
      </c>
      <c r="BE67" s="41">
        <f t="shared" si="14"/>
        <v>0.18518518518518515</v>
      </c>
      <c r="BG67" t="str" cm="1">
        <f t="array" ref="BG67">INDEX($BC$7:$BE$7,,MATCH(MAX(BC67:BE67),BC67:BE67,0))</f>
        <v>Price</v>
      </c>
      <c r="BH67" s="42" cm="1">
        <f t="array" ref="BH67">INDEX(BI67:BK67,,MATCH(BG67,$BI$7:$BK$7,0))</f>
        <v>3.5</v>
      </c>
      <c r="BI67" s="43" cm="1">
        <f t="array" ref="BI67">INDEX($AO$7:$AS$7,,MATCH(MIN(AO67:AS67),AO67:AS67,0))</f>
        <v>3.5</v>
      </c>
      <c r="BJ67" s="43" t="str" cm="1">
        <f t="array" ref="BJ67">INDEX($AT$7:$AU$7,,MATCH(MIN(AT67:AU67),AT67:AU67,0))</f>
        <v>Coke</v>
      </c>
      <c r="BK67" s="43" t="str" cm="1">
        <f t="array" ref="BK67">INDEX($AV$7:$AW$7,,MATCH(MIN(AV67:AW67),AV67:AW67,0))</f>
        <v>Diet</v>
      </c>
      <c r="BR67" t="str">
        <f t="shared" si="16"/>
        <v>Price Only</v>
      </c>
    </row>
    <row r="68" spans="8:70" x14ac:dyDescent="0.2">
      <c r="H68">
        <v>61</v>
      </c>
      <c r="I68">
        <v>4</v>
      </c>
      <c r="J68">
        <v>8</v>
      </c>
      <c r="K68">
        <v>12</v>
      </c>
      <c r="L68">
        <v>16</v>
      </c>
      <c r="M68">
        <v>20</v>
      </c>
      <c r="N68">
        <v>3</v>
      </c>
      <c r="O68">
        <v>7</v>
      </c>
      <c r="P68">
        <v>11</v>
      </c>
      <c r="Q68">
        <v>15</v>
      </c>
      <c r="R68">
        <v>19</v>
      </c>
      <c r="S68">
        <v>2</v>
      </c>
      <c r="T68">
        <v>6</v>
      </c>
      <c r="U68">
        <v>10</v>
      </c>
      <c r="V68">
        <v>14</v>
      </c>
      <c r="W68">
        <v>18</v>
      </c>
      <c r="X68">
        <v>1</v>
      </c>
      <c r="Y68">
        <v>5</v>
      </c>
      <c r="Z68">
        <v>9</v>
      </c>
      <c r="AA68">
        <v>13</v>
      </c>
      <c r="AB68">
        <v>17</v>
      </c>
      <c r="AE68">
        <f t="shared" si="17"/>
        <v>10</v>
      </c>
      <c r="AF68">
        <f t="shared" si="7"/>
        <v>26</v>
      </c>
      <c r="AG68">
        <f t="shared" si="7"/>
        <v>42</v>
      </c>
      <c r="AH68">
        <f t="shared" si="7"/>
        <v>58</v>
      </c>
      <c r="AI68">
        <f t="shared" si="20"/>
        <v>74</v>
      </c>
      <c r="AJ68">
        <f t="shared" si="8"/>
        <v>95</v>
      </c>
      <c r="AK68">
        <f t="shared" si="8"/>
        <v>115</v>
      </c>
      <c r="AL68">
        <f t="shared" si="9"/>
        <v>110</v>
      </c>
      <c r="AM68">
        <f t="shared" si="9"/>
        <v>100</v>
      </c>
      <c r="AO68" s="17">
        <f t="shared" si="18"/>
        <v>0</v>
      </c>
      <c r="AP68" s="17">
        <f t="shared" si="10"/>
        <v>0.15238095238095239</v>
      </c>
      <c r="AQ68" s="17">
        <f t="shared" si="10"/>
        <v>0.30476190476190479</v>
      </c>
      <c r="AR68" s="17">
        <f t="shared" si="10"/>
        <v>0.45714285714285713</v>
      </c>
      <c r="AS68" s="17">
        <f t="shared" si="10"/>
        <v>0.60952380952380958</v>
      </c>
      <c r="AT68" s="17">
        <f t="shared" si="2"/>
        <v>0.80952380952380953</v>
      </c>
      <c r="AU68" s="17">
        <f t="shared" si="3"/>
        <v>1</v>
      </c>
      <c r="AV68" s="17">
        <f t="shared" si="4"/>
        <v>0.95238095238095233</v>
      </c>
      <c r="AW68" s="17">
        <f t="shared" si="5"/>
        <v>0.8571428571428571</v>
      </c>
      <c r="AY68" s="41">
        <f t="shared" si="11"/>
        <v>0.60952380952380958</v>
      </c>
      <c r="AZ68" s="41">
        <f t="shared" si="12"/>
        <v>0.19047619047619047</v>
      </c>
      <c r="BA68" s="41">
        <f t="shared" si="13"/>
        <v>9.5238095238095233E-2</v>
      </c>
      <c r="BC68" s="41">
        <f t="shared" si="14"/>
        <v>1</v>
      </c>
      <c r="BD68" s="41">
        <f t="shared" si="14"/>
        <v>0.18518518518518515</v>
      </c>
      <c r="BE68" s="41">
        <f t="shared" si="14"/>
        <v>0</v>
      </c>
      <c r="BG68" t="str" cm="1">
        <f t="array" ref="BG68">INDEX($BC$7:$BE$7,,MATCH(MAX(BC68:BE68),BC68:BE68,0))</f>
        <v>Price</v>
      </c>
      <c r="BH68" s="42" cm="1">
        <f t="array" ref="BH68">INDEX(BI68:BK68,,MATCH(BG68,$BI$7:$BK$7,0))</f>
        <v>3.5</v>
      </c>
      <c r="BI68" s="43" cm="1">
        <f t="array" ref="BI68">INDEX($AO$7:$AS$7,,MATCH(MIN(AO68:AS68),AO68:AS68,0))</f>
        <v>3.5</v>
      </c>
      <c r="BJ68" s="43" t="str" cm="1">
        <f t="array" ref="BJ68">INDEX($AT$7:$AU$7,,MATCH(MIN(AT68:AU68),AT68:AU68,0))</f>
        <v>Pepsi</v>
      </c>
      <c r="BK68" s="43" t="str" cm="1">
        <f t="array" ref="BK68">INDEX($AV$7:$AW$7,,MATCH(MIN(AV68:AW68),AV68:AW68,0))</f>
        <v>Regular</v>
      </c>
      <c r="BR68" t="str">
        <f t="shared" si="16"/>
        <v>Price Only</v>
      </c>
    </row>
    <row r="69" spans="8:70" x14ac:dyDescent="0.2">
      <c r="H69">
        <v>62</v>
      </c>
      <c r="I69">
        <v>4</v>
      </c>
      <c r="J69">
        <v>7</v>
      </c>
      <c r="K69">
        <v>10</v>
      </c>
      <c r="L69">
        <v>13</v>
      </c>
      <c r="M69">
        <v>16</v>
      </c>
      <c r="N69">
        <v>1</v>
      </c>
      <c r="O69">
        <v>2</v>
      </c>
      <c r="P69">
        <v>3</v>
      </c>
      <c r="Q69">
        <v>6</v>
      </c>
      <c r="R69">
        <v>9</v>
      </c>
      <c r="S69">
        <v>13</v>
      </c>
      <c r="T69">
        <v>16</v>
      </c>
      <c r="U69">
        <v>18</v>
      </c>
      <c r="V69">
        <v>19</v>
      </c>
      <c r="W69">
        <v>20</v>
      </c>
      <c r="X69">
        <v>6</v>
      </c>
      <c r="Y69">
        <v>9</v>
      </c>
      <c r="Z69">
        <v>11</v>
      </c>
      <c r="AA69">
        <v>14</v>
      </c>
      <c r="AB69">
        <v>17</v>
      </c>
      <c r="AE69">
        <f t="shared" si="17"/>
        <v>24</v>
      </c>
      <c r="AF69">
        <f t="shared" si="7"/>
        <v>34</v>
      </c>
      <c r="AG69">
        <f t="shared" si="7"/>
        <v>42</v>
      </c>
      <c r="AH69">
        <f t="shared" si="7"/>
        <v>52</v>
      </c>
      <c r="AI69">
        <f t="shared" si="20"/>
        <v>62</v>
      </c>
      <c r="AJ69">
        <f t="shared" si="8"/>
        <v>143</v>
      </c>
      <c r="AK69">
        <f t="shared" si="8"/>
        <v>71</v>
      </c>
      <c r="AL69">
        <f t="shared" si="9"/>
        <v>136</v>
      </c>
      <c r="AM69">
        <f t="shared" si="9"/>
        <v>78</v>
      </c>
      <c r="AO69" s="17">
        <f t="shared" si="18"/>
        <v>0</v>
      </c>
      <c r="AP69" s="17">
        <f t="shared" si="10"/>
        <v>8.4033613445378158E-2</v>
      </c>
      <c r="AQ69" s="17">
        <f t="shared" si="10"/>
        <v>0.15126050420168066</v>
      </c>
      <c r="AR69" s="17">
        <f t="shared" si="10"/>
        <v>0.23529411764705882</v>
      </c>
      <c r="AS69" s="17">
        <f t="shared" si="10"/>
        <v>0.31932773109243695</v>
      </c>
      <c r="AT69" s="17">
        <f t="shared" si="2"/>
        <v>1</v>
      </c>
      <c r="AU69" s="17">
        <f t="shared" si="3"/>
        <v>0.3949579831932773</v>
      </c>
      <c r="AV69" s="17">
        <f t="shared" si="4"/>
        <v>0.94117647058823528</v>
      </c>
      <c r="AW69" s="17">
        <f t="shared" si="5"/>
        <v>0.45378151260504201</v>
      </c>
      <c r="AY69" s="41">
        <f t="shared" si="11"/>
        <v>0.31932773109243695</v>
      </c>
      <c r="AZ69" s="41">
        <f t="shared" si="12"/>
        <v>0.60504201680672276</v>
      </c>
      <c r="BA69" s="41">
        <f t="shared" si="13"/>
        <v>0.48739495798319327</v>
      </c>
      <c r="BC69" s="41">
        <f t="shared" si="14"/>
        <v>0</v>
      </c>
      <c r="BD69" s="41">
        <f t="shared" si="14"/>
        <v>1</v>
      </c>
      <c r="BE69" s="41">
        <f t="shared" si="14"/>
        <v>0.58823529411764686</v>
      </c>
      <c r="BG69" t="str" cm="1">
        <f t="array" ref="BG69">INDEX($BC$7:$BE$7,,MATCH(MAX(BC69:BE69),BC69:BE69,0))</f>
        <v>Brand</v>
      </c>
      <c r="BH69" s="42" t="str" cm="1">
        <f t="array" ref="BH69">INDEX(BI69:BK69,,MATCH(BG69,$BI$7:$BK$7,0))</f>
        <v>Coke</v>
      </c>
      <c r="BI69" s="43" cm="1">
        <f t="array" ref="BI69">INDEX($AO$7:$AS$7,,MATCH(MIN(AO69:AS69),AO69:AS69,0))</f>
        <v>3.5</v>
      </c>
      <c r="BJ69" s="43" t="str" cm="1">
        <f t="array" ref="BJ69">INDEX($AT$7:$AU$7,,MATCH(MIN(AT69:AU69),AT69:AU69,0))</f>
        <v>Coke</v>
      </c>
      <c r="BK69" s="43" t="str" cm="1">
        <f t="array" ref="BK69">INDEX($AV$7:$AW$7,,MATCH(MIN(AV69:AW69),AV69:AW69,0))</f>
        <v>Regular</v>
      </c>
      <c r="BR69" t="str">
        <f t="shared" si="16"/>
        <v>Regular Coke</v>
      </c>
    </row>
    <row r="70" spans="8:70" x14ac:dyDescent="0.2">
      <c r="H70">
        <v>63</v>
      </c>
      <c r="I70">
        <v>4</v>
      </c>
      <c r="J70">
        <v>8</v>
      </c>
      <c r="K70">
        <v>12</v>
      </c>
      <c r="L70">
        <v>16</v>
      </c>
      <c r="M70">
        <v>20</v>
      </c>
      <c r="N70">
        <v>3</v>
      </c>
      <c r="O70">
        <v>7</v>
      </c>
      <c r="P70">
        <v>11</v>
      </c>
      <c r="Q70">
        <v>15</v>
      </c>
      <c r="R70">
        <v>19</v>
      </c>
      <c r="S70">
        <v>2</v>
      </c>
      <c r="T70">
        <v>6</v>
      </c>
      <c r="U70">
        <v>10</v>
      </c>
      <c r="V70">
        <v>14</v>
      </c>
      <c r="W70">
        <v>18</v>
      </c>
      <c r="X70">
        <v>1</v>
      </c>
      <c r="Y70">
        <v>5</v>
      </c>
      <c r="Z70">
        <v>9</v>
      </c>
      <c r="AA70">
        <v>13</v>
      </c>
      <c r="AB70">
        <v>17</v>
      </c>
      <c r="AE70">
        <f t="shared" si="17"/>
        <v>10</v>
      </c>
      <c r="AF70">
        <f t="shared" si="7"/>
        <v>26</v>
      </c>
      <c r="AG70">
        <f t="shared" si="7"/>
        <v>42</v>
      </c>
      <c r="AH70">
        <f t="shared" si="7"/>
        <v>58</v>
      </c>
      <c r="AI70">
        <f t="shared" si="20"/>
        <v>74</v>
      </c>
      <c r="AJ70">
        <f t="shared" si="8"/>
        <v>95</v>
      </c>
      <c r="AK70">
        <f t="shared" si="8"/>
        <v>115</v>
      </c>
      <c r="AL70">
        <f t="shared" si="9"/>
        <v>110</v>
      </c>
      <c r="AM70">
        <f t="shared" si="9"/>
        <v>100</v>
      </c>
      <c r="AO70" s="17">
        <f t="shared" si="18"/>
        <v>0</v>
      </c>
      <c r="AP70" s="17">
        <f t="shared" si="10"/>
        <v>0.15238095238095239</v>
      </c>
      <c r="AQ70" s="17">
        <f t="shared" si="10"/>
        <v>0.30476190476190479</v>
      </c>
      <c r="AR70" s="17">
        <f t="shared" si="10"/>
        <v>0.45714285714285713</v>
      </c>
      <c r="AS70" s="17">
        <f t="shared" si="10"/>
        <v>0.60952380952380958</v>
      </c>
      <c r="AT70" s="17">
        <f t="shared" si="2"/>
        <v>0.80952380952380953</v>
      </c>
      <c r="AU70" s="17">
        <f t="shared" si="3"/>
        <v>1</v>
      </c>
      <c r="AV70" s="17">
        <f t="shared" si="4"/>
        <v>0.95238095238095233</v>
      </c>
      <c r="AW70" s="17">
        <f t="shared" si="5"/>
        <v>0.8571428571428571</v>
      </c>
      <c r="AY70" s="41">
        <f t="shared" si="11"/>
        <v>0.60952380952380958</v>
      </c>
      <c r="AZ70" s="41">
        <f t="shared" si="12"/>
        <v>0.19047619047619047</v>
      </c>
      <c r="BA70" s="41">
        <f t="shared" si="13"/>
        <v>9.5238095238095233E-2</v>
      </c>
      <c r="BC70" s="41">
        <f t="shared" si="14"/>
        <v>1</v>
      </c>
      <c r="BD70" s="41">
        <f t="shared" si="14"/>
        <v>0.18518518518518515</v>
      </c>
      <c r="BE70" s="41">
        <f t="shared" si="14"/>
        <v>0</v>
      </c>
      <c r="BG70" t="str" cm="1">
        <f t="array" ref="BG70">INDEX($BC$7:$BE$7,,MATCH(MAX(BC70:BE70),BC70:BE70,0))</f>
        <v>Price</v>
      </c>
      <c r="BH70" s="42" cm="1">
        <f t="array" ref="BH70">INDEX(BI70:BK70,,MATCH(BG70,$BI$7:$BK$7,0))</f>
        <v>3.5</v>
      </c>
      <c r="BI70" s="43" cm="1">
        <f t="array" ref="BI70">INDEX($AO$7:$AS$7,,MATCH(MIN(AO70:AS70),AO70:AS70,0))</f>
        <v>3.5</v>
      </c>
      <c r="BJ70" s="43" t="str" cm="1">
        <f t="array" ref="BJ70">INDEX($AT$7:$AU$7,,MATCH(MIN(AT70:AU70),AT70:AU70,0))</f>
        <v>Pepsi</v>
      </c>
      <c r="BK70" s="43" t="str" cm="1">
        <f t="array" ref="BK70">INDEX($AV$7:$AW$7,,MATCH(MIN(AV70:AW70),AV70:AW70,0))</f>
        <v>Regular</v>
      </c>
      <c r="BR70" t="str">
        <f t="shared" si="16"/>
        <v>Price Only</v>
      </c>
    </row>
    <row r="71" spans="8:70" x14ac:dyDescent="0.2">
      <c r="H71">
        <v>64</v>
      </c>
      <c r="I71">
        <v>5</v>
      </c>
      <c r="J71">
        <v>8</v>
      </c>
      <c r="K71">
        <v>11</v>
      </c>
      <c r="L71">
        <v>14</v>
      </c>
      <c r="M71">
        <v>17</v>
      </c>
      <c r="N71">
        <v>12</v>
      </c>
      <c r="O71">
        <v>15</v>
      </c>
      <c r="P71">
        <v>18</v>
      </c>
      <c r="Q71">
        <v>19</v>
      </c>
      <c r="R71">
        <v>20</v>
      </c>
      <c r="S71">
        <v>1</v>
      </c>
      <c r="T71">
        <v>2</v>
      </c>
      <c r="U71">
        <v>3</v>
      </c>
      <c r="V71">
        <v>6</v>
      </c>
      <c r="W71">
        <v>9</v>
      </c>
      <c r="X71">
        <v>4</v>
      </c>
      <c r="Y71">
        <v>7</v>
      </c>
      <c r="Z71">
        <v>10</v>
      </c>
      <c r="AA71">
        <v>13</v>
      </c>
      <c r="AB71">
        <v>16</v>
      </c>
      <c r="AE71">
        <f t="shared" si="17"/>
        <v>22</v>
      </c>
      <c r="AF71">
        <f t="shared" si="7"/>
        <v>32</v>
      </c>
      <c r="AG71">
        <f t="shared" si="7"/>
        <v>42</v>
      </c>
      <c r="AH71">
        <f t="shared" si="7"/>
        <v>52</v>
      </c>
      <c r="AI71">
        <f t="shared" si="20"/>
        <v>62</v>
      </c>
      <c r="AJ71">
        <f t="shared" si="8"/>
        <v>71</v>
      </c>
      <c r="AK71">
        <f t="shared" si="8"/>
        <v>139</v>
      </c>
      <c r="AL71">
        <f t="shared" si="9"/>
        <v>76</v>
      </c>
      <c r="AM71">
        <f t="shared" si="9"/>
        <v>134</v>
      </c>
      <c r="AO71" s="17">
        <f t="shared" si="18"/>
        <v>0</v>
      </c>
      <c r="AP71" s="17">
        <f t="shared" si="10"/>
        <v>8.5470085470085472E-2</v>
      </c>
      <c r="AQ71" s="17">
        <f t="shared" si="10"/>
        <v>0.17094017094017094</v>
      </c>
      <c r="AR71" s="17">
        <f t="shared" si="10"/>
        <v>0.25641025641025639</v>
      </c>
      <c r="AS71" s="17">
        <f t="shared" si="10"/>
        <v>0.34188034188034189</v>
      </c>
      <c r="AT71" s="17">
        <f t="shared" si="2"/>
        <v>0.41880341880341881</v>
      </c>
      <c r="AU71" s="17">
        <f t="shared" si="3"/>
        <v>1</v>
      </c>
      <c r="AV71" s="17">
        <f t="shared" si="4"/>
        <v>0.46153846153846156</v>
      </c>
      <c r="AW71" s="17">
        <f t="shared" si="5"/>
        <v>0.95726495726495731</v>
      </c>
      <c r="AY71" s="41">
        <f t="shared" si="11"/>
        <v>0.34188034188034189</v>
      </c>
      <c r="AZ71" s="41">
        <f t="shared" si="12"/>
        <v>0.58119658119658113</v>
      </c>
      <c r="BA71" s="41">
        <f t="shared" si="13"/>
        <v>0.49572649572649574</v>
      </c>
      <c r="BC71" s="41">
        <f t="shared" si="14"/>
        <v>0</v>
      </c>
      <c r="BD71" s="41">
        <f t="shared" si="14"/>
        <v>1</v>
      </c>
      <c r="BE71" s="41">
        <f t="shared" si="14"/>
        <v>0.64285714285714313</v>
      </c>
      <c r="BG71" t="str" cm="1">
        <f t="array" ref="BG71">INDEX($BC$7:$BE$7,,MATCH(MAX(BC71:BE71),BC71:BE71,0))</f>
        <v>Brand</v>
      </c>
      <c r="BH71" s="42" t="str" cm="1">
        <f t="array" ref="BH71">INDEX(BI71:BK71,,MATCH(BG71,$BI$7:$BK$7,0))</f>
        <v>Pepsi</v>
      </c>
      <c r="BI71" s="43" cm="1">
        <f t="array" ref="BI71">INDEX($AO$7:$AS$7,,MATCH(MIN(AO71:AS71),AO71:AS71,0))</f>
        <v>3.5</v>
      </c>
      <c r="BJ71" s="43" t="str" cm="1">
        <f t="array" ref="BJ71">INDEX($AT$7:$AU$7,,MATCH(MIN(AT71:AU71),AT71:AU71,0))</f>
        <v>Pepsi</v>
      </c>
      <c r="BK71" s="43" t="str" cm="1">
        <f t="array" ref="BK71">INDEX($AV$7:$AW$7,,MATCH(MIN(AV71:AW71),AV71:AW71,0))</f>
        <v>Diet</v>
      </c>
      <c r="BR71" t="str">
        <f t="shared" si="16"/>
        <v>Diet Pepsi</v>
      </c>
    </row>
    <row r="72" spans="8:70" x14ac:dyDescent="0.2">
      <c r="H72">
        <v>65</v>
      </c>
      <c r="I72">
        <v>11</v>
      </c>
      <c r="J72">
        <v>14</v>
      </c>
      <c r="K72">
        <v>17</v>
      </c>
      <c r="L72">
        <v>19</v>
      </c>
      <c r="M72">
        <v>20</v>
      </c>
      <c r="N72">
        <v>5</v>
      </c>
      <c r="O72">
        <v>8</v>
      </c>
      <c r="P72">
        <v>12</v>
      </c>
      <c r="Q72">
        <v>15</v>
      </c>
      <c r="R72">
        <v>18</v>
      </c>
      <c r="S72">
        <v>3</v>
      </c>
      <c r="T72">
        <v>6</v>
      </c>
      <c r="U72">
        <v>9</v>
      </c>
      <c r="V72">
        <v>13</v>
      </c>
      <c r="W72">
        <v>16</v>
      </c>
      <c r="X72">
        <v>1</v>
      </c>
      <c r="Y72">
        <v>2</v>
      </c>
      <c r="Z72">
        <v>4</v>
      </c>
      <c r="AA72">
        <v>7</v>
      </c>
      <c r="AB72">
        <v>10</v>
      </c>
      <c r="AE72">
        <f t="shared" si="17"/>
        <v>20</v>
      </c>
      <c r="AF72">
        <f t="shared" si="7"/>
        <v>30</v>
      </c>
      <c r="AG72">
        <f t="shared" si="7"/>
        <v>42</v>
      </c>
      <c r="AH72">
        <f t="shared" si="7"/>
        <v>54</v>
      </c>
      <c r="AI72">
        <f t="shared" si="20"/>
        <v>64</v>
      </c>
      <c r="AJ72">
        <f t="shared" si="8"/>
        <v>71</v>
      </c>
      <c r="AK72">
        <f t="shared" si="8"/>
        <v>139</v>
      </c>
      <c r="AL72">
        <f t="shared" si="9"/>
        <v>128</v>
      </c>
      <c r="AM72">
        <f t="shared" si="9"/>
        <v>82</v>
      </c>
      <c r="AO72" s="17">
        <f t="shared" si="18"/>
        <v>0</v>
      </c>
      <c r="AP72" s="17">
        <f t="shared" si="10"/>
        <v>8.4033613445378158E-2</v>
      </c>
      <c r="AQ72" s="17">
        <f t="shared" si="10"/>
        <v>0.18487394957983194</v>
      </c>
      <c r="AR72" s="17">
        <f t="shared" si="10"/>
        <v>0.2857142857142857</v>
      </c>
      <c r="AS72" s="17">
        <f t="shared" si="10"/>
        <v>0.36974789915966388</v>
      </c>
      <c r="AT72" s="17">
        <f t="shared" si="10"/>
        <v>0.42857142857142855</v>
      </c>
      <c r="AU72" s="17">
        <f t="shared" si="10"/>
        <v>1</v>
      </c>
      <c r="AV72" s="17">
        <f t="shared" si="10"/>
        <v>0.90756302521008403</v>
      </c>
      <c r="AW72" s="17">
        <f t="shared" si="10"/>
        <v>0.52100840336134457</v>
      </c>
      <c r="AY72" s="41">
        <f t="shared" si="11"/>
        <v>0.36974789915966388</v>
      </c>
      <c r="AZ72" s="41">
        <f t="shared" si="12"/>
        <v>0.5714285714285714</v>
      </c>
      <c r="BA72" s="41">
        <f t="shared" si="13"/>
        <v>0.38655462184873945</v>
      </c>
      <c r="BC72" s="41">
        <f t="shared" si="14"/>
        <v>0</v>
      </c>
      <c r="BD72" s="41">
        <f t="shared" si="14"/>
        <v>1</v>
      </c>
      <c r="BE72" s="41">
        <f t="shared" si="14"/>
        <v>8.3333333333333051E-2</v>
      </c>
      <c r="BG72" t="str" cm="1">
        <f t="array" ref="BG72">INDEX($BC$7:$BE$7,,MATCH(MAX(BC72:BE72),BC72:BE72,0))</f>
        <v>Brand</v>
      </c>
      <c r="BH72" s="42" t="str" cm="1">
        <f t="array" ref="BH72">INDEX(BI72:BK72,,MATCH(BG72,$BI$7:$BK$7,0))</f>
        <v>Pepsi</v>
      </c>
      <c r="BI72" s="43" cm="1">
        <f t="array" ref="BI72">INDEX($AO$7:$AS$7,,MATCH(MIN(AO72:AS72),AO72:AS72,0))</f>
        <v>3.5</v>
      </c>
      <c r="BJ72" s="43" t="str" cm="1">
        <f t="array" ref="BJ72">INDEX($AT$7:$AU$7,,MATCH(MIN(AT72:AU72),AT72:AU72,0))</f>
        <v>Pepsi</v>
      </c>
      <c r="BK72" s="43" t="str" cm="1">
        <f t="array" ref="BK72">INDEX($AV$7:$AW$7,,MATCH(MIN(AV72:AW72),AV72:AW72,0))</f>
        <v>Regular</v>
      </c>
      <c r="BR72" t="str">
        <f t="shared" si="16"/>
        <v>Regular Pepsi</v>
      </c>
    </row>
    <row r="73" spans="8:70" x14ac:dyDescent="0.2">
      <c r="H73">
        <v>66</v>
      </c>
      <c r="I73">
        <v>3</v>
      </c>
      <c r="J73">
        <v>6</v>
      </c>
      <c r="K73">
        <v>9</v>
      </c>
      <c r="L73">
        <v>13</v>
      </c>
      <c r="M73">
        <v>16</v>
      </c>
      <c r="N73">
        <v>10</v>
      </c>
      <c r="O73">
        <v>14</v>
      </c>
      <c r="P73">
        <v>17</v>
      </c>
      <c r="Q73">
        <v>19</v>
      </c>
      <c r="R73">
        <v>20</v>
      </c>
      <c r="S73">
        <v>1</v>
      </c>
      <c r="T73">
        <v>2</v>
      </c>
      <c r="U73">
        <v>4</v>
      </c>
      <c r="V73">
        <v>7</v>
      </c>
      <c r="W73">
        <v>11</v>
      </c>
      <c r="X73">
        <v>5</v>
      </c>
      <c r="Y73">
        <v>8</v>
      </c>
      <c r="Z73">
        <v>12</v>
      </c>
      <c r="AA73">
        <v>15</v>
      </c>
      <c r="AB73">
        <v>18</v>
      </c>
      <c r="AE73">
        <f t="shared" si="17"/>
        <v>19</v>
      </c>
      <c r="AF73">
        <f t="shared" ref="AF73:AI136" si="21">SUMIFS($I73:$AB73,$I$2:$AB$2,AF$7)</f>
        <v>30</v>
      </c>
      <c r="AG73">
        <f t="shared" si="21"/>
        <v>42</v>
      </c>
      <c r="AH73">
        <f t="shared" si="21"/>
        <v>54</v>
      </c>
      <c r="AI73">
        <f t="shared" si="20"/>
        <v>65</v>
      </c>
      <c r="AJ73">
        <f t="shared" ref="AJ73:AK136" si="22">SUMIFS($I73:$AB73,$I$3:$AB$3,AJ$7)</f>
        <v>83</v>
      </c>
      <c r="AK73">
        <f t="shared" si="22"/>
        <v>127</v>
      </c>
      <c r="AL73">
        <f t="shared" ref="AL73:AM136" si="23">SUMIFS($I73:$AB73,$I$4:$AB$4,AL$7)</f>
        <v>72</v>
      </c>
      <c r="AM73">
        <f t="shared" si="23"/>
        <v>138</v>
      </c>
      <c r="AO73" s="17">
        <f t="shared" si="18"/>
        <v>0</v>
      </c>
      <c r="AP73" s="17">
        <f t="shared" ref="AP73:AS136" si="24">(AF73-MIN($AE73:$AM73))/(MAX($AE73:$AM73)-MIN($AE73:$AM73))</f>
        <v>9.2436974789915971E-2</v>
      </c>
      <c r="AQ73" s="17">
        <f t="shared" si="24"/>
        <v>0.19327731092436976</v>
      </c>
      <c r="AR73" s="17">
        <f t="shared" si="24"/>
        <v>0.29411764705882354</v>
      </c>
      <c r="AS73" s="17">
        <f t="shared" si="24"/>
        <v>0.38655462184873951</v>
      </c>
      <c r="AT73" s="17">
        <f t="shared" ref="AT73:AW136" si="25">(AJ73-MIN($AE73:$AM73))/(MAX($AE73:$AM73)-MIN($AE73:$AM73))</f>
        <v>0.53781512605042014</v>
      </c>
      <c r="AU73" s="17">
        <f t="shared" si="25"/>
        <v>0.90756302521008403</v>
      </c>
      <c r="AV73" s="17">
        <f t="shared" si="25"/>
        <v>0.44537815126050423</v>
      </c>
      <c r="AW73" s="17">
        <f t="shared" si="25"/>
        <v>1</v>
      </c>
      <c r="AY73" s="41">
        <f t="shared" ref="AY73:AY136" si="26">MAX(AO73:AS73)-MIN(AO73:AS73)</f>
        <v>0.38655462184873951</v>
      </c>
      <c r="AZ73" s="41">
        <f t="shared" ref="AZ73:AZ136" si="27">MAX(AT73:AU73)-MIN(AT73:AU73)</f>
        <v>0.36974789915966388</v>
      </c>
      <c r="BA73" s="41">
        <f t="shared" ref="BA73:BA136" si="28">MAX(AV73:AW73)-MIN(AV73:AW73)</f>
        <v>0.55462184873949583</v>
      </c>
      <c r="BC73" s="41">
        <f t="shared" ref="BC73:BE136" si="29">(AY73-MIN($AY73:$BA73))/(MAX($AY73:$BA73)-MIN($AY73:$BA73))</f>
        <v>9.0909090909090884E-2</v>
      </c>
      <c r="BD73" s="41">
        <f t="shared" si="29"/>
        <v>0</v>
      </c>
      <c r="BE73" s="41">
        <f t="shared" si="29"/>
        <v>1</v>
      </c>
      <c r="BG73" t="str" cm="1">
        <f t="array" ref="BG73">INDEX($BC$7:$BE$7,,MATCH(MAX(BC73:BE73),BC73:BE73,0))</f>
        <v>Sugar</v>
      </c>
      <c r="BH73" s="42" t="str" cm="1">
        <f t="array" ref="BH73">INDEX(BI73:BK73,,MATCH(BG73,$BI$7:$BK$7,0))</f>
        <v>Diet</v>
      </c>
      <c r="BI73" s="43" cm="1">
        <f t="array" ref="BI73">INDEX($AO$7:$AS$7,,MATCH(MIN(AO73:AS73),AO73:AS73,0))</f>
        <v>3.5</v>
      </c>
      <c r="BJ73" s="43" t="str" cm="1">
        <f t="array" ref="BJ73">INDEX($AT$7:$AU$7,,MATCH(MIN(AT73:AU73),AT73:AU73,0))</f>
        <v>Pepsi</v>
      </c>
      <c r="BK73" s="43" t="str" cm="1">
        <f t="array" ref="BK73">INDEX($AV$7:$AW$7,,MATCH(MIN(AV73:AW73),AV73:AW73,0))</f>
        <v>Diet</v>
      </c>
      <c r="BR73" t="str">
        <f t="shared" ref="BR73:BR136" si="30">IF(BH73=3.5,"Price Only", BK73&amp;" "&amp;BJ73)</f>
        <v>Diet Pepsi</v>
      </c>
    </row>
    <row r="74" spans="8:70" x14ac:dyDescent="0.2">
      <c r="H74">
        <v>67</v>
      </c>
      <c r="I74">
        <v>13</v>
      </c>
      <c r="J74">
        <v>16</v>
      </c>
      <c r="K74">
        <v>18</v>
      </c>
      <c r="L74">
        <v>19</v>
      </c>
      <c r="M74">
        <v>20</v>
      </c>
      <c r="N74">
        <v>4</v>
      </c>
      <c r="O74">
        <v>7</v>
      </c>
      <c r="P74">
        <v>10</v>
      </c>
      <c r="Q74">
        <v>12</v>
      </c>
      <c r="R74">
        <v>15</v>
      </c>
      <c r="S74">
        <v>6</v>
      </c>
      <c r="T74">
        <v>9</v>
      </c>
      <c r="U74">
        <v>11</v>
      </c>
      <c r="V74">
        <v>14</v>
      </c>
      <c r="W74">
        <v>17</v>
      </c>
      <c r="X74">
        <v>1</v>
      </c>
      <c r="Y74">
        <v>2</v>
      </c>
      <c r="Z74">
        <v>3</v>
      </c>
      <c r="AA74">
        <v>5</v>
      </c>
      <c r="AB74">
        <v>8</v>
      </c>
      <c r="AE74">
        <f t="shared" ref="AE74:AE137" si="31">SUMIFS($I74:$AB74,$I$2:$AB$2,$AE$7)</f>
        <v>24</v>
      </c>
      <c r="AF74">
        <f t="shared" si="21"/>
        <v>34</v>
      </c>
      <c r="AG74">
        <f t="shared" si="21"/>
        <v>42</v>
      </c>
      <c r="AH74">
        <f t="shared" si="21"/>
        <v>50</v>
      </c>
      <c r="AI74">
        <f t="shared" si="20"/>
        <v>60</v>
      </c>
      <c r="AJ74">
        <f t="shared" si="22"/>
        <v>76</v>
      </c>
      <c r="AK74">
        <f t="shared" si="22"/>
        <v>134</v>
      </c>
      <c r="AL74">
        <f t="shared" si="23"/>
        <v>143</v>
      </c>
      <c r="AM74">
        <f t="shared" si="23"/>
        <v>67</v>
      </c>
      <c r="AO74" s="17">
        <f t="shared" ref="AO74:AO137" si="32">(AE74-MIN(AE74:AM74))/(MAX(AE74:AM74)-MIN(AE74:AM74))</f>
        <v>0</v>
      </c>
      <c r="AP74" s="17">
        <f t="shared" si="24"/>
        <v>8.4033613445378158E-2</v>
      </c>
      <c r="AQ74" s="17">
        <f t="shared" si="24"/>
        <v>0.15126050420168066</v>
      </c>
      <c r="AR74" s="17">
        <f t="shared" si="24"/>
        <v>0.21848739495798319</v>
      </c>
      <c r="AS74" s="17">
        <f t="shared" si="24"/>
        <v>0.30252100840336132</v>
      </c>
      <c r="AT74" s="17">
        <f t="shared" si="25"/>
        <v>0.43697478991596639</v>
      </c>
      <c r="AU74" s="17">
        <f t="shared" si="25"/>
        <v>0.92436974789915971</v>
      </c>
      <c r="AV74" s="17">
        <f t="shared" si="25"/>
        <v>1</v>
      </c>
      <c r="AW74" s="17">
        <f t="shared" si="25"/>
        <v>0.36134453781512604</v>
      </c>
      <c r="AY74" s="41">
        <f t="shared" si="26"/>
        <v>0.30252100840336132</v>
      </c>
      <c r="AZ74" s="41">
        <f t="shared" si="27"/>
        <v>0.48739495798319332</v>
      </c>
      <c r="BA74" s="41">
        <f t="shared" si="28"/>
        <v>0.6386554621848739</v>
      </c>
      <c r="BC74" s="41">
        <f t="shared" si="29"/>
        <v>0</v>
      </c>
      <c r="BD74" s="41">
        <f t="shared" si="29"/>
        <v>0.55000000000000027</v>
      </c>
      <c r="BE74" s="41">
        <f t="shared" si="29"/>
        <v>1</v>
      </c>
      <c r="BG74" t="str" cm="1">
        <f t="array" ref="BG74">INDEX($BC$7:$BE$7,,MATCH(MAX(BC74:BE74),BC74:BE74,0))</f>
        <v>Sugar</v>
      </c>
      <c r="BH74" s="42" t="str" cm="1">
        <f t="array" ref="BH74">INDEX(BI74:BK74,,MATCH(BG74,$BI$7:$BK$7,0))</f>
        <v>Regular</v>
      </c>
      <c r="BI74" s="43" cm="1">
        <f t="array" ref="BI74">INDEX($AO$7:$AS$7,,MATCH(MIN(AO74:AS74),AO74:AS74,0))</f>
        <v>3.5</v>
      </c>
      <c r="BJ74" s="43" t="str" cm="1">
        <f t="array" ref="BJ74">INDEX($AT$7:$AU$7,,MATCH(MIN(AT74:AU74),AT74:AU74,0))</f>
        <v>Pepsi</v>
      </c>
      <c r="BK74" s="43" t="str" cm="1">
        <f t="array" ref="BK74">INDEX($AV$7:$AW$7,,MATCH(MIN(AV74:AW74),AV74:AW74,0))</f>
        <v>Regular</v>
      </c>
      <c r="BR74" t="str">
        <f t="shared" si="30"/>
        <v>Regular Pepsi</v>
      </c>
    </row>
    <row r="75" spans="8:70" x14ac:dyDescent="0.2">
      <c r="H75">
        <v>68</v>
      </c>
      <c r="I75">
        <v>10</v>
      </c>
      <c r="J75">
        <v>14</v>
      </c>
      <c r="K75">
        <v>17</v>
      </c>
      <c r="L75">
        <v>19</v>
      </c>
      <c r="M75">
        <v>20</v>
      </c>
      <c r="N75">
        <v>5</v>
      </c>
      <c r="O75">
        <v>8</v>
      </c>
      <c r="P75">
        <v>12</v>
      </c>
      <c r="Q75">
        <v>15</v>
      </c>
      <c r="R75">
        <v>18</v>
      </c>
      <c r="S75">
        <v>3</v>
      </c>
      <c r="T75">
        <v>6</v>
      </c>
      <c r="U75">
        <v>9</v>
      </c>
      <c r="V75">
        <v>13</v>
      </c>
      <c r="W75">
        <v>16</v>
      </c>
      <c r="X75">
        <v>1</v>
      </c>
      <c r="Y75">
        <v>2</v>
      </c>
      <c r="Z75">
        <v>4</v>
      </c>
      <c r="AA75">
        <v>7</v>
      </c>
      <c r="AB75">
        <v>11</v>
      </c>
      <c r="AE75">
        <f t="shared" si="31"/>
        <v>19</v>
      </c>
      <c r="AF75">
        <f t="shared" si="21"/>
        <v>30</v>
      </c>
      <c r="AG75">
        <f t="shared" si="21"/>
        <v>42</v>
      </c>
      <c r="AH75">
        <f t="shared" si="21"/>
        <v>54</v>
      </c>
      <c r="AI75">
        <f t="shared" si="20"/>
        <v>65</v>
      </c>
      <c r="AJ75">
        <f t="shared" si="22"/>
        <v>72</v>
      </c>
      <c r="AK75">
        <f t="shared" si="22"/>
        <v>138</v>
      </c>
      <c r="AL75">
        <f t="shared" si="23"/>
        <v>127</v>
      </c>
      <c r="AM75">
        <f t="shared" si="23"/>
        <v>83</v>
      </c>
      <c r="AO75" s="17">
        <f t="shared" si="32"/>
        <v>0</v>
      </c>
      <c r="AP75" s="17">
        <f t="shared" si="24"/>
        <v>9.2436974789915971E-2</v>
      </c>
      <c r="AQ75" s="17">
        <f t="shared" si="24"/>
        <v>0.19327731092436976</v>
      </c>
      <c r="AR75" s="17">
        <f t="shared" si="24"/>
        <v>0.29411764705882354</v>
      </c>
      <c r="AS75" s="17">
        <f t="shared" si="24"/>
        <v>0.38655462184873951</v>
      </c>
      <c r="AT75" s="17">
        <f t="shared" si="25"/>
        <v>0.44537815126050423</v>
      </c>
      <c r="AU75" s="17">
        <f t="shared" si="25"/>
        <v>1</v>
      </c>
      <c r="AV75" s="17">
        <f t="shared" si="25"/>
        <v>0.90756302521008403</v>
      </c>
      <c r="AW75" s="17">
        <f t="shared" si="25"/>
        <v>0.53781512605042014</v>
      </c>
      <c r="AY75" s="41">
        <f t="shared" si="26"/>
        <v>0.38655462184873951</v>
      </c>
      <c r="AZ75" s="41">
        <f t="shared" si="27"/>
        <v>0.55462184873949583</v>
      </c>
      <c r="BA75" s="41">
        <f t="shared" si="28"/>
        <v>0.36974789915966388</v>
      </c>
      <c r="BC75" s="41">
        <f t="shared" si="29"/>
        <v>9.0909090909090884E-2</v>
      </c>
      <c r="BD75" s="41">
        <f t="shared" si="29"/>
        <v>1</v>
      </c>
      <c r="BE75" s="41">
        <f t="shared" si="29"/>
        <v>0</v>
      </c>
      <c r="BG75" t="str" cm="1">
        <f t="array" ref="BG75">INDEX($BC$7:$BE$7,,MATCH(MAX(BC75:BE75),BC75:BE75,0))</f>
        <v>Brand</v>
      </c>
      <c r="BH75" s="42" t="str" cm="1">
        <f t="array" ref="BH75">INDEX(BI75:BK75,,MATCH(BG75,$BI$7:$BK$7,0))</f>
        <v>Pepsi</v>
      </c>
      <c r="BI75" s="43" cm="1">
        <f t="array" ref="BI75">INDEX($AO$7:$AS$7,,MATCH(MIN(AO75:AS75),AO75:AS75,0))</f>
        <v>3.5</v>
      </c>
      <c r="BJ75" s="43" t="str" cm="1">
        <f t="array" ref="BJ75">INDEX($AT$7:$AU$7,,MATCH(MIN(AT75:AU75),AT75:AU75,0))</f>
        <v>Pepsi</v>
      </c>
      <c r="BK75" s="43" t="str" cm="1">
        <f t="array" ref="BK75">INDEX($AV$7:$AW$7,,MATCH(MIN(AV75:AW75),AV75:AW75,0))</f>
        <v>Regular</v>
      </c>
      <c r="BR75" t="str">
        <f t="shared" si="30"/>
        <v>Regular Pepsi</v>
      </c>
    </row>
    <row r="76" spans="8:70" x14ac:dyDescent="0.2">
      <c r="H76">
        <v>69</v>
      </c>
      <c r="I76">
        <v>4</v>
      </c>
      <c r="J76">
        <v>8</v>
      </c>
      <c r="K76">
        <v>12</v>
      </c>
      <c r="L76">
        <v>16</v>
      </c>
      <c r="M76">
        <v>20</v>
      </c>
      <c r="N76">
        <v>3</v>
      </c>
      <c r="O76">
        <v>7</v>
      </c>
      <c r="P76">
        <v>11</v>
      </c>
      <c r="Q76">
        <v>15</v>
      </c>
      <c r="R76">
        <v>19</v>
      </c>
      <c r="S76">
        <v>2</v>
      </c>
      <c r="T76">
        <v>6</v>
      </c>
      <c r="U76">
        <v>10</v>
      </c>
      <c r="V76">
        <v>14</v>
      </c>
      <c r="W76">
        <v>18</v>
      </c>
      <c r="X76">
        <v>1</v>
      </c>
      <c r="Y76">
        <v>5</v>
      </c>
      <c r="Z76">
        <v>9</v>
      </c>
      <c r="AA76">
        <v>13</v>
      </c>
      <c r="AB76">
        <v>17</v>
      </c>
      <c r="AE76">
        <f t="shared" si="31"/>
        <v>10</v>
      </c>
      <c r="AF76">
        <f t="shared" si="21"/>
        <v>26</v>
      </c>
      <c r="AG76">
        <f t="shared" si="21"/>
        <v>42</v>
      </c>
      <c r="AH76">
        <f t="shared" si="21"/>
        <v>58</v>
      </c>
      <c r="AI76">
        <f t="shared" si="20"/>
        <v>74</v>
      </c>
      <c r="AJ76">
        <f t="shared" si="22"/>
        <v>95</v>
      </c>
      <c r="AK76">
        <f t="shared" si="22"/>
        <v>115</v>
      </c>
      <c r="AL76">
        <f t="shared" si="23"/>
        <v>110</v>
      </c>
      <c r="AM76">
        <f t="shared" si="23"/>
        <v>100</v>
      </c>
      <c r="AO76" s="17">
        <f t="shared" si="32"/>
        <v>0</v>
      </c>
      <c r="AP76" s="17">
        <f t="shared" si="24"/>
        <v>0.15238095238095239</v>
      </c>
      <c r="AQ76" s="17">
        <f t="shared" si="24"/>
        <v>0.30476190476190479</v>
      </c>
      <c r="AR76" s="17">
        <f t="shared" si="24"/>
        <v>0.45714285714285713</v>
      </c>
      <c r="AS76" s="17">
        <f t="shared" si="24"/>
        <v>0.60952380952380958</v>
      </c>
      <c r="AT76" s="17">
        <f t="shared" si="25"/>
        <v>0.80952380952380953</v>
      </c>
      <c r="AU76" s="17">
        <f t="shared" si="25"/>
        <v>1</v>
      </c>
      <c r="AV76" s="17">
        <f t="shared" si="25"/>
        <v>0.95238095238095233</v>
      </c>
      <c r="AW76" s="17">
        <f t="shared" si="25"/>
        <v>0.8571428571428571</v>
      </c>
      <c r="AY76" s="41">
        <f t="shared" si="26"/>
        <v>0.60952380952380958</v>
      </c>
      <c r="AZ76" s="41">
        <f t="shared" si="27"/>
        <v>0.19047619047619047</v>
      </c>
      <c r="BA76" s="41">
        <f t="shared" si="28"/>
        <v>9.5238095238095233E-2</v>
      </c>
      <c r="BC76" s="41">
        <f t="shared" si="29"/>
        <v>1</v>
      </c>
      <c r="BD76" s="41">
        <f t="shared" si="29"/>
        <v>0.18518518518518515</v>
      </c>
      <c r="BE76" s="41">
        <f t="shared" si="29"/>
        <v>0</v>
      </c>
      <c r="BG76" t="str" cm="1">
        <f t="array" ref="BG76">INDEX($BC$7:$BE$7,,MATCH(MAX(BC76:BE76),BC76:BE76,0))</f>
        <v>Price</v>
      </c>
      <c r="BH76" s="42" cm="1">
        <f t="array" ref="BH76">INDEX(BI76:BK76,,MATCH(BG76,$BI$7:$BK$7,0))</f>
        <v>3.5</v>
      </c>
      <c r="BI76" s="43" cm="1">
        <f t="array" ref="BI76">INDEX($AO$7:$AS$7,,MATCH(MIN(AO76:AS76),AO76:AS76,0))</f>
        <v>3.5</v>
      </c>
      <c r="BJ76" s="43" t="str" cm="1">
        <f t="array" ref="BJ76">INDEX($AT$7:$AU$7,,MATCH(MIN(AT76:AU76),AT76:AU76,0))</f>
        <v>Pepsi</v>
      </c>
      <c r="BK76" s="43" t="str" cm="1">
        <f t="array" ref="BK76">INDEX($AV$7:$AW$7,,MATCH(MIN(AV76:AW76),AV76:AW76,0))</f>
        <v>Regular</v>
      </c>
      <c r="BR76" t="str">
        <f t="shared" si="30"/>
        <v>Price Only</v>
      </c>
    </row>
    <row r="77" spans="8:70" x14ac:dyDescent="0.2">
      <c r="H77">
        <v>70</v>
      </c>
      <c r="I77">
        <v>1</v>
      </c>
      <c r="J77">
        <v>2</v>
      </c>
      <c r="K77">
        <v>3</v>
      </c>
      <c r="L77">
        <v>5</v>
      </c>
      <c r="M77">
        <v>8</v>
      </c>
      <c r="N77">
        <v>6</v>
      </c>
      <c r="O77">
        <v>9</v>
      </c>
      <c r="P77">
        <v>11</v>
      </c>
      <c r="Q77">
        <v>14</v>
      </c>
      <c r="R77">
        <v>17</v>
      </c>
      <c r="S77">
        <v>4</v>
      </c>
      <c r="T77">
        <v>7</v>
      </c>
      <c r="U77">
        <v>10</v>
      </c>
      <c r="V77">
        <v>12</v>
      </c>
      <c r="W77">
        <v>15</v>
      </c>
      <c r="X77">
        <v>13</v>
      </c>
      <c r="Y77">
        <v>16</v>
      </c>
      <c r="Z77">
        <v>18</v>
      </c>
      <c r="AA77">
        <v>19</v>
      </c>
      <c r="AB77">
        <v>20</v>
      </c>
      <c r="AE77">
        <f t="shared" si="31"/>
        <v>24</v>
      </c>
      <c r="AF77">
        <f t="shared" si="21"/>
        <v>34</v>
      </c>
      <c r="AG77">
        <f t="shared" si="21"/>
        <v>42</v>
      </c>
      <c r="AH77">
        <f t="shared" si="21"/>
        <v>50</v>
      </c>
      <c r="AI77">
        <f t="shared" si="20"/>
        <v>60</v>
      </c>
      <c r="AJ77">
        <f t="shared" si="22"/>
        <v>134</v>
      </c>
      <c r="AK77">
        <f t="shared" si="22"/>
        <v>76</v>
      </c>
      <c r="AL77">
        <f t="shared" si="23"/>
        <v>67</v>
      </c>
      <c r="AM77">
        <f t="shared" si="23"/>
        <v>143</v>
      </c>
      <c r="AO77" s="17">
        <f t="shared" si="32"/>
        <v>0</v>
      </c>
      <c r="AP77" s="17">
        <f t="shared" si="24"/>
        <v>8.4033613445378158E-2</v>
      </c>
      <c r="AQ77" s="17">
        <f t="shared" si="24"/>
        <v>0.15126050420168066</v>
      </c>
      <c r="AR77" s="17">
        <f t="shared" si="24"/>
        <v>0.21848739495798319</v>
      </c>
      <c r="AS77" s="17">
        <f t="shared" si="24"/>
        <v>0.30252100840336132</v>
      </c>
      <c r="AT77" s="17">
        <f t="shared" si="25"/>
        <v>0.92436974789915971</v>
      </c>
      <c r="AU77" s="17">
        <f t="shared" si="25"/>
        <v>0.43697478991596639</v>
      </c>
      <c r="AV77" s="17">
        <f t="shared" si="25"/>
        <v>0.36134453781512604</v>
      </c>
      <c r="AW77" s="17">
        <f t="shared" si="25"/>
        <v>1</v>
      </c>
      <c r="AY77" s="41">
        <f t="shared" si="26"/>
        <v>0.30252100840336132</v>
      </c>
      <c r="AZ77" s="41">
        <f t="shared" si="27"/>
        <v>0.48739495798319332</v>
      </c>
      <c r="BA77" s="41">
        <f t="shared" si="28"/>
        <v>0.6386554621848739</v>
      </c>
      <c r="BC77" s="41">
        <f t="shared" si="29"/>
        <v>0</v>
      </c>
      <c r="BD77" s="41">
        <f t="shared" si="29"/>
        <v>0.55000000000000027</v>
      </c>
      <c r="BE77" s="41">
        <f t="shared" si="29"/>
        <v>1</v>
      </c>
      <c r="BG77" t="str" cm="1">
        <f t="array" ref="BG77">INDEX($BC$7:$BE$7,,MATCH(MAX(BC77:BE77),BC77:BE77,0))</f>
        <v>Sugar</v>
      </c>
      <c r="BH77" s="42" t="str" cm="1">
        <f t="array" ref="BH77">INDEX(BI77:BK77,,MATCH(BG77,$BI$7:$BK$7,0))</f>
        <v>Diet</v>
      </c>
      <c r="BI77" s="43" cm="1">
        <f t="array" ref="BI77">INDEX($AO$7:$AS$7,,MATCH(MIN(AO77:AS77),AO77:AS77,0))</f>
        <v>3.5</v>
      </c>
      <c r="BJ77" s="43" t="str" cm="1">
        <f t="array" ref="BJ77">INDEX($AT$7:$AU$7,,MATCH(MIN(AT77:AU77),AT77:AU77,0))</f>
        <v>Coke</v>
      </c>
      <c r="BK77" s="43" t="str" cm="1">
        <f t="array" ref="BK77">INDEX($AV$7:$AW$7,,MATCH(MIN(AV77:AW77),AV77:AW77,0))</f>
        <v>Diet</v>
      </c>
      <c r="BR77" t="str">
        <f t="shared" si="30"/>
        <v>Diet Coke</v>
      </c>
    </row>
    <row r="78" spans="8:70" x14ac:dyDescent="0.2">
      <c r="H78">
        <v>71</v>
      </c>
      <c r="I78">
        <v>4</v>
      </c>
      <c r="J78">
        <v>7</v>
      </c>
      <c r="K78">
        <v>11</v>
      </c>
      <c r="L78">
        <v>15</v>
      </c>
      <c r="M78">
        <v>18</v>
      </c>
      <c r="N78">
        <v>9</v>
      </c>
      <c r="O78">
        <v>13</v>
      </c>
      <c r="P78">
        <v>16</v>
      </c>
      <c r="Q78">
        <v>19</v>
      </c>
      <c r="R78">
        <v>20</v>
      </c>
      <c r="S78">
        <v>1</v>
      </c>
      <c r="T78">
        <v>2</v>
      </c>
      <c r="U78">
        <v>5</v>
      </c>
      <c r="V78">
        <v>8</v>
      </c>
      <c r="W78">
        <v>12</v>
      </c>
      <c r="X78">
        <v>3</v>
      </c>
      <c r="Y78">
        <v>6</v>
      </c>
      <c r="Z78">
        <v>10</v>
      </c>
      <c r="AA78">
        <v>14</v>
      </c>
      <c r="AB78">
        <v>17</v>
      </c>
      <c r="AE78">
        <f t="shared" si="31"/>
        <v>17</v>
      </c>
      <c r="AF78">
        <f t="shared" si="21"/>
        <v>28</v>
      </c>
      <c r="AG78">
        <f t="shared" si="21"/>
        <v>42</v>
      </c>
      <c r="AH78">
        <f t="shared" si="21"/>
        <v>56</v>
      </c>
      <c r="AI78">
        <f t="shared" si="20"/>
        <v>67</v>
      </c>
      <c r="AJ78">
        <f t="shared" si="22"/>
        <v>78</v>
      </c>
      <c r="AK78">
        <f t="shared" si="22"/>
        <v>132</v>
      </c>
      <c r="AL78">
        <f t="shared" si="23"/>
        <v>83</v>
      </c>
      <c r="AM78">
        <f t="shared" si="23"/>
        <v>127</v>
      </c>
      <c r="AO78" s="17">
        <f t="shared" si="32"/>
        <v>0</v>
      </c>
      <c r="AP78" s="17">
        <f t="shared" si="24"/>
        <v>9.5652173913043481E-2</v>
      </c>
      <c r="AQ78" s="17">
        <f t="shared" si="24"/>
        <v>0.21739130434782608</v>
      </c>
      <c r="AR78" s="17">
        <f t="shared" si="24"/>
        <v>0.33913043478260868</v>
      </c>
      <c r="AS78" s="17">
        <f t="shared" si="24"/>
        <v>0.43478260869565216</v>
      </c>
      <c r="AT78" s="17">
        <f t="shared" si="25"/>
        <v>0.5304347826086957</v>
      </c>
      <c r="AU78" s="17">
        <f t="shared" si="25"/>
        <v>1</v>
      </c>
      <c r="AV78" s="17">
        <f t="shared" si="25"/>
        <v>0.57391304347826089</v>
      </c>
      <c r="AW78" s="17">
        <f t="shared" si="25"/>
        <v>0.95652173913043481</v>
      </c>
      <c r="AY78" s="41">
        <f t="shared" si="26"/>
        <v>0.43478260869565216</v>
      </c>
      <c r="AZ78" s="41">
        <f t="shared" si="27"/>
        <v>0.4695652173913043</v>
      </c>
      <c r="BA78" s="41">
        <f t="shared" si="28"/>
        <v>0.38260869565217392</v>
      </c>
      <c r="BC78" s="41">
        <f t="shared" si="29"/>
        <v>0.60000000000000009</v>
      </c>
      <c r="BD78" s="41">
        <f t="shared" si="29"/>
        <v>1</v>
      </c>
      <c r="BE78" s="41">
        <f t="shared" si="29"/>
        <v>0</v>
      </c>
      <c r="BG78" t="str" cm="1">
        <f t="array" ref="BG78">INDEX($BC$7:$BE$7,,MATCH(MAX(BC78:BE78),BC78:BE78,0))</f>
        <v>Brand</v>
      </c>
      <c r="BH78" s="42" t="str" cm="1">
        <f t="array" ref="BH78">INDEX(BI78:BK78,,MATCH(BG78,$BI$7:$BK$7,0))</f>
        <v>Pepsi</v>
      </c>
      <c r="BI78" s="43" cm="1">
        <f t="array" ref="BI78">INDEX($AO$7:$AS$7,,MATCH(MIN(AO78:AS78),AO78:AS78,0))</f>
        <v>3.5</v>
      </c>
      <c r="BJ78" s="43" t="str" cm="1">
        <f t="array" ref="BJ78">INDEX($AT$7:$AU$7,,MATCH(MIN(AT78:AU78),AT78:AU78,0))</f>
        <v>Pepsi</v>
      </c>
      <c r="BK78" s="43" t="str" cm="1">
        <f t="array" ref="BK78">INDEX($AV$7:$AW$7,,MATCH(MIN(AV78:AW78),AV78:AW78,0))</f>
        <v>Diet</v>
      </c>
      <c r="BR78" t="str">
        <f t="shared" si="30"/>
        <v>Diet Pepsi</v>
      </c>
    </row>
    <row r="79" spans="8:70" x14ac:dyDescent="0.2">
      <c r="H79">
        <v>72</v>
      </c>
      <c r="I79">
        <v>4</v>
      </c>
      <c r="J79">
        <v>8</v>
      </c>
      <c r="K79">
        <v>12</v>
      </c>
      <c r="L79">
        <v>16</v>
      </c>
      <c r="M79">
        <v>20</v>
      </c>
      <c r="N79">
        <v>3</v>
      </c>
      <c r="O79">
        <v>7</v>
      </c>
      <c r="P79">
        <v>11</v>
      </c>
      <c r="Q79">
        <v>14</v>
      </c>
      <c r="R79">
        <v>18</v>
      </c>
      <c r="S79">
        <v>2</v>
      </c>
      <c r="T79">
        <v>6</v>
      </c>
      <c r="U79">
        <v>10</v>
      </c>
      <c r="V79">
        <v>15</v>
      </c>
      <c r="W79">
        <v>19</v>
      </c>
      <c r="X79">
        <v>1</v>
      </c>
      <c r="Y79">
        <v>5</v>
      </c>
      <c r="Z79">
        <v>9</v>
      </c>
      <c r="AA79">
        <v>13</v>
      </c>
      <c r="AB79">
        <v>17</v>
      </c>
      <c r="AE79">
        <f t="shared" si="31"/>
        <v>10</v>
      </c>
      <c r="AF79">
        <f t="shared" si="21"/>
        <v>26</v>
      </c>
      <c r="AG79">
        <f t="shared" si="21"/>
        <v>42</v>
      </c>
      <c r="AH79">
        <f t="shared" si="21"/>
        <v>58</v>
      </c>
      <c r="AI79">
        <f t="shared" si="20"/>
        <v>74</v>
      </c>
      <c r="AJ79">
        <f t="shared" si="22"/>
        <v>97</v>
      </c>
      <c r="AK79">
        <f t="shared" si="22"/>
        <v>113</v>
      </c>
      <c r="AL79">
        <f t="shared" si="23"/>
        <v>112</v>
      </c>
      <c r="AM79">
        <f t="shared" si="23"/>
        <v>98</v>
      </c>
      <c r="AO79" s="17">
        <f t="shared" si="32"/>
        <v>0</v>
      </c>
      <c r="AP79" s="17">
        <f t="shared" si="24"/>
        <v>0.1553398058252427</v>
      </c>
      <c r="AQ79" s="17">
        <f t="shared" si="24"/>
        <v>0.31067961165048541</v>
      </c>
      <c r="AR79" s="17">
        <f t="shared" si="24"/>
        <v>0.46601941747572817</v>
      </c>
      <c r="AS79" s="17">
        <f t="shared" si="24"/>
        <v>0.62135922330097082</v>
      </c>
      <c r="AT79" s="17">
        <f t="shared" si="25"/>
        <v>0.84466019417475724</v>
      </c>
      <c r="AU79" s="17">
        <f t="shared" si="25"/>
        <v>1</v>
      </c>
      <c r="AV79" s="17">
        <f t="shared" si="25"/>
        <v>0.99029126213592233</v>
      </c>
      <c r="AW79" s="17">
        <f t="shared" si="25"/>
        <v>0.85436893203883491</v>
      </c>
      <c r="AY79" s="41">
        <f t="shared" si="26"/>
        <v>0.62135922330097082</v>
      </c>
      <c r="AZ79" s="41">
        <f t="shared" si="27"/>
        <v>0.15533980582524276</v>
      </c>
      <c r="BA79" s="41">
        <f t="shared" si="28"/>
        <v>0.13592233009708743</v>
      </c>
      <c r="BC79" s="41">
        <f t="shared" si="29"/>
        <v>1</v>
      </c>
      <c r="BD79" s="41">
        <f t="shared" si="29"/>
        <v>3.9999999999999994E-2</v>
      </c>
      <c r="BE79" s="41">
        <f t="shared" si="29"/>
        <v>0</v>
      </c>
      <c r="BG79" t="str" cm="1">
        <f t="array" ref="BG79">INDEX($BC$7:$BE$7,,MATCH(MAX(BC79:BE79),BC79:BE79,0))</f>
        <v>Price</v>
      </c>
      <c r="BH79" s="42" cm="1">
        <f t="array" ref="BH79">INDEX(BI79:BK79,,MATCH(BG79,$BI$7:$BK$7,0))</f>
        <v>3.5</v>
      </c>
      <c r="BI79" s="43" cm="1">
        <f t="array" ref="BI79">INDEX($AO$7:$AS$7,,MATCH(MIN(AO79:AS79),AO79:AS79,0))</f>
        <v>3.5</v>
      </c>
      <c r="BJ79" s="43" t="str" cm="1">
        <f t="array" ref="BJ79">INDEX($AT$7:$AU$7,,MATCH(MIN(AT79:AU79),AT79:AU79,0))</f>
        <v>Pepsi</v>
      </c>
      <c r="BK79" s="43" t="str" cm="1">
        <f t="array" ref="BK79">INDEX($AV$7:$AW$7,,MATCH(MIN(AV79:AW79),AV79:AW79,0))</f>
        <v>Regular</v>
      </c>
      <c r="BR79" t="str">
        <f t="shared" si="30"/>
        <v>Price Only</v>
      </c>
    </row>
    <row r="80" spans="8:70" x14ac:dyDescent="0.2">
      <c r="H80">
        <v>73</v>
      </c>
      <c r="I80">
        <v>6</v>
      </c>
      <c r="J80">
        <v>9</v>
      </c>
      <c r="K80">
        <v>11</v>
      </c>
      <c r="L80">
        <v>14</v>
      </c>
      <c r="M80">
        <v>17</v>
      </c>
      <c r="N80">
        <v>1</v>
      </c>
      <c r="O80">
        <v>2</v>
      </c>
      <c r="P80">
        <v>3</v>
      </c>
      <c r="Q80">
        <v>5</v>
      </c>
      <c r="R80">
        <v>8</v>
      </c>
      <c r="S80">
        <v>13</v>
      </c>
      <c r="T80">
        <v>16</v>
      </c>
      <c r="U80">
        <v>18</v>
      </c>
      <c r="V80">
        <v>19</v>
      </c>
      <c r="W80">
        <v>20</v>
      </c>
      <c r="X80">
        <v>4</v>
      </c>
      <c r="Y80">
        <v>7</v>
      </c>
      <c r="Z80">
        <v>10</v>
      </c>
      <c r="AA80">
        <v>12</v>
      </c>
      <c r="AB80">
        <v>15</v>
      </c>
      <c r="AE80">
        <f t="shared" si="31"/>
        <v>24</v>
      </c>
      <c r="AF80">
        <f t="shared" si="21"/>
        <v>34</v>
      </c>
      <c r="AG80">
        <f t="shared" si="21"/>
        <v>42</v>
      </c>
      <c r="AH80">
        <f t="shared" si="21"/>
        <v>50</v>
      </c>
      <c r="AI80">
        <f t="shared" si="20"/>
        <v>60</v>
      </c>
      <c r="AJ80">
        <f t="shared" si="22"/>
        <v>134</v>
      </c>
      <c r="AK80">
        <f t="shared" si="22"/>
        <v>76</v>
      </c>
      <c r="AL80">
        <f t="shared" si="23"/>
        <v>143</v>
      </c>
      <c r="AM80">
        <f t="shared" si="23"/>
        <v>67</v>
      </c>
      <c r="AO80" s="17">
        <f t="shared" si="32"/>
        <v>0</v>
      </c>
      <c r="AP80" s="17">
        <f t="shared" si="24"/>
        <v>8.4033613445378158E-2</v>
      </c>
      <c r="AQ80" s="17">
        <f t="shared" si="24"/>
        <v>0.15126050420168066</v>
      </c>
      <c r="AR80" s="17">
        <f t="shared" si="24"/>
        <v>0.21848739495798319</v>
      </c>
      <c r="AS80" s="17">
        <f t="shared" si="24"/>
        <v>0.30252100840336132</v>
      </c>
      <c r="AT80" s="17">
        <f t="shared" si="25"/>
        <v>0.92436974789915971</v>
      </c>
      <c r="AU80" s="17">
        <f t="shared" si="25"/>
        <v>0.43697478991596639</v>
      </c>
      <c r="AV80" s="17">
        <f t="shared" si="25"/>
        <v>1</v>
      </c>
      <c r="AW80" s="17">
        <f t="shared" si="25"/>
        <v>0.36134453781512604</v>
      </c>
      <c r="AY80" s="41">
        <f t="shared" si="26"/>
        <v>0.30252100840336132</v>
      </c>
      <c r="AZ80" s="41">
        <f t="shared" si="27"/>
        <v>0.48739495798319332</v>
      </c>
      <c r="BA80" s="41">
        <f t="shared" si="28"/>
        <v>0.6386554621848739</v>
      </c>
      <c r="BC80" s="41">
        <f t="shared" si="29"/>
        <v>0</v>
      </c>
      <c r="BD80" s="41">
        <f t="shared" si="29"/>
        <v>0.55000000000000027</v>
      </c>
      <c r="BE80" s="41">
        <f t="shared" si="29"/>
        <v>1</v>
      </c>
      <c r="BG80" t="str" cm="1">
        <f t="array" ref="BG80">INDEX($BC$7:$BE$7,,MATCH(MAX(BC80:BE80),BC80:BE80,0))</f>
        <v>Sugar</v>
      </c>
      <c r="BH80" s="42" t="str" cm="1">
        <f t="array" ref="BH80">INDEX(BI80:BK80,,MATCH(BG80,$BI$7:$BK$7,0))</f>
        <v>Regular</v>
      </c>
      <c r="BI80" s="43" cm="1">
        <f t="array" ref="BI80">INDEX($AO$7:$AS$7,,MATCH(MIN(AO80:AS80),AO80:AS80,0))</f>
        <v>3.5</v>
      </c>
      <c r="BJ80" s="43" t="str" cm="1">
        <f t="array" ref="BJ80">INDEX($AT$7:$AU$7,,MATCH(MIN(AT80:AU80),AT80:AU80,0))</f>
        <v>Coke</v>
      </c>
      <c r="BK80" s="43" t="str" cm="1">
        <f t="array" ref="BK80">INDEX($AV$7:$AW$7,,MATCH(MIN(AV80:AW80),AV80:AW80,0))</f>
        <v>Regular</v>
      </c>
      <c r="BR80" t="str">
        <f t="shared" si="30"/>
        <v>Regular Coke</v>
      </c>
    </row>
    <row r="81" spans="8:70" x14ac:dyDescent="0.2">
      <c r="H81">
        <v>74</v>
      </c>
      <c r="I81">
        <v>3</v>
      </c>
      <c r="J81">
        <v>5</v>
      </c>
      <c r="K81">
        <v>8</v>
      </c>
      <c r="L81">
        <v>11</v>
      </c>
      <c r="M81">
        <v>14</v>
      </c>
      <c r="N81">
        <v>12</v>
      </c>
      <c r="O81">
        <v>15</v>
      </c>
      <c r="P81">
        <v>17</v>
      </c>
      <c r="Q81">
        <v>19</v>
      </c>
      <c r="R81">
        <v>20</v>
      </c>
      <c r="S81">
        <v>1</v>
      </c>
      <c r="T81">
        <v>2</v>
      </c>
      <c r="U81">
        <v>4</v>
      </c>
      <c r="V81">
        <v>6</v>
      </c>
      <c r="W81">
        <v>9</v>
      </c>
      <c r="X81">
        <v>7</v>
      </c>
      <c r="Y81">
        <v>10</v>
      </c>
      <c r="Z81">
        <v>13</v>
      </c>
      <c r="AA81">
        <v>16</v>
      </c>
      <c r="AB81">
        <v>18</v>
      </c>
      <c r="AE81">
        <f t="shared" si="31"/>
        <v>23</v>
      </c>
      <c r="AF81">
        <f t="shared" si="21"/>
        <v>32</v>
      </c>
      <c r="AG81">
        <f t="shared" si="21"/>
        <v>42</v>
      </c>
      <c r="AH81">
        <f t="shared" si="21"/>
        <v>52</v>
      </c>
      <c r="AI81">
        <f t="shared" si="20"/>
        <v>61</v>
      </c>
      <c r="AJ81">
        <f t="shared" si="22"/>
        <v>86</v>
      </c>
      <c r="AK81">
        <f t="shared" si="22"/>
        <v>124</v>
      </c>
      <c r="AL81">
        <f t="shared" si="23"/>
        <v>63</v>
      </c>
      <c r="AM81">
        <f t="shared" si="23"/>
        <v>147</v>
      </c>
      <c r="AO81" s="17">
        <f t="shared" si="32"/>
        <v>0</v>
      </c>
      <c r="AP81" s="17">
        <f t="shared" si="24"/>
        <v>7.2580645161290328E-2</v>
      </c>
      <c r="AQ81" s="17">
        <f t="shared" si="24"/>
        <v>0.15322580645161291</v>
      </c>
      <c r="AR81" s="17">
        <f t="shared" si="24"/>
        <v>0.23387096774193547</v>
      </c>
      <c r="AS81" s="17">
        <f t="shared" si="24"/>
        <v>0.30645161290322581</v>
      </c>
      <c r="AT81" s="17">
        <f t="shared" si="25"/>
        <v>0.50806451612903225</v>
      </c>
      <c r="AU81" s="17">
        <f t="shared" si="25"/>
        <v>0.81451612903225812</v>
      </c>
      <c r="AV81" s="17">
        <f t="shared" si="25"/>
        <v>0.32258064516129031</v>
      </c>
      <c r="AW81" s="17">
        <f t="shared" si="25"/>
        <v>1</v>
      </c>
      <c r="AY81" s="41">
        <f t="shared" si="26"/>
        <v>0.30645161290322581</v>
      </c>
      <c r="AZ81" s="41">
        <f t="shared" si="27"/>
        <v>0.30645161290322587</v>
      </c>
      <c r="BA81" s="41">
        <f t="shared" si="28"/>
        <v>0.67741935483870974</v>
      </c>
      <c r="BC81" s="41">
        <f t="shared" si="29"/>
        <v>0</v>
      </c>
      <c r="BD81" s="41">
        <f t="shared" si="29"/>
        <v>1.4963875549295586E-16</v>
      </c>
      <c r="BE81" s="41">
        <f t="shared" si="29"/>
        <v>1</v>
      </c>
      <c r="BG81" t="str" cm="1">
        <f t="array" ref="BG81">INDEX($BC$7:$BE$7,,MATCH(MAX(BC81:BE81),BC81:BE81,0))</f>
        <v>Sugar</v>
      </c>
      <c r="BH81" s="42" t="str" cm="1">
        <f t="array" ref="BH81">INDEX(BI81:BK81,,MATCH(BG81,$BI$7:$BK$7,0))</f>
        <v>Diet</v>
      </c>
      <c r="BI81" s="43" cm="1">
        <f t="array" ref="BI81">INDEX($AO$7:$AS$7,,MATCH(MIN(AO81:AS81),AO81:AS81,0))</f>
        <v>3.5</v>
      </c>
      <c r="BJ81" s="43" t="str" cm="1">
        <f t="array" ref="BJ81">INDEX($AT$7:$AU$7,,MATCH(MIN(AT81:AU81),AT81:AU81,0))</f>
        <v>Pepsi</v>
      </c>
      <c r="BK81" s="43" t="str" cm="1">
        <f t="array" ref="BK81">INDEX($AV$7:$AW$7,,MATCH(MIN(AV81:AW81),AV81:AW81,0))</f>
        <v>Diet</v>
      </c>
      <c r="BR81" t="str">
        <f t="shared" si="30"/>
        <v>Diet Pepsi</v>
      </c>
    </row>
    <row r="82" spans="8:70" x14ac:dyDescent="0.2">
      <c r="H82">
        <v>75</v>
      </c>
      <c r="I82">
        <v>1</v>
      </c>
      <c r="J82">
        <v>2</v>
      </c>
      <c r="K82">
        <v>5</v>
      </c>
      <c r="L82">
        <v>8</v>
      </c>
      <c r="M82">
        <v>12</v>
      </c>
      <c r="N82">
        <v>3</v>
      </c>
      <c r="O82">
        <v>6</v>
      </c>
      <c r="P82">
        <v>10</v>
      </c>
      <c r="Q82">
        <v>14</v>
      </c>
      <c r="R82">
        <v>17</v>
      </c>
      <c r="S82">
        <v>5</v>
      </c>
      <c r="T82">
        <v>8</v>
      </c>
      <c r="U82">
        <v>12</v>
      </c>
      <c r="V82">
        <v>15</v>
      </c>
      <c r="W82">
        <v>18</v>
      </c>
      <c r="X82">
        <v>10</v>
      </c>
      <c r="Y82">
        <v>14</v>
      </c>
      <c r="Z82">
        <v>17</v>
      </c>
      <c r="AA82">
        <v>19</v>
      </c>
      <c r="AB82">
        <v>20</v>
      </c>
      <c r="AE82">
        <f t="shared" si="31"/>
        <v>19</v>
      </c>
      <c r="AF82">
        <f t="shared" si="21"/>
        <v>30</v>
      </c>
      <c r="AG82">
        <f t="shared" si="21"/>
        <v>44</v>
      </c>
      <c r="AH82">
        <f t="shared" si="21"/>
        <v>56</v>
      </c>
      <c r="AI82">
        <f t="shared" si="20"/>
        <v>67</v>
      </c>
      <c r="AJ82">
        <f t="shared" si="22"/>
        <v>138</v>
      </c>
      <c r="AK82">
        <f t="shared" si="22"/>
        <v>78</v>
      </c>
      <c r="AL82">
        <f t="shared" si="23"/>
        <v>86</v>
      </c>
      <c r="AM82">
        <f t="shared" si="23"/>
        <v>130</v>
      </c>
      <c r="AO82" s="17">
        <f t="shared" si="32"/>
        <v>0</v>
      </c>
      <c r="AP82" s="17">
        <f t="shared" si="24"/>
        <v>9.2436974789915971E-2</v>
      </c>
      <c r="AQ82" s="17">
        <f t="shared" si="24"/>
        <v>0.21008403361344538</v>
      </c>
      <c r="AR82" s="17">
        <f t="shared" si="24"/>
        <v>0.31092436974789917</v>
      </c>
      <c r="AS82" s="17">
        <f t="shared" si="24"/>
        <v>0.40336134453781514</v>
      </c>
      <c r="AT82" s="17">
        <f t="shared" si="25"/>
        <v>1</v>
      </c>
      <c r="AU82" s="17">
        <f t="shared" si="25"/>
        <v>0.49579831932773111</v>
      </c>
      <c r="AV82" s="17">
        <f t="shared" si="25"/>
        <v>0.56302521008403361</v>
      </c>
      <c r="AW82" s="17">
        <f t="shared" si="25"/>
        <v>0.9327731092436975</v>
      </c>
      <c r="AY82" s="41">
        <f t="shared" si="26"/>
        <v>0.40336134453781514</v>
      </c>
      <c r="AZ82" s="41">
        <f t="shared" si="27"/>
        <v>0.50420168067226889</v>
      </c>
      <c r="BA82" s="41">
        <f t="shared" si="28"/>
        <v>0.36974789915966388</v>
      </c>
      <c r="BC82" s="41">
        <f t="shared" si="29"/>
        <v>0.25</v>
      </c>
      <c r="BD82" s="41">
        <f t="shared" si="29"/>
        <v>1</v>
      </c>
      <c r="BE82" s="41">
        <f t="shared" si="29"/>
        <v>0</v>
      </c>
      <c r="BG82" t="str" cm="1">
        <f t="array" ref="BG82">INDEX($BC$7:$BE$7,,MATCH(MAX(BC82:BE82),BC82:BE82,0))</f>
        <v>Brand</v>
      </c>
      <c r="BH82" s="42" t="str" cm="1">
        <f t="array" ref="BH82">INDEX(BI82:BK82,,MATCH(BG82,$BI$7:$BK$7,0))</f>
        <v>Coke</v>
      </c>
      <c r="BI82" s="43" cm="1">
        <f t="array" ref="BI82">INDEX($AO$7:$AS$7,,MATCH(MIN(AO82:AS82),AO82:AS82,0))</f>
        <v>3.5</v>
      </c>
      <c r="BJ82" s="43" t="str" cm="1">
        <f t="array" ref="BJ82">INDEX($AT$7:$AU$7,,MATCH(MIN(AT82:AU82),AT82:AU82,0))</f>
        <v>Coke</v>
      </c>
      <c r="BK82" s="43" t="str" cm="1">
        <f t="array" ref="BK82">INDEX($AV$7:$AW$7,,MATCH(MIN(AV82:AW82),AV82:AW82,0))</f>
        <v>Diet</v>
      </c>
      <c r="BR82" t="str">
        <f t="shared" si="30"/>
        <v>Diet Coke</v>
      </c>
    </row>
    <row r="83" spans="8:70" x14ac:dyDescent="0.2">
      <c r="H83">
        <v>76</v>
      </c>
      <c r="I83">
        <v>1</v>
      </c>
      <c r="J83">
        <v>2</v>
      </c>
      <c r="K83">
        <v>4</v>
      </c>
      <c r="L83">
        <v>7</v>
      </c>
      <c r="M83">
        <v>10</v>
      </c>
      <c r="N83">
        <v>3</v>
      </c>
      <c r="O83">
        <v>6</v>
      </c>
      <c r="P83">
        <v>9</v>
      </c>
      <c r="Q83">
        <v>13</v>
      </c>
      <c r="R83">
        <v>16</v>
      </c>
      <c r="S83">
        <v>5</v>
      </c>
      <c r="T83">
        <v>8</v>
      </c>
      <c r="U83">
        <v>12</v>
      </c>
      <c r="V83">
        <v>15</v>
      </c>
      <c r="W83">
        <v>18</v>
      </c>
      <c r="X83">
        <v>11</v>
      </c>
      <c r="Y83">
        <v>14</v>
      </c>
      <c r="Z83">
        <v>17</v>
      </c>
      <c r="AA83">
        <v>19</v>
      </c>
      <c r="AB83">
        <v>20</v>
      </c>
      <c r="AE83">
        <f t="shared" si="31"/>
        <v>20</v>
      </c>
      <c r="AF83">
        <f t="shared" si="21"/>
        <v>30</v>
      </c>
      <c r="AG83">
        <f t="shared" si="21"/>
        <v>42</v>
      </c>
      <c r="AH83">
        <f t="shared" si="21"/>
        <v>54</v>
      </c>
      <c r="AI83">
        <f t="shared" si="20"/>
        <v>64</v>
      </c>
      <c r="AJ83">
        <f t="shared" si="22"/>
        <v>139</v>
      </c>
      <c r="AK83">
        <f t="shared" si="22"/>
        <v>71</v>
      </c>
      <c r="AL83">
        <f t="shared" si="23"/>
        <v>82</v>
      </c>
      <c r="AM83">
        <f t="shared" si="23"/>
        <v>128</v>
      </c>
      <c r="AO83" s="17">
        <f t="shared" si="32"/>
        <v>0</v>
      </c>
      <c r="AP83" s="17">
        <f t="shared" si="24"/>
        <v>8.4033613445378158E-2</v>
      </c>
      <c r="AQ83" s="17">
        <f t="shared" si="24"/>
        <v>0.18487394957983194</v>
      </c>
      <c r="AR83" s="17">
        <f t="shared" si="24"/>
        <v>0.2857142857142857</v>
      </c>
      <c r="AS83" s="17">
        <f t="shared" si="24"/>
        <v>0.36974789915966388</v>
      </c>
      <c r="AT83" s="17">
        <f t="shared" si="25"/>
        <v>1</v>
      </c>
      <c r="AU83" s="17">
        <f t="shared" si="25"/>
        <v>0.42857142857142855</v>
      </c>
      <c r="AV83" s="17">
        <f t="shared" si="25"/>
        <v>0.52100840336134457</v>
      </c>
      <c r="AW83" s="17">
        <f t="shared" si="25"/>
        <v>0.90756302521008403</v>
      </c>
      <c r="AY83" s="41">
        <f t="shared" si="26"/>
        <v>0.36974789915966388</v>
      </c>
      <c r="AZ83" s="41">
        <f t="shared" si="27"/>
        <v>0.5714285714285714</v>
      </c>
      <c r="BA83" s="41">
        <f t="shared" si="28"/>
        <v>0.38655462184873945</v>
      </c>
      <c r="BC83" s="41">
        <f t="shared" si="29"/>
        <v>0</v>
      </c>
      <c r="BD83" s="41">
        <f t="shared" si="29"/>
        <v>1</v>
      </c>
      <c r="BE83" s="41">
        <f t="shared" si="29"/>
        <v>8.3333333333333051E-2</v>
      </c>
      <c r="BG83" t="str" cm="1">
        <f t="array" ref="BG83">INDEX($BC$7:$BE$7,,MATCH(MAX(BC83:BE83),BC83:BE83,0))</f>
        <v>Brand</v>
      </c>
      <c r="BH83" s="42" t="str" cm="1">
        <f t="array" ref="BH83">INDEX(BI83:BK83,,MATCH(BG83,$BI$7:$BK$7,0))</f>
        <v>Coke</v>
      </c>
      <c r="BI83" s="43" cm="1">
        <f t="array" ref="BI83">INDEX($AO$7:$AS$7,,MATCH(MIN(AO83:AS83),AO83:AS83,0))</f>
        <v>3.5</v>
      </c>
      <c r="BJ83" s="43" t="str" cm="1">
        <f t="array" ref="BJ83">INDEX($AT$7:$AU$7,,MATCH(MIN(AT83:AU83),AT83:AU83,0))</f>
        <v>Coke</v>
      </c>
      <c r="BK83" s="43" t="str" cm="1">
        <f t="array" ref="BK83">INDEX($AV$7:$AW$7,,MATCH(MIN(AV83:AW83),AV83:AW83,0))</f>
        <v>Diet</v>
      </c>
      <c r="BR83" t="str">
        <f t="shared" si="30"/>
        <v>Diet Coke</v>
      </c>
    </row>
    <row r="84" spans="8:70" x14ac:dyDescent="0.2">
      <c r="H84">
        <v>77</v>
      </c>
      <c r="I84">
        <v>12</v>
      </c>
      <c r="J84">
        <v>15</v>
      </c>
      <c r="K84">
        <v>18</v>
      </c>
      <c r="L84">
        <v>19</v>
      </c>
      <c r="M84">
        <v>20</v>
      </c>
      <c r="N84">
        <v>4</v>
      </c>
      <c r="O84">
        <v>7</v>
      </c>
      <c r="P84">
        <v>10</v>
      </c>
      <c r="Q84">
        <v>13</v>
      </c>
      <c r="R84">
        <v>16</v>
      </c>
      <c r="S84">
        <v>5</v>
      </c>
      <c r="T84">
        <v>8</v>
      </c>
      <c r="U84">
        <v>11</v>
      </c>
      <c r="V84">
        <v>14</v>
      </c>
      <c r="W84">
        <v>17</v>
      </c>
      <c r="X84">
        <v>1</v>
      </c>
      <c r="Y84">
        <v>2</v>
      </c>
      <c r="Z84">
        <v>3</v>
      </c>
      <c r="AA84">
        <v>6</v>
      </c>
      <c r="AB84">
        <v>9</v>
      </c>
      <c r="AE84">
        <f t="shared" si="31"/>
        <v>22</v>
      </c>
      <c r="AF84">
        <f t="shared" si="21"/>
        <v>32</v>
      </c>
      <c r="AG84">
        <f t="shared" si="21"/>
        <v>42</v>
      </c>
      <c r="AH84">
        <f t="shared" si="21"/>
        <v>52</v>
      </c>
      <c r="AI84">
        <f t="shared" si="20"/>
        <v>62</v>
      </c>
      <c r="AJ84">
        <f t="shared" si="22"/>
        <v>76</v>
      </c>
      <c r="AK84">
        <f t="shared" si="22"/>
        <v>134</v>
      </c>
      <c r="AL84">
        <f t="shared" si="23"/>
        <v>139</v>
      </c>
      <c r="AM84">
        <f t="shared" si="23"/>
        <v>71</v>
      </c>
      <c r="AO84" s="17">
        <f t="shared" si="32"/>
        <v>0</v>
      </c>
      <c r="AP84" s="17">
        <f t="shared" si="24"/>
        <v>8.5470085470085472E-2</v>
      </c>
      <c r="AQ84" s="17">
        <f t="shared" si="24"/>
        <v>0.17094017094017094</v>
      </c>
      <c r="AR84" s="17">
        <f t="shared" si="24"/>
        <v>0.25641025641025639</v>
      </c>
      <c r="AS84" s="17">
        <f t="shared" si="24"/>
        <v>0.34188034188034189</v>
      </c>
      <c r="AT84" s="17">
        <f t="shared" si="25"/>
        <v>0.46153846153846156</v>
      </c>
      <c r="AU84" s="17">
        <f t="shared" si="25"/>
        <v>0.95726495726495731</v>
      </c>
      <c r="AV84" s="17">
        <f t="shared" si="25"/>
        <v>1</v>
      </c>
      <c r="AW84" s="17">
        <f t="shared" si="25"/>
        <v>0.41880341880341881</v>
      </c>
      <c r="AY84" s="41">
        <f t="shared" si="26"/>
        <v>0.34188034188034189</v>
      </c>
      <c r="AZ84" s="41">
        <f t="shared" si="27"/>
        <v>0.49572649572649574</v>
      </c>
      <c r="BA84" s="41">
        <f t="shared" si="28"/>
        <v>0.58119658119658113</v>
      </c>
      <c r="BC84" s="41">
        <f t="shared" si="29"/>
        <v>0</v>
      </c>
      <c r="BD84" s="41">
        <f t="shared" si="29"/>
        <v>0.64285714285714313</v>
      </c>
      <c r="BE84" s="41">
        <f t="shared" si="29"/>
        <v>1</v>
      </c>
      <c r="BG84" t="str" cm="1">
        <f t="array" ref="BG84">INDEX($BC$7:$BE$7,,MATCH(MAX(BC84:BE84),BC84:BE84,0))</f>
        <v>Sugar</v>
      </c>
      <c r="BH84" s="42" t="str" cm="1">
        <f t="array" ref="BH84">INDEX(BI84:BK84,,MATCH(BG84,$BI$7:$BK$7,0))</f>
        <v>Regular</v>
      </c>
      <c r="BI84" s="43" cm="1">
        <f t="array" ref="BI84">INDEX($AO$7:$AS$7,,MATCH(MIN(AO84:AS84),AO84:AS84,0))</f>
        <v>3.5</v>
      </c>
      <c r="BJ84" s="43" t="str" cm="1">
        <f t="array" ref="BJ84">INDEX($AT$7:$AU$7,,MATCH(MIN(AT84:AU84),AT84:AU84,0))</f>
        <v>Pepsi</v>
      </c>
      <c r="BK84" s="43" t="str" cm="1">
        <f t="array" ref="BK84">INDEX($AV$7:$AW$7,,MATCH(MIN(AV84:AW84),AV84:AW84,0))</f>
        <v>Regular</v>
      </c>
      <c r="BR84" t="str">
        <f t="shared" si="30"/>
        <v>Regular Pepsi</v>
      </c>
    </row>
    <row r="85" spans="8:70" x14ac:dyDescent="0.2">
      <c r="H85">
        <v>78</v>
      </c>
      <c r="I85">
        <v>13</v>
      </c>
      <c r="J85">
        <v>16</v>
      </c>
      <c r="K85">
        <v>18</v>
      </c>
      <c r="L85">
        <v>19</v>
      </c>
      <c r="M85">
        <v>20</v>
      </c>
      <c r="N85">
        <v>6</v>
      </c>
      <c r="O85">
        <v>9</v>
      </c>
      <c r="P85">
        <v>11</v>
      </c>
      <c r="Q85">
        <v>14</v>
      </c>
      <c r="R85">
        <v>17</v>
      </c>
      <c r="S85">
        <v>4</v>
      </c>
      <c r="T85">
        <v>7</v>
      </c>
      <c r="U85">
        <v>10</v>
      </c>
      <c r="V85">
        <v>12</v>
      </c>
      <c r="W85">
        <v>15</v>
      </c>
      <c r="X85">
        <v>1</v>
      </c>
      <c r="Y85">
        <v>2</v>
      </c>
      <c r="Z85">
        <v>3</v>
      </c>
      <c r="AA85">
        <v>5</v>
      </c>
      <c r="AB85">
        <v>8</v>
      </c>
      <c r="AE85">
        <f t="shared" si="31"/>
        <v>24</v>
      </c>
      <c r="AF85">
        <f t="shared" si="21"/>
        <v>34</v>
      </c>
      <c r="AG85">
        <f t="shared" si="21"/>
        <v>42</v>
      </c>
      <c r="AH85">
        <f t="shared" si="21"/>
        <v>50</v>
      </c>
      <c r="AI85">
        <f t="shared" si="20"/>
        <v>60</v>
      </c>
      <c r="AJ85">
        <f t="shared" si="22"/>
        <v>67</v>
      </c>
      <c r="AK85">
        <f t="shared" si="22"/>
        <v>143</v>
      </c>
      <c r="AL85">
        <f t="shared" si="23"/>
        <v>134</v>
      </c>
      <c r="AM85">
        <f t="shared" si="23"/>
        <v>76</v>
      </c>
      <c r="AO85" s="17">
        <f t="shared" si="32"/>
        <v>0</v>
      </c>
      <c r="AP85" s="17">
        <f t="shared" si="24"/>
        <v>8.4033613445378158E-2</v>
      </c>
      <c r="AQ85" s="17">
        <f t="shared" si="24"/>
        <v>0.15126050420168066</v>
      </c>
      <c r="AR85" s="17">
        <f t="shared" si="24"/>
        <v>0.21848739495798319</v>
      </c>
      <c r="AS85" s="17">
        <f t="shared" si="24"/>
        <v>0.30252100840336132</v>
      </c>
      <c r="AT85" s="17">
        <f t="shared" si="25"/>
        <v>0.36134453781512604</v>
      </c>
      <c r="AU85" s="17">
        <f t="shared" si="25"/>
        <v>1</v>
      </c>
      <c r="AV85" s="17">
        <f t="shared" si="25"/>
        <v>0.92436974789915971</v>
      </c>
      <c r="AW85" s="17">
        <f t="shared" si="25"/>
        <v>0.43697478991596639</v>
      </c>
      <c r="AY85" s="41">
        <f t="shared" si="26"/>
        <v>0.30252100840336132</v>
      </c>
      <c r="AZ85" s="41">
        <f t="shared" si="27"/>
        <v>0.6386554621848739</v>
      </c>
      <c r="BA85" s="41">
        <f t="shared" si="28"/>
        <v>0.48739495798319332</v>
      </c>
      <c r="BC85" s="41">
        <f t="shared" si="29"/>
        <v>0</v>
      </c>
      <c r="BD85" s="41">
        <f t="shared" si="29"/>
        <v>1</v>
      </c>
      <c r="BE85" s="41">
        <f t="shared" si="29"/>
        <v>0.55000000000000027</v>
      </c>
      <c r="BG85" t="str" cm="1">
        <f t="array" ref="BG85">INDEX($BC$7:$BE$7,,MATCH(MAX(BC85:BE85),BC85:BE85,0))</f>
        <v>Brand</v>
      </c>
      <c r="BH85" s="42" t="str" cm="1">
        <f t="array" ref="BH85">INDEX(BI85:BK85,,MATCH(BG85,$BI$7:$BK$7,0))</f>
        <v>Pepsi</v>
      </c>
      <c r="BI85" s="43" cm="1">
        <f t="array" ref="BI85">INDEX($AO$7:$AS$7,,MATCH(MIN(AO85:AS85),AO85:AS85,0))</f>
        <v>3.5</v>
      </c>
      <c r="BJ85" s="43" t="str" cm="1">
        <f t="array" ref="BJ85">INDEX($AT$7:$AU$7,,MATCH(MIN(AT85:AU85),AT85:AU85,0))</f>
        <v>Pepsi</v>
      </c>
      <c r="BK85" s="43" t="str" cm="1">
        <f t="array" ref="BK85">INDEX($AV$7:$AW$7,,MATCH(MIN(AV85:AW85),AV85:AW85,0))</f>
        <v>Regular</v>
      </c>
      <c r="BR85" t="str">
        <f t="shared" si="30"/>
        <v>Regular Pepsi</v>
      </c>
    </row>
    <row r="86" spans="8:70" x14ac:dyDescent="0.2">
      <c r="H86">
        <v>79</v>
      </c>
      <c r="I86">
        <v>5</v>
      </c>
      <c r="J86">
        <v>8</v>
      </c>
      <c r="K86">
        <v>11</v>
      </c>
      <c r="L86">
        <v>14</v>
      </c>
      <c r="M86">
        <v>17</v>
      </c>
      <c r="N86">
        <v>1</v>
      </c>
      <c r="O86">
        <v>2</v>
      </c>
      <c r="P86">
        <v>3</v>
      </c>
      <c r="Q86">
        <v>6</v>
      </c>
      <c r="R86">
        <v>9</v>
      </c>
      <c r="S86">
        <v>12</v>
      </c>
      <c r="T86">
        <v>15</v>
      </c>
      <c r="U86">
        <v>18</v>
      </c>
      <c r="V86">
        <v>19</v>
      </c>
      <c r="W86">
        <v>20</v>
      </c>
      <c r="X86">
        <v>4</v>
      </c>
      <c r="Y86">
        <v>7</v>
      </c>
      <c r="Z86">
        <v>10</v>
      </c>
      <c r="AA86">
        <v>13</v>
      </c>
      <c r="AB86">
        <v>16</v>
      </c>
      <c r="AE86">
        <f t="shared" si="31"/>
        <v>22</v>
      </c>
      <c r="AF86">
        <f t="shared" si="21"/>
        <v>32</v>
      </c>
      <c r="AG86">
        <f t="shared" si="21"/>
        <v>42</v>
      </c>
      <c r="AH86">
        <f t="shared" si="21"/>
        <v>52</v>
      </c>
      <c r="AI86">
        <f t="shared" si="20"/>
        <v>62</v>
      </c>
      <c r="AJ86">
        <f t="shared" si="22"/>
        <v>134</v>
      </c>
      <c r="AK86">
        <f t="shared" si="22"/>
        <v>76</v>
      </c>
      <c r="AL86">
        <f t="shared" si="23"/>
        <v>139</v>
      </c>
      <c r="AM86">
        <f t="shared" si="23"/>
        <v>71</v>
      </c>
      <c r="AO86" s="17">
        <f t="shared" si="32"/>
        <v>0</v>
      </c>
      <c r="AP86" s="17">
        <f t="shared" si="24"/>
        <v>8.5470085470085472E-2</v>
      </c>
      <c r="AQ86" s="17">
        <f t="shared" si="24"/>
        <v>0.17094017094017094</v>
      </c>
      <c r="AR86" s="17">
        <f t="shared" si="24"/>
        <v>0.25641025641025639</v>
      </c>
      <c r="AS86" s="17">
        <f t="shared" si="24"/>
        <v>0.34188034188034189</v>
      </c>
      <c r="AT86" s="17">
        <f t="shared" si="25"/>
        <v>0.95726495726495731</v>
      </c>
      <c r="AU86" s="17">
        <f t="shared" si="25"/>
        <v>0.46153846153846156</v>
      </c>
      <c r="AV86" s="17">
        <f t="shared" si="25"/>
        <v>1</v>
      </c>
      <c r="AW86" s="17">
        <f t="shared" si="25"/>
        <v>0.41880341880341881</v>
      </c>
      <c r="AY86" s="41">
        <f t="shared" si="26"/>
        <v>0.34188034188034189</v>
      </c>
      <c r="AZ86" s="41">
        <f t="shared" si="27"/>
        <v>0.49572649572649574</v>
      </c>
      <c r="BA86" s="41">
        <f t="shared" si="28"/>
        <v>0.58119658119658113</v>
      </c>
      <c r="BC86" s="41">
        <f t="shared" si="29"/>
        <v>0</v>
      </c>
      <c r="BD86" s="41">
        <f t="shared" si="29"/>
        <v>0.64285714285714313</v>
      </c>
      <c r="BE86" s="41">
        <f t="shared" si="29"/>
        <v>1</v>
      </c>
      <c r="BG86" t="str" cm="1">
        <f t="array" ref="BG86">INDEX($BC$7:$BE$7,,MATCH(MAX(BC86:BE86),BC86:BE86,0))</f>
        <v>Sugar</v>
      </c>
      <c r="BH86" s="42" t="str" cm="1">
        <f t="array" ref="BH86">INDEX(BI86:BK86,,MATCH(BG86,$BI$7:$BK$7,0))</f>
        <v>Regular</v>
      </c>
      <c r="BI86" s="43" cm="1">
        <f t="array" ref="BI86">INDEX($AO$7:$AS$7,,MATCH(MIN(AO86:AS86),AO86:AS86,0))</f>
        <v>3.5</v>
      </c>
      <c r="BJ86" s="43" t="str" cm="1">
        <f t="array" ref="BJ86">INDEX($AT$7:$AU$7,,MATCH(MIN(AT86:AU86),AT86:AU86,0))</f>
        <v>Coke</v>
      </c>
      <c r="BK86" s="43" t="str" cm="1">
        <f t="array" ref="BK86">INDEX($AV$7:$AW$7,,MATCH(MIN(AV86:AW86),AV86:AW86,0))</f>
        <v>Regular</v>
      </c>
      <c r="BR86" t="str">
        <f t="shared" si="30"/>
        <v>Regular Coke</v>
      </c>
    </row>
    <row r="87" spans="8:70" x14ac:dyDescent="0.2">
      <c r="H87">
        <v>80</v>
      </c>
      <c r="I87">
        <v>2</v>
      </c>
      <c r="J87">
        <v>6</v>
      </c>
      <c r="K87">
        <v>10</v>
      </c>
      <c r="L87">
        <v>14</v>
      </c>
      <c r="M87">
        <v>18</v>
      </c>
      <c r="N87">
        <v>4</v>
      </c>
      <c r="O87">
        <v>8</v>
      </c>
      <c r="P87">
        <v>12</v>
      </c>
      <c r="Q87">
        <v>16</v>
      </c>
      <c r="R87">
        <v>20</v>
      </c>
      <c r="S87">
        <v>2</v>
      </c>
      <c r="T87">
        <v>6</v>
      </c>
      <c r="U87">
        <v>10</v>
      </c>
      <c r="V87">
        <v>14</v>
      </c>
      <c r="W87">
        <v>18</v>
      </c>
      <c r="X87">
        <v>4</v>
      </c>
      <c r="Y87">
        <v>8</v>
      </c>
      <c r="Z87">
        <v>12</v>
      </c>
      <c r="AA87">
        <v>16</v>
      </c>
      <c r="AB87">
        <v>20</v>
      </c>
      <c r="AE87">
        <f t="shared" si="31"/>
        <v>12</v>
      </c>
      <c r="AF87">
        <f t="shared" si="21"/>
        <v>28</v>
      </c>
      <c r="AG87">
        <f t="shared" si="21"/>
        <v>44</v>
      </c>
      <c r="AH87">
        <f t="shared" si="21"/>
        <v>60</v>
      </c>
      <c r="AI87">
        <f t="shared" si="20"/>
        <v>76</v>
      </c>
      <c r="AJ87">
        <f t="shared" si="22"/>
        <v>110</v>
      </c>
      <c r="AK87">
        <f t="shared" si="22"/>
        <v>110</v>
      </c>
      <c r="AL87">
        <f t="shared" si="23"/>
        <v>100</v>
      </c>
      <c r="AM87">
        <f t="shared" si="23"/>
        <v>120</v>
      </c>
      <c r="AO87" s="17">
        <f t="shared" si="32"/>
        <v>0</v>
      </c>
      <c r="AP87" s="17">
        <f t="shared" si="24"/>
        <v>0.14814814814814814</v>
      </c>
      <c r="AQ87" s="17">
        <f t="shared" si="24"/>
        <v>0.29629629629629628</v>
      </c>
      <c r="AR87" s="17">
        <f t="shared" si="24"/>
        <v>0.44444444444444442</v>
      </c>
      <c r="AS87" s="17">
        <f t="shared" si="24"/>
        <v>0.59259259259259256</v>
      </c>
      <c r="AT87" s="17">
        <f t="shared" si="25"/>
        <v>0.90740740740740744</v>
      </c>
      <c r="AU87" s="17">
        <f t="shared" si="25"/>
        <v>0.90740740740740744</v>
      </c>
      <c r="AV87" s="17">
        <f t="shared" si="25"/>
        <v>0.81481481481481477</v>
      </c>
      <c r="AW87" s="17">
        <f t="shared" si="25"/>
        <v>1</v>
      </c>
      <c r="AY87" s="41">
        <f t="shared" si="26"/>
        <v>0.59259259259259256</v>
      </c>
      <c r="AZ87" s="41">
        <f t="shared" si="27"/>
        <v>0</v>
      </c>
      <c r="BA87" s="41">
        <f t="shared" si="28"/>
        <v>0.18518518518518523</v>
      </c>
      <c r="BC87" s="41">
        <f t="shared" si="29"/>
        <v>1</v>
      </c>
      <c r="BD87" s="41">
        <f t="shared" si="29"/>
        <v>0</v>
      </c>
      <c r="BE87" s="41">
        <f t="shared" si="29"/>
        <v>0.31250000000000011</v>
      </c>
      <c r="BG87" t="str" cm="1">
        <f t="array" ref="BG87">INDEX($BC$7:$BE$7,,MATCH(MAX(BC87:BE87),BC87:BE87,0))</f>
        <v>Price</v>
      </c>
      <c r="BH87" s="42" cm="1">
        <f t="array" ref="BH87">INDEX(BI87:BK87,,MATCH(BG87,$BI$7:$BK$7,0))</f>
        <v>3.5</v>
      </c>
      <c r="BI87" s="43" cm="1">
        <f t="array" ref="BI87">INDEX($AO$7:$AS$7,,MATCH(MIN(AO87:AS87),AO87:AS87,0))</f>
        <v>3.5</v>
      </c>
      <c r="BJ87" s="43" t="str" cm="1">
        <f t="array" ref="BJ87">INDEX($AT$7:$AU$7,,MATCH(MIN(AT87:AU87),AT87:AU87,0))</f>
        <v>Pepsi</v>
      </c>
      <c r="BK87" s="43" t="str" cm="1">
        <f t="array" ref="BK87">INDEX($AV$7:$AW$7,,MATCH(MIN(AV87:AW87),AV87:AW87,0))</f>
        <v>Diet</v>
      </c>
      <c r="BR87" t="str">
        <f t="shared" si="30"/>
        <v>Price Only</v>
      </c>
    </row>
    <row r="88" spans="8:70" x14ac:dyDescent="0.2">
      <c r="H88">
        <v>81</v>
      </c>
      <c r="I88">
        <v>4</v>
      </c>
      <c r="J88">
        <v>7</v>
      </c>
      <c r="K88">
        <v>10</v>
      </c>
      <c r="L88">
        <v>13</v>
      </c>
      <c r="M88">
        <v>16</v>
      </c>
      <c r="N88">
        <v>1</v>
      </c>
      <c r="O88">
        <v>2</v>
      </c>
      <c r="P88">
        <v>4</v>
      </c>
      <c r="Q88">
        <v>7</v>
      </c>
      <c r="R88">
        <v>10</v>
      </c>
      <c r="S88">
        <v>12</v>
      </c>
      <c r="T88">
        <v>15</v>
      </c>
      <c r="U88">
        <v>18</v>
      </c>
      <c r="V88">
        <v>19</v>
      </c>
      <c r="W88">
        <v>20</v>
      </c>
      <c r="X88">
        <v>5</v>
      </c>
      <c r="Y88">
        <v>8</v>
      </c>
      <c r="Z88">
        <v>12</v>
      </c>
      <c r="AA88">
        <v>15</v>
      </c>
      <c r="AB88">
        <v>18</v>
      </c>
      <c r="AE88">
        <f t="shared" si="31"/>
        <v>22</v>
      </c>
      <c r="AF88">
        <f t="shared" si="21"/>
        <v>32</v>
      </c>
      <c r="AG88">
        <f t="shared" si="21"/>
        <v>44</v>
      </c>
      <c r="AH88">
        <f t="shared" si="21"/>
        <v>54</v>
      </c>
      <c r="AI88">
        <f t="shared" si="21"/>
        <v>64</v>
      </c>
      <c r="AJ88">
        <f t="shared" si="22"/>
        <v>142</v>
      </c>
      <c r="AK88">
        <f t="shared" si="22"/>
        <v>74</v>
      </c>
      <c r="AL88">
        <f t="shared" si="23"/>
        <v>134</v>
      </c>
      <c r="AM88">
        <f t="shared" si="23"/>
        <v>82</v>
      </c>
      <c r="AO88" s="17">
        <f t="shared" si="32"/>
        <v>0</v>
      </c>
      <c r="AP88" s="17">
        <f t="shared" si="24"/>
        <v>8.3333333333333329E-2</v>
      </c>
      <c r="AQ88" s="17">
        <f t="shared" si="24"/>
        <v>0.18333333333333332</v>
      </c>
      <c r="AR88" s="17">
        <f t="shared" si="24"/>
        <v>0.26666666666666666</v>
      </c>
      <c r="AS88" s="17">
        <f t="shared" si="24"/>
        <v>0.35</v>
      </c>
      <c r="AT88" s="17">
        <f t="shared" si="25"/>
        <v>1</v>
      </c>
      <c r="AU88" s="17">
        <f t="shared" si="25"/>
        <v>0.43333333333333335</v>
      </c>
      <c r="AV88" s="17">
        <f t="shared" si="25"/>
        <v>0.93333333333333335</v>
      </c>
      <c r="AW88" s="17">
        <f t="shared" si="25"/>
        <v>0.5</v>
      </c>
      <c r="AY88" s="41">
        <f t="shared" si="26"/>
        <v>0.35</v>
      </c>
      <c r="AZ88" s="41">
        <f t="shared" si="27"/>
        <v>0.56666666666666665</v>
      </c>
      <c r="BA88" s="41">
        <f t="shared" si="28"/>
        <v>0.43333333333333335</v>
      </c>
      <c r="BC88" s="41">
        <f t="shared" si="29"/>
        <v>0</v>
      </c>
      <c r="BD88" s="41">
        <f t="shared" si="29"/>
        <v>1</v>
      </c>
      <c r="BE88" s="41">
        <f t="shared" si="29"/>
        <v>0.38461538461538475</v>
      </c>
      <c r="BG88" t="str" cm="1">
        <f t="array" ref="BG88">INDEX($BC$7:$BE$7,,MATCH(MAX(BC88:BE88),BC88:BE88,0))</f>
        <v>Brand</v>
      </c>
      <c r="BH88" s="42" t="str" cm="1">
        <f t="array" ref="BH88">INDEX(BI88:BK88,,MATCH(BG88,$BI$7:$BK$7,0))</f>
        <v>Coke</v>
      </c>
      <c r="BI88" s="43" cm="1">
        <f t="array" ref="BI88">INDEX($AO$7:$AS$7,,MATCH(MIN(AO88:AS88),AO88:AS88,0))</f>
        <v>3.5</v>
      </c>
      <c r="BJ88" s="43" t="str" cm="1">
        <f t="array" ref="BJ88">INDEX($AT$7:$AU$7,,MATCH(MIN(AT88:AU88),AT88:AU88,0))</f>
        <v>Coke</v>
      </c>
      <c r="BK88" s="43" t="str" cm="1">
        <f t="array" ref="BK88">INDEX($AV$7:$AW$7,,MATCH(MIN(AV88:AW88),AV88:AW88,0))</f>
        <v>Regular</v>
      </c>
      <c r="BR88" t="str">
        <f t="shared" si="30"/>
        <v>Regular Coke</v>
      </c>
    </row>
    <row r="89" spans="8:70" x14ac:dyDescent="0.2">
      <c r="H89">
        <v>82</v>
      </c>
      <c r="I89">
        <v>5</v>
      </c>
      <c r="J89">
        <v>8</v>
      </c>
      <c r="K89">
        <v>12</v>
      </c>
      <c r="L89">
        <v>15</v>
      </c>
      <c r="M89">
        <v>18</v>
      </c>
      <c r="N89">
        <v>1</v>
      </c>
      <c r="O89">
        <v>2</v>
      </c>
      <c r="P89">
        <v>4</v>
      </c>
      <c r="Q89">
        <v>7</v>
      </c>
      <c r="R89">
        <v>10</v>
      </c>
      <c r="S89">
        <v>11</v>
      </c>
      <c r="T89">
        <v>14</v>
      </c>
      <c r="U89">
        <v>17</v>
      </c>
      <c r="V89">
        <v>19</v>
      </c>
      <c r="W89">
        <v>20</v>
      </c>
      <c r="X89">
        <v>3</v>
      </c>
      <c r="Y89">
        <v>6</v>
      </c>
      <c r="Z89">
        <v>9</v>
      </c>
      <c r="AA89">
        <v>13</v>
      </c>
      <c r="AB89">
        <v>16</v>
      </c>
      <c r="AE89">
        <f t="shared" si="31"/>
        <v>20</v>
      </c>
      <c r="AF89">
        <f t="shared" si="21"/>
        <v>30</v>
      </c>
      <c r="AG89">
        <f t="shared" si="21"/>
        <v>42</v>
      </c>
      <c r="AH89">
        <f t="shared" si="21"/>
        <v>54</v>
      </c>
      <c r="AI89">
        <f t="shared" si="21"/>
        <v>64</v>
      </c>
      <c r="AJ89">
        <f t="shared" si="22"/>
        <v>128</v>
      </c>
      <c r="AK89">
        <f t="shared" si="22"/>
        <v>82</v>
      </c>
      <c r="AL89">
        <f t="shared" si="23"/>
        <v>139</v>
      </c>
      <c r="AM89">
        <f t="shared" si="23"/>
        <v>71</v>
      </c>
      <c r="AO89" s="17">
        <f t="shared" si="32"/>
        <v>0</v>
      </c>
      <c r="AP89" s="17">
        <f t="shared" si="24"/>
        <v>8.4033613445378158E-2</v>
      </c>
      <c r="AQ89" s="17">
        <f t="shared" si="24"/>
        <v>0.18487394957983194</v>
      </c>
      <c r="AR89" s="17">
        <f t="shared" si="24"/>
        <v>0.2857142857142857</v>
      </c>
      <c r="AS89" s="17">
        <f t="shared" si="24"/>
        <v>0.36974789915966388</v>
      </c>
      <c r="AT89" s="17">
        <f t="shared" si="25"/>
        <v>0.90756302521008403</v>
      </c>
      <c r="AU89" s="17">
        <f t="shared" si="25"/>
        <v>0.52100840336134457</v>
      </c>
      <c r="AV89" s="17">
        <f t="shared" si="25"/>
        <v>1</v>
      </c>
      <c r="AW89" s="17">
        <f t="shared" si="25"/>
        <v>0.42857142857142855</v>
      </c>
      <c r="AY89" s="41">
        <f t="shared" si="26"/>
        <v>0.36974789915966388</v>
      </c>
      <c r="AZ89" s="41">
        <f t="shared" si="27"/>
        <v>0.38655462184873945</v>
      </c>
      <c r="BA89" s="41">
        <f t="shared" si="28"/>
        <v>0.5714285714285714</v>
      </c>
      <c r="BC89" s="41">
        <f t="shared" si="29"/>
        <v>0</v>
      </c>
      <c r="BD89" s="41">
        <f t="shared" si="29"/>
        <v>8.3333333333333051E-2</v>
      </c>
      <c r="BE89" s="41">
        <f t="shared" si="29"/>
        <v>1</v>
      </c>
      <c r="BG89" t="str" cm="1">
        <f t="array" ref="BG89">INDEX($BC$7:$BE$7,,MATCH(MAX(BC89:BE89),BC89:BE89,0))</f>
        <v>Sugar</v>
      </c>
      <c r="BH89" s="42" t="str" cm="1">
        <f t="array" ref="BH89">INDEX(BI89:BK89,,MATCH(BG89,$BI$7:$BK$7,0))</f>
        <v>Regular</v>
      </c>
      <c r="BI89" s="43" cm="1">
        <f t="array" ref="BI89">INDEX($AO$7:$AS$7,,MATCH(MIN(AO89:AS89),AO89:AS89,0))</f>
        <v>3.5</v>
      </c>
      <c r="BJ89" s="43" t="str" cm="1">
        <f t="array" ref="BJ89">INDEX($AT$7:$AU$7,,MATCH(MIN(AT89:AU89),AT89:AU89,0))</f>
        <v>Coke</v>
      </c>
      <c r="BK89" s="43" t="str" cm="1">
        <f t="array" ref="BK89">INDEX($AV$7:$AW$7,,MATCH(MIN(AV89:AW89),AV89:AW89,0))</f>
        <v>Regular</v>
      </c>
      <c r="BR89" t="str">
        <f t="shared" si="30"/>
        <v>Regular Coke</v>
      </c>
    </row>
    <row r="90" spans="8:70" x14ac:dyDescent="0.2">
      <c r="H90">
        <v>83</v>
      </c>
      <c r="I90">
        <v>5</v>
      </c>
      <c r="J90">
        <v>8</v>
      </c>
      <c r="K90">
        <v>12</v>
      </c>
      <c r="L90">
        <v>15</v>
      </c>
      <c r="M90">
        <v>18</v>
      </c>
      <c r="N90">
        <v>10</v>
      </c>
      <c r="O90">
        <v>14</v>
      </c>
      <c r="P90">
        <v>17</v>
      </c>
      <c r="Q90">
        <v>19</v>
      </c>
      <c r="R90">
        <v>20</v>
      </c>
      <c r="S90">
        <v>1</v>
      </c>
      <c r="T90">
        <v>2</v>
      </c>
      <c r="U90">
        <v>5</v>
      </c>
      <c r="V90">
        <v>8</v>
      </c>
      <c r="W90">
        <v>12</v>
      </c>
      <c r="X90">
        <v>3</v>
      </c>
      <c r="Y90">
        <v>6</v>
      </c>
      <c r="Z90">
        <v>10</v>
      </c>
      <c r="AA90">
        <v>14</v>
      </c>
      <c r="AB90">
        <v>17</v>
      </c>
      <c r="AE90">
        <f t="shared" si="31"/>
        <v>19</v>
      </c>
      <c r="AF90">
        <f t="shared" si="21"/>
        <v>30</v>
      </c>
      <c r="AG90">
        <f t="shared" si="21"/>
        <v>44</v>
      </c>
      <c r="AH90">
        <f t="shared" si="21"/>
        <v>56</v>
      </c>
      <c r="AI90">
        <f t="shared" si="21"/>
        <v>67</v>
      </c>
      <c r="AJ90">
        <f t="shared" si="22"/>
        <v>78</v>
      </c>
      <c r="AK90">
        <f t="shared" si="22"/>
        <v>138</v>
      </c>
      <c r="AL90">
        <f t="shared" si="23"/>
        <v>86</v>
      </c>
      <c r="AM90">
        <f t="shared" si="23"/>
        <v>130</v>
      </c>
      <c r="AO90" s="17">
        <f t="shared" si="32"/>
        <v>0</v>
      </c>
      <c r="AP90" s="17">
        <f t="shared" si="24"/>
        <v>9.2436974789915971E-2</v>
      </c>
      <c r="AQ90" s="17">
        <f t="shared" si="24"/>
        <v>0.21008403361344538</v>
      </c>
      <c r="AR90" s="17">
        <f t="shared" si="24"/>
        <v>0.31092436974789917</v>
      </c>
      <c r="AS90" s="17">
        <f t="shared" si="24"/>
        <v>0.40336134453781514</v>
      </c>
      <c r="AT90" s="17">
        <f t="shared" si="25"/>
        <v>0.49579831932773111</v>
      </c>
      <c r="AU90" s="17">
        <f t="shared" si="25"/>
        <v>1</v>
      </c>
      <c r="AV90" s="17">
        <f t="shared" si="25"/>
        <v>0.56302521008403361</v>
      </c>
      <c r="AW90" s="17">
        <f t="shared" si="25"/>
        <v>0.9327731092436975</v>
      </c>
      <c r="AY90" s="41">
        <f t="shared" si="26"/>
        <v>0.40336134453781514</v>
      </c>
      <c r="AZ90" s="41">
        <f t="shared" si="27"/>
        <v>0.50420168067226889</v>
      </c>
      <c r="BA90" s="41">
        <f t="shared" si="28"/>
        <v>0.36974789915966388</v>
      </c>
      <c r="BC90" s="41">
        <f t="shared" si="29"/>
        <v>0.25</v>
      </c>
      <c r="BD90" s="41">
        <f t="shared" si="29"/>
        <v>1</v>
      </c>
      <c r="BE90" s="41">
        <f t="shared" si="29"/>
        <v>0</v>
      </c>
      <c r="BG90" t="str" cm="1">
        <f t="array" ref="BG90">INDEX($BC$7:$BE$7,,MATCH(MAX(BC90:BE90),BC90:BE90,0))</f>
        <v>Brand</v>
      </c>
      <c r="BH90" s="42" t="str" cm="1">
        <f t="array" ref="BH90">INDEX(BI90:BK90,,MATCH(BG90,$BI$7:$BK$7,0))</f>
        <v>Pepsi</v>
      </c>
      <c r="BI90" s="43" cm="1">
        <f t="array" ref="BI90">INDEX($AO$7:$AS$7,,MATCH(MIN(AO90:AS90),AO90:AS90,0))</f>
        <v>3.5</v>
      </c>
      <c r="BJ90" s="43" t="str" cm="1">
        <f t="array" ref="BJ90">INDEX($AT$7:$AU$7,,MATCH(MIN(AT90:AU90),AT90:AU90,0))</f>
        <v>Pepsi</v>
      </c>
      <c r="BK90" s="43" t="str" cm="1">
        <f t="array" ref="BK90">INDEX($AV$7:$AW$7,,MATCH(MIN(AV90:AW90),AV90:AW90,0))</f>
        <v>Diet</v>
      </c>
      <c r="BR90" t="str">
        <f t="shared" si="30"/>
        <v>Diet Pepsi</v>
      </c>
    </row>
    <row r="91" spans="8:70" x14ac:dyDescent="0.2">
      <c r="H91">
        <v>84</v>
      </c>
      <c r="I91">
        <v>1</v>
      </c>
      <c r="J91">
        <v>2</v>
      </c>
      <c r="K91">
        <v>3</v>
      </c>
      <c r="L91">
        <v>6</v>
      </c>
      <c r="M91">
        <v>9</v>
      </c>
      <c r="N91">
        <v>5</v>
      </c>
      <c r="O91">
        <v>8</v>
      </c>
      <c r="P91">
        <v>11</v>
      </c>
      <c r="Q91">
        <v>14</v>
      </c>
      <c r="R91">
        <v>17</v>
      </c>
      <c r="S91">
        <v>4</v>
      </c>
      <c r="T91">
        <v>7</v>
      </c>
      <c r="U91">
        <v>10</v>
      </c>
      <c r="V91">
        <v>13</v>
      </c>
      <c r="W91">
        <v>16</v>
      </c>
      <c r="X91">
        <v>12</v>
      </c>
      <c r="Y91">
        <v>15</v>
      </c>
      <c r="Z91">
        <v>18</v>
      </c>
      <c r="AA91">
        <v>19</v>
      </c>
      <c r="AB91">
        <v>20</v>
      </c>
      <c r="AE91">
        <f t="shared" si="31"/>
        <v>22</v>
      </c>
      <c r="AF91">
        <f t="shared" si="21"/>
        <v>32</v>
      </c>
      <c r="AG91">
        <f t="shared" si="21"/>
        <v>42</v>
      </c>
      <c r="AH91">
        <f t="shared" si="21"/>
        <v>52</v>
      </c>
      <c r="AI91">
        <f t="shared" si="21"/>
        <v>62</v>
      </c>
      <c r="AJ91">
        <f t="shared" si="22"/>
        <v>134</v>
      </c>
      <c r="AK91">
        <f t="shared" si="22"/>
        <v>76</v>
      </c>
      <c r="AL91">
        <f t="shared" si="23"/>
        <v>71</v>
      </c>
      <c r="AM91">
        <f t="shared" si="23"/>
        <v>139</v>
      </c>
      <c r="AO91" s="17">
        <f t="shared" si="32"/>
        <v>0</v>
      </c>
      <c r="AP91" s="17">
        <f t="shared" si="24"/>
        <v>8.5470085470085472E-2</v>
      </c>
      <c r="AQ91" s="17">
        <f t="shared" si="24"/>
        <v>0.17094017094017094</v>
      </c>
      <c r="AR91" s="17">
        <f t="shared" si="24"/>
        <v>0.25641025641025639</v>
      </c>
      <c r="AS91" s="17">
        <f t="shared" si="24"/>
        <v>0.34188034188034189</v>
      </c>
      <c r="AT91" s="17">
        <f t="shared" si="25"/>
        <v>0.95726495726495731</v>
      </c>
      <c r="AU91" s="17">
        <f t="shared" si="25"/>
        <v>0.46153846153846156</v>
      </c>
      <c r="AV91" s="17">
        <f t="shared" si="25"/>
        <v>0.41880341880341881</v>
      </c>
      <c r="AW91" s="17">
        <f t="shared" si="25"/>
        <v>1</v>
      </c>
      <c r="AY91" s="41">
        <f t="shared" si="26"/>
        <v>0.34188034188034189</v>
      </c>
      <c r="AZ91" s="41">
        <f t="shared" si="27"/>
        <v>0.49572649572649574</v>
      </c>
      <c r="BA91" s="41">
        <f t="shared" si="28"/>
        <v>0.58119658119658113</v>
      </c>
      <c r="BC91" s="41">
        <f t="shared" si="29"/>
        <v>0</v>
      </c>
      <c r="BD91" s="41">
        <f t="shared" si="29"/>
        <v>0.64285714285714313</v>
      </c>
      <c r="BE91" s="41">
        <f t="shared" si="29"/>
        <v>1</v>
      </c>
      <c r="BG91" t="str" cm="1">
        <f t="array" ref="BG91">INDEX($BC$7:$BE$7,,MATCH(MAX(BC91:BE91),BC91:BE91,0))</f>
        <v>Sugar</v>
      </c>
      <c r="BH91" s="42" t="str" cm="1">
        <f t="array" ref="BH91">INDEX(BI91:BK91,,MATCH(BG91,$BI$7:$BK$7,0))</f>
        <v>Diet</v>
      </c>
      <c r="BI91" s="43" cm="1">
        <f t="array" ref="BI91">INDEX($AO$7:$AS$7,,MATCH(MIN(AO91:AS91),AO91:AS91,0))</f>
        <v>3.5</v>
      </c>
      <c r="BJ91" s="43" t="str" cm="1">
        <f t="array" ref="BJ91">INDEX($AT$7:$AU$7,,MATCH(MIN(AT91:AU91),AT91:AU91,0))</f>
        <v>Coke</v>
      </c>
      <c r="BK91" s="43" t="str" cm="1">
        <f t="array" ref="BK91">INDEX($AV$7:$AW$7,,MATCH(MIN(AV91:AW91),AV91:AW91,0))</f>
        <v>Diet</v>
      </c>
      <c r="BR91" t="str">
        <f t="shared" si="30"/>
        <v>Diet Coke</v>
      </c>
    </row>
    <row r="92" spans="8:70" x14ac:dyDescent="0.2">
      <c r="H92">
        <v>85</v>
      </c>
      <c r="I92">
        <v>1</v>
      </c>
      <c r="J92">
        <v>2</v>
      </c>
      <c r="K92">
        <v>3</v>
      </c>
      <c r="L92">
        <v>5</v>
      </c>
      <c r="M92">
        <v>8</v>
      </c>
      <c r="N92">
        <v>4</v>
      </c>
      <c r="O92">
        <v>7</v>
      </c>
      <c r="P92">
        <v>10</v>
      </c>
      <c r="Q92">
        <v>12</v>
      </c>
      <c r="R92">
        <v>15</v>
      </c>
      <c r="S92">
        <v>6</v>
      </c>
      <c r="T92">
        <v>9</v>
      </c>
      <c r="U92">
        <v>11</v>
      </c>
      <c r="V92">
        <v>14</v>
      </c>
      <c r="W92">
        <v>17</v>
      </c>
      <c r="X92">
        <v>13</v>
      </c>
      <c r="Y92">
        <v>16</v>
      </c>
      <c r="Z92">
        <v>18</v>
      </c>
      <c r="AA92">
        <v>19</v>
      </c>
      <c r="AB92">
        <v>20</v>
      </c>
      <c r="AE92">
        <f t="shared" si="31"/>
        <v>24</v>
      </c>
      <c r="AF92">
        <f t="shared" si="21"/>
        <v>34</v>
      </c>
      <c r="AG92">
        <f t="shared" si="21"/>
        <v>42</v>
      </c>
      <c r="AH92">
        <f t="shared" si="21"/>
        <v>50</v>
      </c>
      <c r="AI92">
        <f t="shared" si="21"/>
        <v>60</v>
      </c>
      <c r="AJ92">
        <f t="shared" si="22"/>
        <v>143</v>
      </c>
      <c r="AK92">
        <f t="shared" si="22"/>
        <v>67</v>
      </c>
      <c r="AL92">
        <f t="shared" si="23"/>
        <v>76</v>
      </c>
      <c r="AM92">
        <f t="shared" si="23"/>
        <v>134</v>
      </c>
      <c r="AO92" s="17">
        <f t="shared" si="32"/>
        <v>0</v>
      </c>
      <c r="AP92" s="17">
        <f t="shared" si="24"/>
        <v>8.4033613445378158E-2</v>
      </c>
      <c r="AQ92" s="17">
        <f t="shared" si="24"/>
        <v>0.15126050420168066</v>
      </c>
      <c r="AR92" s="17">
        <f t="shared" si="24"/>
        <v>0.21848739495798319</v>
      </c>
      <c r="AS92" s="17">
        <f t="shared" si="24"/>
        <v>0.30252100840336132</v>
      </c>
      <c r="AT92" s="17">
        <f t="shared" si="25"/>
        <v>1</v>
      </c>
      <c r="AU92" s="17">
        <f t="shared" si="25"/>
        <v>0.36134453781512604</v>
      </c>
      <c r="AV92" s="17">
        <f t="shared" si="25"/>
        <v>0.43697478991596639</v>
      </c>
      <c r="AW92" s="17">
        <f t="shared" si="25"/>
        <v>0.92436974789915971</v>
      </c>
      <c r="AY92" s="41">
        <f t="shared" si="26"/>
        <v>0.30252100840336132</v>
      </c>
      <c r="AZ92" s="41">
        <f t="shared" si="27"/>
        <v>0.6386554621848739</v>
      </c>
      <c r="BA92" s="41">
        <f t="shared" si="28"/>
        <v>0.48739495798319332</v>
      </c>
      <c r="BC92" s="41">
        <f t="shared" si="29"/>
        <v>0</v>
      </c>
      <c r="BD92" s="41">
        <f t="shared" si="29"/>
        <v>1</v>
      </c>
      <c r="BE92" s="41">
        <f t="shared" si="29"/>
        <v>0.55000000000000027</v>
      </c>
      <c r="BG92" t="str" cm="1">
        <f t="array" ref="BG92">INDEX($BC$7:$BE$7,,MATCH(MAX(BC92:BE92),BC92:BE92,0))</f>
        <v>Brand</v>
      </c>
      <c r="BH92" s="42" t="str" cm="1">
        <f t="array" ref="BH92">INDEX(BI92:BK92,,MATCH(BG92,$BI$7:$BK$7,0))</f>
        <v>Coke</v>
      </c>
      <c r="BI92" s="43" cm="1">
        <f t="array" ref="BI92">INDEX($AO$7:$AS$7,,MATCH(MIN(AO92:AS92),AO92:AS92,0))</f>
        <v>3.5</v>
      </c>
      <c r="BJ92" s="43" t="str" cm="1">
        <f t="array" ref="BJ92">INDEX($AT$7:$AU$7,,MATCH(MIN(AT92:AU92),AT92:AU92,0))</f>
        <v>Coke</v>
      </c>
      <c r="BK92" s="43" t="str" cm="1">
        <f t="array" ref="BK92">INDEX($AV$7:$AW$7,,MATCH(MIN(AV92:AW92),AV92:AW92,0))</f>
        <v>Diet</v>
      </c>
      <c r="BR92" t="str">
        <f t="shared" si="30"/>
        <v>Diet Coke</v>
      </c>
    </row>
    <row r="93" spans="8:70" x14ac:dyDescent="0.2">
      <c r="H93">
        <v>86</v>
      </c>
      <c r="I93">
        <v>2</v>
      </c>
      <c r="J93">
        <v>6</v>
      </c>
      <c r="K93">
        <v>10</v>
      </c>
      <c r="L93">
        <v>14</v>
      </c>
      <c r="M93">
        <v>18</v>
      </c>
      <c r="N93">
        <v>4</v>
      </c>
      <c r="O93">
        <v>8</v>
      </c>
      <c r="P93">
        <v>12</v>
      </c>
      <c r="Q93">
        <v>16</v>
      </c>
      <c r="R93">
        <v>20</v>
      </c>
      <c r="S93">
        <v>1</v>
      </c>
      <c r="T93">
        <v>5</v>
      </c>
      <c r="U93">
        <v>9</v>
      </c>
      <c r="V93">
        <v>13</v>
      </c>
      <c r="W93">
        <v>17</v>
      </c>
      <c r="X93">
        <v>3</v>
      </c>
      <c r="Y93">
        <v>7</v>
      </c>
      <c r="Z93">
        <v>11</v>
      </c>
      <c r="AA93">
        <v>15</v>
      </c>
      <c r="AB93">
        <v>19</v>
      </c>
      <c r="AE93">
        <f t="shared" si="31"/>
        <v>10</v>
      </c>
      <c r="AF93">
        <f t="shared" si="21"/>
        <v>26</v>
      </c>
      <c r="AG93">
        <f t="shared" si="21"/>
        <v>42</v>
      </c>
      <c r="AH93">
        <f t="shared" si="21"/>
        <v>58</v>
      </c>
      <c r="AI93">
        <f t="shared" si="21"/>
        <v>74</v>
      </c>
      <c r="AJ93">
        <f t="shared" si="22"/>
        <v>100</v>
      </c>
      <c r="AK93">
        <f t="shared" si="22"/>
        <v>110</v>
      </c>
      <c r="AL93">
        <f t="shared" si="23"/>
        <v>95</v>
      </c>
      <c r="AM93">
        <f t="shared" si="23"/>
        <v>115</v>
      </c>
      <c r="AO93" s="17">
        <f t="shared" si="32"/>
        <v>0</v>
      </c>
      <c r="AP93" s="17">
        <f t="shared" si="24"/>
        <v>0.15238095238095239</v>
      </c>
      <c r="AQ93" s="17">
        <f t="shared" si="24"/>
        <v>0.30476190476190479</v>
      </c>
      <c r="AR93" s="17">
        <f t="shared" si="24"/>
        <v>0.45714285714285713</v>
      </c>
      <c r="AS93" s="17">
        <f t="shared" si="24"/>
        <v>0.60952380952380958</v>
      </c>
      <c r="AT93" s="17">
        <f t="shared" si="25"/>
        <v>0.8571428571428571</v>
      </c>
      <c r="AU93" s="17">
        <f t="shared" si="25"/>
        <v>0.95238095238095233</v>
      </c>
      <c r="AV93" s="17">
        <f t="shared" si="25"/>
        <v>0.80952380952380953</v>
      </c>
      <c r="AW93" s="17">
        <f t="shared" si="25"/>
        <v>1</v>
      </c>
      <c r="AY93" s="41">
        <f t="shared" si="26"/>
        <v>0.60952380952380958</v>
      </c>
      <c r="AZ93" s="41">
        <f t="shared" si="27"/>
        <v>9.5238095238095233E-2</v>
      </c>
      <c r="BA93" s="41">
        <f t="shared" si="28"/>
        <v>0.19047619047619047</v>
      </c>
      <c r="BC93" s="41">
        <f t="shared" si="29"/>
        <v>1</v>
      </c>
      <c r="BD93" s="41">
        <f t="shared" si="29"/>
        <v>0</v>
      </c>
      <c r="BE93" s="41">
        <f t="shared" si="29"/>
        <v>0.18518518518518515</v>
      </c>
      <c r="BG93" t="str" cm="1">
        <f t="array" ref="BG93">INDEX($BC$7:$BE$7,,MATCH(MAX(BC93:BE93),BC93:BE93,0))</f>
        <v>Price</v>
      </c>
      <c r="BH93" s="42" cm="1">
        <f t="array" ref="BH93">INDEX(BI93:BK93,,MATCH(BG93,$BI$7:$BK$7,0))</f>
        <v>3.5</v>
      </c>
      <c r="BI93" s="43" cm="1">
        <f t="array" ref="BI93">INDEX($AO$7:$AS$7,,MATCH(MIN(AO93:AS93),AO93:AS93,0))</f>
        <v>3.5</v>
      </c>
      <c r="BJ93" s="43" t="str" cm="1">
        <f t="array" ref="BJ93">INDEX($AT$7:$AU$7,,MATCH(MIN(AT93:AU93),AT93:AU93,0))</f>
        <v>Pepsi</v>
      </c>
      <c r="BK93" s="43" t="str" cm="1">
        <f t="array" ref="BK93">INDEX($AV$7:$AW$7,,MATCH(MIN(AV93:AW93),AV93:AW93,0))</f>
        <v>Diet</v>
      </c>
      <c r="BR93" t="str">
        <f t="shared" si="30"/>
        <v>Price Only</v>
      </c>
    </row>
    <row r="94" spans="8:70" x14ac:dyDescent="0.2">
      <c r="H94">
        <v>87</v>
      </c>
      <c r="I94">
        <v>1</v>
      </c>
      <c r="J94">
        <v>2</v>
      </c>
      <c r="K94">
        <v>3</v>
      </c>
      <c r="L94">
        <v>6</v>
      </c>
      <c r="M94">
        <v>9</v>
      </c>
      <c r="N94">
        <v>4</v>
      </c>
      <c r="O94">
        <v>7</v>
      </c>
      <c r="P94">
        <v>10</v>
      </c>
      <c r="Q94">
        <v>13</v>
      </c>
      <c r="R94">
        <v>16</v>
      </c>
      <c r="S94">
        <v>5</v>
      </c>
      <c r="T94">
        <v>8</v>
      </c>
      <c r="U94">
        <v>11</v>
      </c>
      <c r="V94">
        <v>14</v>
      </c>
      <c r="W94">
        <v>17</v>
      </c>
      <c r="X94">
        <v>12</v>
      </c>
      <c r="Y94">
        <v>15</v>
      </c>
      <c r="Z94">
        <v>18</v>
      </c>
      <c r="AA94">
        <v>19</v>
      </c>
      <c r="AB94">
        <v>20</v>
      </c>
      <c r="AE94">
        <f t="shared" si="31"/>
        <v>22</v>
      </c>
      <c r="AF94">
        <f t="shared" si="21"/>
        <v>32</v>
      </c>
      <c r="AG94">
        <f t="shared" si="21"/>
        <v>42</v>
      </c>
      <c r="AH94">
        <f t="shared" si="21"/>
        <v>52</v>
      </c>
      <c r="AI94">
        <f t="shared" si="21"/>
        <v>62</v>
      </c>
      <c r="AJ94">
        <f t="shared" si="22"/>
        <v>139</v>
      </c>
      <c r="AK94">
        <f t="shared" si="22"/>
        <v>71</v>
      </c>
      <c r="AL94">
        <f t="shared" si="23"/>
        <v>76</v>
      </c>
      <c r="AM94">
        <f t="shared" si="23"/>
        <v>134</v>
      </c>
      <c r="AO94" s="17">
        <f t="shared" si="32"/>
        <v>0</v>
      </c>
      <c r="AP94" s="17">
        <f t="shared" si="24"/>
        <v>8.5470085470085472E-2</v>
      </c>
      <c r="AQ94" s="17">
        <f t="shared" si="24"/>
        <v>0.17094017094017094</v>
      </c>
      <c r="AR94" s="17">
        <f t="shared" si="24"/>
        <v>0.25641025641025639</v>
      </c>
      <c r="AS94" s="17">
        <f t="shared" si="24"/>
        <v>0.34188034188034189</v>
      </c>
      <c r="AT94" s="17">
        <f t="shared" si="25"/>
        <v>1</v>
      </c>
      <c r="AU94" s="17">
        <f t="shared" si="25"/>
        <v>0.41880341880341881</v>
      </c>
      <c r="AV94" s="17">
        <f t="shared" si="25"/>
        <v>0.46153846153846156</v>
      </c>
      <c r="AW94" s="17">
        <f t="shared" si="25"/>
        <v>0.95726495726495731</v>
      </c>
      <c r="AY94" s="41">
        <f t="shared" si="26"/>
        <v>0.34188034188034189</v>
      </c>
      <c r="AZ94" s="41">
        <f t="shared" si="27"/>
        <v>0.58119658119658113</v>
      </c>
      <c r="BA94" s="41">
        <f t="shared" si="28"/>
        <v>0.49572649572649574</v>
      </c>
      <c r="BC94" s="41">
        <f t="shared" si="29"/>
        <v>0</v>
      </c>
      <c r="BD94" s="41">
        <f t="shared" si="29"/>
        <v>1</v>
      </c>
      <c r="BE94" s="41">
        <f t="shared" si="29"/>
        <v>0.64285714285714313</v>
      </c>
      <c r="BG94" t="str" cm="1">
        <f t="array" ref="BG94">INDEX($BC$7:$BE$7,,MATCH(MAX(BC94:BE94),BC94:BE94,0))</f>
        <v>Brand</v>
      </c>
      <c r="BH94" s="42" t="str" cm="1">
        <f t="array" ref="BH94">INDEX(BI94:BK94,,MATCH(BG94,$BI$7:$BK$7,0))</f>
        <v>Coke</v>
      </c>
      <c r="BI94" s="43" cm="1">
        <f t="array" ref="BI94">INDEX($AO$7:$AS$7,,MATCH(MIN(AO94:AS94),AO94:AS94,0))</f>
        <v>3.5</v>
      </c>
      <c r="BJ94" s="43" t="str" cm="1">
        <f t="array" ref="BJ94">INDEX($AT$7:$AU$7,,MATCH(MIN(AT94:AU94),AT94:AU94,0))</f>
        <v>Coke</v>
      </c>
      <c r="BK94" s="43" t="str" cm="1">
        <f t="array" ref="BK94">INDEX($AV$7:$AW$7,,MATCH(MIN(AV94:AW94),AV94:AW94,0))</f>
        <v>Diet</v>
      </c>
      <c r="BR94" t="str">
        <f t="shared" si="30"/>
        <v>Diet Coke</v>
      </c>
    </row>
    <row r="95" spans="8:70" x14ac:dyDescent="0.2">
      <c r="H95">
        <v>88</v>
      </c>
      <c r="I95">
        <v>5</v>
      </c>
      <c r="J95">
        <v>8</v>
      </c>
      <c r="K95">
        <v>11</v>
      </c>
      <c r="L95">
        <v>14</v>
      </c>
      <c r="M95">
        <v>17</v>
      </c>
      <c r="N95">
        <v>1</v>
      </c>
      <c r="O95">
        <v>2</v>
      </c>
      <c r="P95">
        <v>3</v>
      </c>
      <c r="Q95">
        <v>6</v>
      </c>
      <c r="R95">
        <v>9</v>
      </c>
      <c r="S95">
        <v>12</v>
      </c>
      <c r="T95">
        <v>15</v>
      </c>
      <c r="U95">
        <v>18</v>
      </c>
      <c r="V95">
        <v>19</v>
      </c>
      <c r="W95">
        <v>20</v>
      </c>
      <c r="X95">
        <v>4</v>
      </c>
      <c r="Y95">
        <v>7</v>
      </c>
      <c r="Z95">
        <v>10</v>
      </c>
      <c r="AA95">
        <v>13</v>
      </c>
      <c r="AB95">
        <v>16</v>
      </c>
      <c r="AE95">
        <f t="shared" si="31"/>
        <v>22</v>
      </c>
      <c r="AF95">
        <f t="shared" si="21"/>
        <v>32</v>
      </c>
      <c r="AG95">
        <f t="shared" si="21"/>
        <v>42</v>
      </c>
      <c r="AH95">
        <f t="shared" si="21"/>
        <v>52</v>
      </c>
      <c r="AI95">
        <f t="shared" si="21"/>
        <v>62</v>
      </c>
      <c r="AJ95">
        <f t="shared" si="22"/>
        <v>134</v>
      </c>
      <c r="AK95">
        <f t="shared" si="22"/>
        <v>76</v>
      </c>
      <c r="AL95">
        <f t="shared" si="23"/>
        <v>139</v>
      </c>
      <c r="AM95">
        <f t="shared" si="23"/>
        <v>71</v>
      </c>
      <c r="AO95" s="17">
        <f t="shared" si="32"/>
        <v>0</v>
      </c>
      <c r="AP95" s="17">
        <f t="shared" si="24"/>
        <v>8.5470085470085472E-2</v>
      </c>
      <c r="AQ95" s="17">
        <f t="shared" si="24"/>
        <v>0.17094017094017094</v>
      </c>
      <c r="AR95" s="17">
        <f t="shared" si="24"/>
        <v>0.25641025641025639</v>
      </c>
      <c r="AS95" s="17">
        <f t="shared" si="24"/>
        <v>0.34188034188034189</v>
      </c>
      <c r="AT95" s="17">
        <f t="shared" si="25"/>
        <v>0.95726495726495731</v>
      </c>
      <c r="AU95" s="17">
        <f t="shared" si="25"/>
        <v>0.46153846153846156</v>
      </c>
      <c r="AV95" s="17">
        <f t="shared" si="25"/>
        <v>1</v>
      </c>
      <c r="AW95" s="17">
        <f t="shared" si="25"/>
        <v>0.41880341880341881</v>
      </c>
      <c r="AY95" s="41">
        <f t="shared" si="26"/>
        <v>0.34188034188034189</v>
      </c>
      <c r="AZ95" s="41">
        <f t="shared" si="27"/>
        <v>0.49572649572649574</v>
      </c>
      <c r="BA95" s="41">
        <f t="shared" si="28"/>
        <v>0.58119658119658113</v>
      </c>
      <c r="BC95" s="41">
        <f t="shared" si="29"/>
        <v>0</v>
      </c>
      <c r="BD95" s="41">
        <f t="shared" si="29"/>
        <v>0.64285714285714313</v>
      </c>
      <c r="BE95" s="41">
        <f t="shared" si="29"/>
        <v>1</v>
      </c>
      <c r="BG95" t="str" cm="1">
        <f t="array" ref="BG95">INDEX($BC$7:$BE$7,,MATCH(MAX(BC95:BE95),BC95:BE95,0))</f>
        <v>Sugar</v>
      </c>
      <c r="BH95" s="42" t="str" cm="1">
        <f t="array" ref="BH95">INDEX(BI95:BK95,,MATCH(BG95,$BI$7:$BK$7,0))</f>
        <v>Regular</v>
      </c>
      <c r="BI95" s="43" cm="1">
        <f t="array" ref="BI95">INDEX($AO$7:$AS$7,,MATCH(MIN(AO95:AS95),AO95:AS95,0))</f>
        <v>3.5</v>
      </c>
      <c r="BJ95" s="43" t="str" cm="1">
        <f t="array" ref="BJ95">INDEX($AT$7:$AU$7,,MATCH(MIN(AT95:AU95),AT95:AU95,0))</f>
        <v>Coke</v>
      </c>
      <c r="BK95" s="43" t="str" cm="1">
        <f t="array" ref="BK95">INDEX($AV$7:$AW$7,,MATCH(MIN(AV95:AW95),AV95:AW95,0))</f>
        <v>Regular</v>
      </c>
      <c r="BR95" t="str">
        <f t="shared" si="30"/>
        <v>Regular Coke</v>
      </c>
    </row>
    <row r="96" spans="8:70" x14ac:dyDescent="0.2">
      <c r="H96">
        <v>89</v>
      </c>
      <c r="I96">
        <v>4</v>
      </c>
      <c r="J96">
        <v>8</v>
      </c>
      <c r="K96">
        <v>12</v>
      </c>
      <c r="L96">
        <v>16</v>
      </c>
      <c r="M96">
        <v>20</v>
      </c>
      <c r="N96">
        <v>2</v>
      </c>
      <c r="O96">
        <v>6</v>
      </c>
      <c r="P96">
        <v>10</v>
      </c>
      <c r="Q96">
        <v>14</v>
      </c>
      <c r="R96">
        <v>18</v>
      </c>
      <c r="S96">
        <v>3</v>
      </c>
      <c r="T96">
        <v>7</v>
      </c>
      <c r="U96">
        <v>11</v>
      </c>
      <c r="V96">
        <v>15</v>
      </c>
      <c r="W96">
        <v>19</v>
      </c>
      <c r="X96">
        <v>1</v>
      </c>
      <c r="Y96">
        <v>5</v>
      </c>
      <c r="Z96">
        <v>9</v>
      </c>
      <c r="AA96">
        <v>13</v>
      </c>
      <c r="AB96">
        <v>17</v>
      </c>
      <c r="AE96">
        <f t="shared" si="31"/>
        <v>10</v>
      </c>
      <c r="AF96">
        <f t="shared" si="21"/>
        <v>26</v>
      </c>
      <c r="AG96">
        <f t="shared" si="21"/>
        <v>42</v>
      </c>
      <c r="AH96">
        <f t="shared" si="21"/>
        <v>58</v>
      </c>
      <c r="AI96">
        <f t="shared" si="21"/>
        <v>74</v>
      </c>
      <c r="AJ96">
        <f t="shared" si="22"/>
        <v>100</v>
      </c>
      <c r="AK96">
        <f t="shared" si="22"/>
        <v>110</v>
      </c>
      <c r="AL96">
        <f t="shared" si="23"/>
        <v>115</v>
      </c>
      <c r="AM96">
        <f t="shared" si="23"/>
        <v>95</v>
      </c>
      <c r="AO96" s="17">
        <f t="shared" si="32"/>
        <v>0</v>
      </c>
      <c r="AP96" s="17">
        <f t="shared" si="24"/>
        <v>0.15238095238095239</v>
      </c>
      <c r="AQ96" s="17">
        <f t="shared" si="24"/>
        <v>0.30476190476190479</v>
      </c>
      <c r="AR96" s="17">
        <f t="shared" si="24"/>
        <v>0.45714285714285713</v>
      </c>
      <c r="AS96" s="17">
        <f t="shared" si="24"/>
        <v>0.60952380952380958</v>
      </c>
      <c r="AT96" s="17">
        <f t="shared" si="25"/>
        <v>0.8571428571428571</v>
      </c>
      <c r="AU96" s="17">
        <f t="shared" si="25"/>
        <v>0.95238095238095233</v>
      </c>
      <c r="AV96" s="17">
        <f t="shared" si="25"/>
        <v>1</v>
      </c>
      <c r="AW96" s="17">
        <f t="shared" si="25"/>
        <v>0.80952380952380953</v>
      </c>
      <c r="AY96" s="41">
        <f t="shared" si="26"/>
        <v>0.60952380952380958</v>
      </c>
      <c r="AZ96" s="41">
        <f t="shared" si="27"/>
        <v>9.5238095238095233E-2</v>
      </c>
      <c r="BA96" s="41">
        <f t="shared" si="28"/>
        <v>0.19047619047619047</v>
      </c>
      <c r="BC96" s="41">
        <f t="shared" si="29"/>
        <v>1</v>
      </c>
      <c r="BD96" s="41">
        <f t="shared" si="29"/>
        <v>0</v>
      </c>
      <c r="BE96" s="41">
        <f t="shared" si="29"/>
        <v>0.18518518518518515</v>
      </c>
      <c r="BG96" t="str" cm="1">
        <f t="array" ref="BG96">INDEX($BC$7:$BE$7,,MATCH(MAX(BC96:BE96),BC96:BE96,0))</f>
        <v>Price</v>
      </c>
      <c r="BH96" s="42" cm="1">
        <f t="array" ref="BH96">INDEX(BI96:BK96,,MATCH(BG96,$BI$7:$BK$7,0))</f>
        <v>3.5</v>
      </c>
      <c r="BI96" s="43" cm="1">
        <f t="array" ref="BI96">INDEX($AO$7:$AS$7,,MATCH(MIN(AO96:AS96),AO96:AS96,0))</f>
        <v>3.5</v>
      </c>
      <c r="BJ96" s="43" t="str" cm="1">
        <f t="array" ref="BJ96">INDEX($AT$7:$AU$7,,MATCH(MIN(AT96:AU96),AT96:AU96,0))</f>
        <v>Pepsi</v>
      </c>
      <c r="BK96" s="43" t="str" cm="1">
        <f t="array" ref="BK96">INDEX($AV$7:$AW$7,,MATCH(MIN(AV96:AW96),AV96:AW96,0))</f>
        <v>Regular</v>
      </c>
      <c r="BR96" t="str">
        <f t="shared" si="30"/>
        <v>Price Only</v>
      </c>
    </row>
    <row r="97" spans="8:70" x14ac:dyDescent="0.2">
      <c r="H97">
        <v>90</v>
      </c>
      <c r="I97">
        <v>1</v>
      </c>
      <c r="J97">
        <v>5</v>
      </c>
      <c r="K97">
        <v>9</v>
      </c>
      <c r="L97">
        <v>13</v>
      </c>
      <c r="M97">
        <v>17</v>
      </c>
      <c r="N97">
        <v>3</v>
      </c>
      <c r="O97">
        <v>7</v>
      </c>
      <c r="P97">
        <v>11</v>
      </c>
      <c r="Q97">
        <v>15</v>
      </c>
      <c r="R97">
        <v>19</v>
      </c>
      <c r="S97">
        <v>2</v>
      </c>
      <c r="T97">
        <v>6</v>
      </c>
      <c r="U97">
        <v>10</v>
      </c>
      <c r="V97">
        <v>14</v>
      </c>
      <c r="W97">
        <v>18</v>
      </c>
      <c r="X97">
        <v>4</v>
      </c>
      <c r="Y97">
        <v>8</v>
      </c>
      <c r="Z97">
        <v>12</v>
      </c>
      <c r="AA97">
        <v>16</v>
      </c>
      <c r="AB97">
        <v>20</v>
      </c>
      <c r="AE97">
        <f t="shared" si="31"/>
        <v>10</v>
      </c>
      <c r="AF97">
        <f t="shared" si="21"/>
        <v>26</v>
      </c>
      <c r="AG97">
        <f t="shared" si="21"/>
        <v>42</v>
      </c>
      <c r="AH97">
        <f t="shared" si="21"/>
        <v>58</v>
      </c>
      <c r="AI97">
        <f t="shared" si="21"/>
        <v>74</v>
      </c>
      <c r="AJ97">
        <f t="shared" si="22"/>
        <v>110</v>
      </c>
      <c r="AK97">
        <f t="shared" si="22"/>
        <v>100</v>
      </c>
      <c r="AL97">
        <f t="shared" si="23"/>
        <v>95</v>
      </c>
      <c r="AM97">
        <f t="shared" si="23"/>
        <v>115</v>
      </c>
      <c r="AO97" s="17">
        <f t="shared" si="32"/>
        <v>0</v>
      </c>
      <c r="AP97" s="17">
        <f t="shared" si="24"/>
        <v>0.15238095238095239</v>
      </c>
      <c r="AQ97" s="17">
        <f t="shared" si="24"/>
        <v>0.30476190476190479</v>
      </c>
      <c r="AR97" s="17">
        <f t="shared" si="24"/>
        <v>0.45714285714285713</v>
      </c>
      <c r="AS97" s="17">
        <f t="shared" si="24"/>
        <v>0.60952380952380958</v>
      </c>
      <c r="AT97" s="17">
        <f t="shared" si="25"/>
        <v>0.95238095238095233</v>
      </c>
      <c r="AU97" s="17">
        <f t="shared" si="25"/>
        <v>0.8571428571428571</v>
      </c>
      <c r="AV97" s="17">
        <f t="shared" si="25"/>
        <v>0.80952380952380953</v>
      </c>
      <c r="AW97" s="17">
        <f t="shared" si="25"/>
        <v>1</v>
      </c>
      <c r="AY97" s="41">
        <f t="shared" si="26"/>
        <v>0.60952380952380958</v>
      </c>
      <c r="AZ97" s="41">
        <f t="shared" si="27"/>
        <v>9.5238095238095233E-2</v>
      </c>
      <c r="BA97" s="41">
        <f t="shared" si="28"/>
        <v>0.19047619047619047</v>
      </c>
      <c r="BC97" s="41">
        <f t="shared" si="29"/>
        <v>1</v>
      </c>
      <c r="BD97" s="41">
        <f t="shared" si="29"/>
        <v>0</v>
      </c>
      <c r="BE97" s="41">
        <f t="shared" si="29"/>
        <v>0.18518518518518515</v>
      </c>
      <c r="BG97" t="str" cm="1">
        <f t="array" ref="BG97">INDEX($BC$7:$BE$7,,MATCH(MAX(BC97:BE97),BC97:BE97,0))</f>
        <v>Price</v>
      </c>
      <c r="BH97" s="42" cm="1">
        <f t="array" ref="BH97">INDEX(BI97:BK97,,MATCH(BG97,$BI$7:$BK$7,0))</f>
        <v>3.5</v>
      </c>
      <c r="BI97" s="43" cm="1">
        <f t="array" ref="BI97">INDEX($AO$7:$AS$7,,MATCH(MIN(AO97:AS97),AO97:AS97,0))</f>
        <v>3.5</v>
      </c>
      <c r="BJ97" s="43" t="str" cm="1">
        <f t="array" ref="BJ97">INDEX($AT$7:$AU$7,,MATCH(MIN(AT97:AU97),AT97:AU97,0))</f>
        <v>Coke</v>
      </c>
      <c r="BK97" s="43" t="str" cm="1">
        <f t="array" ref="BK97">INDEX($AV$7:$AW$7,,MATCH(MIN(AV97:AW97),AV97:AW97,0))</f>
        <v>Diet</v>
      </c>
      <c r="BR97" t="str">
        <f t="shared" si="30"/>
        <v>Price Only</v>
      </c>
    </row>
    <row r="98" spans="8:70" x14ac:dyDescent="0.2">
      <c r="H98">
        <v>91</v>
      </c>
      <c r="I98">
        <v>2</v>
      </c>
      <c r="J98">
        <v>6</v>
      </c>
      <c r="K98">
        <v>10</v>
      </c>
      <c r="L98">
        <v>14</v>
      </c>
      <c r="M98">
        <v>18</v>
      </c>
      <c r="N98">
        <v>4</v>
      </c>
      <c r="O98">
        <v>8</v>
      </c>
      <c r="P98">
        <v>12</v>
      </c>
      <c r="Q98">
        <v>16</v>
      </c>
      <c r="R98">
        <v>20</v>
      </c>
      <c r="S98">
        <v>2</v>
      </c>
      <c r="T98">
        <v>6</v>
      </c>
      <c r="U98">
        <v>10</v>
      </c>
      <c r="V98">
        <v>14</v>
      </c>
      <c r="W98">
        <v>18</v>
      </c>
      <c r="X98">
        <v>4</v>
      </c>
      <c r="Y98">
        <v>8</v>
      </c>
      <c r="Z98">
        <v>12</v>
      </c>
      <c r="AA98">
        <v>16</v>
      </c>
      <c r="AB98">
        <v>20</v>
      </c>
      <c r="AE98">
        <f t="shared" si="31"/>
        <v>12</v>
      </c>
      <c r="AF98">
        <f t="shared" si="21"/>
        <v>28</v>
      </c>
      <c r="AG98">
        <f t="shared" si="21"/>
        <v>44</v>
      </c>
      <c r="AH98">
        <f t="shared" si="21"/>
        <v>60</v>
      </c>
      <c r="AI98">
        <f t="shared" si="21"/>
        <v>76</v>
      </c>
      <c r="AJ98">
        <f t="shared" si="22"/>
        <v>110</v>
      </c>
      <c r="AK98">
        <f t="shared" si="22"/>
        <v>110</v>
      </c>
      <c r="AL98">
        <f t="shared" si="23"/>
        <v>100</v>
      </c>
      <c r="AM98">
        <f t="shared" si="23"/>
        <v>120</v>
      </c>
      <c r="AO98" s="17">
        <f t="shared" si="32"/>
        <v>0</v>
      </c>
      <c r="AP98" s="17">
        <f t="shared" si="24"/>
        <v>0.14814814814814814</v>
      </c>
      <c r="AQ98" s="17">
        <f t="shared" si="24"/>
        <v>0.29629629629629628</v>
      </c>
      <c r="AR98" s="17">
        <f t="shared" si="24"/>
        <v>0.44444444444444442</v>
      </c>
      <c r="AS98" s="17">
        <f t="shared" si="24"/>
        <v>0.59259259259259256</v>
      </c>
      <c r="AT98" s="17">
        <f t="shared" si="25"/>
        <v>0.90740740740740744</v>
      </c>
      <c r="AU98" s="17">
        <f t="shared" si="25"/>
        <v>0.90740740740740744</v>
      </c>
      <c r="AV98" s="17">
        <f t="shared" si="25"/>
        <v>0.81481481481481477</v>
      </c>
      <c r="AW98" s="17">
        <f t="shared" si="25"/>
        <v>1</v>
      </c>
      <c r="AY98" s="41">
        <f t="shared" si="26"/>
        <v>0.59259259259259256</v>
      </c>
      <c r="AZ98" s="41">
        <f t="shared" si="27"/>
        <v>0</v>
      </c>
      <c r="BA98" s="41">
        <f t="shared" si="28"/>
        <v>0.18518518518518523</v>
      </c>
      <c r="BC98" s="41">
        <f t="shared" si="29"/>
        <v>1</v>
      </c>
      <c r="BD98" s="41">
        <f t="shared" si="29"/>
        <v>0</v>
      </c>
      <c r="BE98" s="41">
        <f t="shared" si="29"/>
        <v>0.31250000000000011</v>
      </c>
      <c r="BG98" t="str" cm="1">
        <f t="array" ref="BG98">INDEX($BC$7:$BE$7,,MATCH(MAX(BC98:BE98),BC98:BE98,0))</f>
        <v>Price</v>
      </c>
      <c r="BH98" s="42" cm="1">
        <f t="array" ref="BH98">INDEX(BI98:BK98,,MATCH(BG98,$BI$7:$BK$7,0))</f>
        <v>3.5</v>
      </c>
      <c r="BI98" s="43" cm="1">
        <f t="array" ref="BI98">INDEX($AO$7:$AS$7,,MATCH(MIN(AO98:AS98),AO98:AS98,0))</f>
        <v>3.5</v>
      </c>
      <c r="BJ98" s="43" t="str" cm="1">
        <f t="array" ref="BJ98">INDEX($AT$7:$AU$7,,MATCH(MIN(AT98:AU98),AT98:AU98,0))</f>
        <v>Pepsi</v>
      </c>
      <c r="BK98" s="43" t="str" cm="1">
        <f t="array" ref="BK98">INDEX($AV$7:$AW$7,,MATCH(MIN(AV98:AW98),AV98:AW98,0))</f>
        <v>Diet</v>
      </c>
      <c r="BR98" t="str">
        <f t="shared" si="30"/>
        <v>Price Only</v>
      </c>
    </row>
    <row r="99" spans="8:70" x14ac:dyDescent="0.2">
      <c r="H99">
        <v>92</v>
      </c>
      <c r="I99">
        <v>6</v>
      </c>
      <c r="J99">
        <v>9</v>
      </c>
      <c r="K99">
        <v>11</v>
      </c>
      <c r="L99">
        <v>14</v>
      </c>
      <c r="M99">
        <v>17</v>
      </c>
      <c r="N99">
        <v>1</v>
      </c>
      <c r="O99">
        <v>2</v>
      </c>
      <c r="P99">
        <v>3</v>
      </c>
      <c r="Q99">
        <v>5</v>
      </c>
      <c r="R99">
        <v>8</v>
      </c>
      <c r="S99">
        <v>13</v>
      </c>
      <c r="T99">
        <v>16</v>
      </c>
      <c r="U99">
        <v>18</v>
      </c>
      <c r="V99">
        <v>19</v>
      </c>
      <c r="W99">
        <v>20</v>
      </c>
      <c r="X99">
        <v>4</v>
      </c>
      <c r="Y99">
        <v>7</v>
      </c>
      <c r="Z99">
        <v>10</v>
      </c>
      <c r="AA99">
        <v>12</v>
      </c>
      <c r="AB99">
        <v>15</v>
      </c>
      <c r="AE99">
        <f t="shared" si="31"/>
        <v>24</v>
      </c>
      <c r="AF99">
        <f t="shared" si="21"/>
        <v>34</v>
      </c>
      <c r="AG99">
        <f t="shared" si="21"/>
        <v>42</v>
      </c>
      <c r="AH99">
        <f t="shared" si="21"/>
        <v>50</v>
      </c>
      <c r="AI99">
        <f t="shared" si="21"/>
        <v>60</v>
      </c>
      <c r="AJ99">
        <f t="shared" si="22"/>
        <v>134</v>
      </c>
      <c r="AK99">
        <f t="shared" si="22"/>
        <v>76</v>
      </c>
      <c r="AL99">
        <f t="shared" si="23"/>
        <v>143</v>
      </c>
      <c r="AM99">
        <f t="shared" si="23"/>
        <v>67</v>
      </c>
      <c r="AO99" s="17">
        <f t="shared" si="32"/>
        <v>0</v>
      </c>
      <c r="AP99" s="17">
        <f t="shared" si="24"/>
        <v>8.4033613445378158E-2</v>
      </c>
      <c r="AQ99" s="17">
        <f t="shared" si="24"/>
        <v>0.15126050420168066</v>
      </c>
      <c r="AR99" s="17">
        <f t="shared" si="24"/>
        <v>0.21848739495798319</v>
      </c>
      <c r="AS99" s="17">
        <f t="shared" si="24"/>
        <v>0.30252100840336132</v>
      </c>
      <c r="AT99" s="17">
        <f t="shared" si="25"/>
        <v>0.92436974789915971</v>
      </c>
      <c r="AU99" s="17">
        <f t="shared" si="25"/>
        <v>0.43697478991596639</v>
      </c>
      <c r="AV99" s="17">
        <f t="shared" si="25"/>
        <v>1</v>
      </c>
      <c r="AW99" s="17">
        <f t="shared" si="25"/>
        <v>0.36134453781512604</v>
      </c>
      <c r="AY99" s="41">
        <f t="shared" si="26"/>
        <v>0.30252100840336132</v>
      </c>
      <c r="AZ99" s="41">
        <f t="shared" si="27"/>
        <v>0.48739495798319332</v>
      </c>
      <c r="BA99" s="41">
        <f t="shared" si="28"/>
        <v>0.6386554621848739</v>
      </c>
      <c r="BC99" s="41">
        <f t="shared" si="29"/>
        <v>0</v>
      </c>
      <c r="BD99" s="41">
        <f t="shared" si="29"/>
        <v>0.55000000000000027</v>
      </c>
      <c r="BE99" s="41">
        <f t="shared" si="29"/>
        <v>1</v>
      </c>
      <c r="BG99" t="str" cm="1">
        <f t="array" ref="BG99">INDEX($BC$7:$BE$7,,MATCH(MAX(BC99:BE99),BC99:BE99,0))</f>
        <v>Sugar</v>
      </c>
      <c r="BH99" s="42" t="str" cm="1">
        <f t="array" ref="BH99">INDEX(BI99:BK99,,MATCH(BG99,$BI$7:$BK$7,0))</f>
        <v>Regular</v>
      </c>
      <c r="BI99" s="43" cm="1">
        <f t="array" ref="BI99">INDEX($AO$7:$AS$7,,MATCH(MIN(AO99:AS99),AO99:AS99,0))</f>
        <v>3.5</v>
      </c>
      <c r="BJ99" s="43" t="str" cm="1">
        <f t="array" ref="BJ99">INDEX($AT$7:$AU$7,,MATCH(MIN(AT99:AU99),AT99:AU99,0))</f>
        <v>Coke</v>
      </c>
      <c r="BK99" s="43" t="str" cm="1">
        <f t="array" ref="BK99">INDEX($AV$7:$AW$7,,MATCH(MIN(AV99:AW99),AV99:AW99,0))</f>
        <v>Regular</v>
      </c>
      <c r="BR99" t="str">
        <f t="shared" si="30"/>
        <v>Regular Coke</v>
      </c>
    </row>
    <row r="100" spans="8:70" x14ac:dyDescent="0.2">
      <c r="H100">
        <v>93</v>
      </c>
      <c r="I100">
        <v>4</v>
      </c>
      <c r="J100">
        <v>8</v>
      </c>
      <c r="K100">
        <v>12</v>
      </c>
      <c r="L100">
        <v>16</v>
      </c>
      <c r="M100">
        <v>20</v>
      </c>
      <c r="N100">
        <v>3</v>
      </c>
      <c r="O100">
        <v>7</v>
      </c>
      <c r="P100">
        <v>11</v>
      </c>
      <c r="Q100">
        <v>15</v>
      </c>
      <c r="R100">
        <v>19</v>
      </c>
      <c r="S100">
        <v>2</v>
      </c>
      <c r="T100">
        <v>6</v>
      </c>
      <c r="U100">
        <v>10</v>
      </c>
      <c r="V100">
        <v>14</v>
      </c>
      <c r="W100">
        <v>18</v>
      </c>
      <c r="X100">
        <v>1</v>
      </c>
      <c r="Y100">
        <v>5</v>
      </c>
      <c r="Z100">
        <v>9</v>
      </c>
      <c r="AA100">
        <v>13</v>
      </c>
      <c r="AB100">
        <v>17</v>
      </c>
      <c r="AE100">
        <f t="shared" si="31"/>
        <v>10</v>
      </c>
      <c r="AF100">
        <f t="shared" si="21"/>
        <v>26</v>
      </c>
      <c r="AG100">
        <f t="shared" si="21"/>
        <v>42</v>
      </c>
      <c r="AH100">
        <f t="shared" si="21"/>
        <v>58</v>
      </c>
      <c r="AI100">
        <f t="shared" si="21"/>
        <v>74</v>
      </c>
      <c r="AJ100">
        <f t="shared" si="22"/>
        <v>95</v>
      </c>
      <c r="AK100">
        <f t="shared" si="22"/>
        <v>115</v>
      </c>
      <c r="AL100">
        <f t="shared" si="23"/>
        <v>110</v>
      </c>
      <c r="AM100">
        <f t="shared" si="23"/>
        <v>100</v>
      </c>
      <c r="AO100" s="17">
        <f t="shared" si="32"/>
        <v>0</v>
      </c>
      <c r="AP100" s="17">
        <f t="shared" si="24"/>
        <v>0.15238095238095239</v>
      </c>
      <c r="AQ100" s="17">
        <f t="shared" si="24"/>
        <v>0.30476190476190479</v>
      </c>
      <c r="AR100" s="17">
        <f t="shared" si="24"/>
        <v>0.45714285714285713</v>
      </c>
      <c r="AS100" s="17">
        <f t="shared" si="24"/>
        <v>0.60952380952380958</v>
      </c>
      <c r="AT100" s="17">
        <f t="shared" si="25"/>
        <v>0.80952380952380953</v>
      </c>
      <c r="AU100" s="17">
        <f t="shared" si="25"/>
        <v>1</v>
      </c>
      <c r="AV100" s="17">
        <f t="shared" si="25"/>
        <v>0.95238095238095233</v>
      </c>
      <c r="AW100" s="17">
        <f t="shared" si="25"/>
        <v>0.8571428571428571</v>
      </c>
      <c r="AY100" s="41">
        <f t="shared" si="26"/>
        <v>0.60952380952380958</v>
      </c>
      <c r="AZ100" s="41">
        <f t="shared" si="27"/>
        <v>0.19047619047619047</v>
      </c>
      <c r="BA100" s="41">
        <f t="shared" si="28"/>
        <v>9.5238095238095233E-2</v>
      </c>
      <c r="BC100" s="41">
        <f t="shared" si="29"/>
        <v>1</v>
      </c>
      <c r="BD100" s="41">
        <f t="shared" si="29"/>
        <v>0.18518518518518515</v>
      </c>
      <c r="BE100" s="41">
        <f t="shared" si="29"/>
        <v>0</v>
      </c>
      <c r="BG100" t="str" cm="1">
        <f t="array" ref="BG100">INDEX($BC$7:$BE$7,,MATCH(MAX(BC100:BE100),BC100:BE100,0))</f>
        <v>Price</v>
      </c>
      <c r="BH100" s="42" cm="1">
        <f t="array" ref="BH100">INDEX(BI100:BK100,,MATCH(BG100,$BI$7:$BK$7,0))</f>
        <v>3.5</v>
      </c>
      <c r="BI100" s="43" cm="1">
        <f t="array" ref="BI100">INDEX($AO$7:$AS$7,,MATCH(MIN(AO100:AS100),AO100:AS100,0))</f>
        <v>3.5</v>
      </c>
      <c r="BJ100" s="43" t="str" cm="1">
        <f t="array" ref="BJ100">INDEX($AT$7:$AU$7,,MATCH(MIN(AT100:AU100),AT100:AU100,0))</f>
        <v>Pepsi</v>
      </c>
      <c r="BK100" s="43" t="str" cm="1">
        <f t="array" ref="BK100">INDEX($AV$7:$AW$7,,MATCH(MIN(AV100:AW100),AV100:AW100,0))</f>
        <v>Regular</v>
      </c>
      <c r="BR100" t="str">
        <f t="shared" si="30"/>
        <v>Price Only</v>
      </c>
    </row>
    <row r="101" spans="8:70" x14ac:dyDescent="0.2">
      <c r="H101">
        <v>94</v>
      </c>
      <c r="I101">
        <v>1</v>
      </c>
      <c r="J101">
        <v>2</v>
      </c>
      <c r="K101">
        <v>5</v>
      </c>
      <c r="L101">
        <v>8</v>
      </c>
      <c r="M101">
        <v>12</v>
      </c>
      <c r="N101">
        <v>4</v>
      </c>
      <c r="O101">
        <v>7</v>
      </c>
      <c r="P101">
        <v>11</v>
      </c>
      <c r="Q101">
        <v>15</v>
      </c>
      <c r="R101">
        <v>18</v>
      </c>
      <c r="S101">
        <v>4</v>
      </c>
      <c r="T101">
        <v>7</v>
      </c>
      <c r="U101">
        <v>11</v>
      </c>
      <c r="V101">
        <v>15</v>
      </c>
      <c r="W101">
        <v>18</v>
      </c>
      <c r="X101">
        <v>9</v>
      </c>
      <c r="Y101">
        <v>13</v>
      </c>
      <c r="Z101">
        <v>16</v>
      </c>
      <c r="AA101">
        <v>19</v>
      </c>
      <c r="AB101">
        <v>20</v>
      </c>
      <c r="AE101">
        <f t="shared" si="31"/>
        <v>18</v>
      </c>
      <c r="AF101">
        <f t="shared" si="21"/>
        <v>29</v>
      </c>
      <c r="AG101">
        <f t="shared" si="21"/>
        <v>43</v>
      </c>
      <c r="AH101">
        <f t="shared" si="21"/>
        <v>57</v>
      </c>
      <c r="AI101">
        <f t="shared" si="21"/>
        <v>68</v>
      </c>
      <c r="AJ101">
        <f t="shared" si="22"/>
        <v>132</v>
      </c>
      <c r="AK101">
        <f t="shared" si="22"/>
        <v>83</v>
      </c>
      <c r="AL101">
        <f t="shared" si="23"/>
        <v>83</v>
      </c>
      <c r="AM101">
        <f t="shared" si="23"/>
        <v>132</v>
      </c>
      <c r="AO101" s="17">
        <f t="shared" si="32"/>
        <v>0</v>
      </c>
      <c r="AP101" s="17">
        <f t="shared" si="24"/>
        <v>9.6491228070175433E-2</v>
      </c>
      <c r="AQ101" s="17">
        <f t="shared" si="24"/>
        <v>0.21929824561403508</v>
      </c>
      <c r="AR101" s="17">
        <f t="shared" si="24"/>
        <v>0.34210526315789475</v>
      </c>
      <c r="AS101" s="17">
        <f t="shared" si="24"/>
        <v>0.43859649122807015</v>
      </c>
      <c r="AT101" s="17">
        <f t="shared" si="25"/>
        <v>1</v>
      </c>
      <c r="AU101" s="17">
        <f t="shared" si="25"/>
        <v>0.57017543859649122</v>
      </c>
      <c r="AV101" s="17">
        <f t="shared" si="25"/>
        <v>0.57017543859649122</v>
      </c>
      <c r="AW101" s="17">
        <f t="shared" si="25"/>
        <v>1</v>
      </c>
      <c r="AY101" s="41">
        <f t="shared" si="26"/>
        <v>0.43859649122807015</v>
      </c>
      <c r="AZ101" s="41">
        <f t="shared" si="27"/>
        <v>0.42982456140350878</v>
      </c>
      <c r="BA101" s="41">
        <f t="shared" si="28"/>
        <v>0.42982456140350878</v>
      </c>
      <c r="BC101" s="41">
        <f t="shared" si="29"/>
        <v>1</v>
      </c>
      <c r="BD101" s="41">
        <f t="shared" si="29"/>
        <v>0</v>
      </c>
      <c r="BE101" s="41">
        <f t="shared" si="29"/>
        <v>0</v>
      </c>
      <c r="BG101" t="str" cm="1">
        <f t="array" ref="BG101">INDEX($BC$7:$BE$7,,MATCH(MAX(BC101:BE101),BC101:BE101,0))</f>
        <v>Price</v>
      </c>
      <c r="BH101" s="42" cm="1">
        <f t="array" ref="BH101">INDEX(BI101:BK101,,MATCH(BG101,$BI$7:$BK$7,0))</f>
        <v>3.5</v>
      </c>
      <c r="BI101" s="43" cm="1">
        <f t="array" ref="BI101">INDEX($AO$7:$AS$7,,MATCH(MIN(AO101:AS101),AO101:AS101,0))</f>
        <v>3.5</v>
      </c>
      <c r="BJ101" s="43" t="str" cm="1">
        <f t="array" ref="BJ101">INDEX($AT$7:$AU$7,,MATCH(MIN(AT101:AU101),AT101:AU101,0))</f>
        <v>Coke</v>
      </c>
      <c r="BK101" s="43" t="str" cm="1">
        <f t="array" ref="BK101">INDEX($AV$7:$AW$7,,MATCH(MIN(AV101:AW101),AV101:AW101,0))</f>
        <v>Diet</v>
      </c>
      <c r="BR101" t="str">
        <f t="shared" si="30"/>
        <v>Price Only</v>
      </c>
    </row>
    <row r="102" spans="8:70" x14ac:dyDescent="0.2">
      <c r="H102">
        <v>95</v>
      </c>
      <c r="I102">
        <v>3</v>
      </c>
      <c r="J102">
        <v>6</v>
      </c>
      <c r="K102">
        <v>9</v>
      </c>
      <c r="L102">
        <v>13</v>
      </c>
      <c r="M102">
        <v>16</v>
      </c>
      <c r="N102">
        <v>11</v>
      </c>
      <c r="O102">
        <v>14</v>
      </c>
      <c r="P102">
        <v>17</v>
      </c>
      <c r="Q102">
        <v>19</v>
      </c>
      <c r="R102">
        <v>20</v>
      </c>
      <c r="S102">
        <v>1</v>
      </c>
      <c r="T102">
        <v>2</v>
      </c>
      <c r="U102">
        <v>4</v>
      </c>
      <c r="V102">
        <v>7</v>
      </c>
      <c r="W102">
        <v>11</v>
      </c>
      <c r="X102">
        <v>5</v>
      </c>
      <c r="Y102">
        <v>8</v>
      </c>
      <c r="Z102">
        <v>12</v>
      </c>
      <c r="AA102">
        <v>15</v>
      </c>
      <c r="AB102">
        <v>18</v>
      </c>
      <c r="AE102">
        <f t="shared" si="31"/>
        <v>20</v>
      </c>
      <c r="AF102">
        <f t="shared" si="21"/>
        <v>30</v>
      </c>
      <c r="AG102">
        <f t="shared" si="21"/>
        <v>42</v>
      </c>
      <c r="AH102">
        <f t="shared" si="21"/>
        <v>54</v>
      </c>
      <c r="AI102">
        <f t="shared" si="21"/>
        <v>65</v>
      </c>
      <c r="AJ102">
        <f t="shared" si="22"/>
        <v>83</v>
      </c>
      <c r="AK102">
        <f t="shared" si="22"/>
        <v>128</v>
      </c>
      <c r="AL102">
        <f t="shared" si="23"/>
        <v>72</v>
      </c>
      <c r="AM102">
        <f t="shared" si="23"/>
        <v>139</v>
      </c>
      <c r="AO102" s="17">
        <f t="shared" si="32"/>
        <v>0</v>
      </c>
      <c r="AP102" s="17">
        <f t="shared" si="24"/>
        <v>8.4033613445378158E-2</v>
      </c>
      <c r="AQ102" s="17">
        <f t="shared" si="24"/>
        <v>0.18487394957983194</v>
      </c>
      <c r="AR102" s="17">
        <f t="shared" si="24"/>
        <v>0.2857142857142857</v>
      </c>
      <c r="AS102" s="17">
        <f t="shared" si="24"/>
        <v>0.37815126050420167</v>
      </c>
      <c r="AT102" s="17">
        <f t="shared" si="25"/>
        <v>0.52941176470588236</v>
      </c>
      <c r="AU102" s="17">
        <f t="shared" si="25"/>
        <v>0.90756302521008403</v>
      </c>
      <c r="AV102" s="17">
        <f t="shared" si="25"/>
        <v>0.43697478991596639</v>
      </c>
      <c r="AW102" s="17">
        <f t="shared" si="25"/>
        <v>1</v>
      </c>
      <c r="AY102" s="41">
        <f t="shared" si="26"/>
        <v>0.37815126050420167</v>
      </c>
      <c r="AZ102" s="41">
        <f t="shared" si="27"/>
        <v>0.37815126050420167</v>
      </c>
      <c r="BA102" s="41">
        <f t="shared" si="28"/>
        <v>0.56302521008403361</v>
      </c>
      <c r="BC102" s="41">
        <f t="shared" si="29"/>
        <v>0</v>
      </c>
      <c r="BD102" s="41">
        <f t="shared" si="29"/>
        <v>0</v>
      </c>
      <c r="BE102" s="41">
        <f t="shared" si="29"/>
        <v>1</v>
      </c>
      <c r="BG102" t="str" cm="1">
        <f t="array" ref="BG102">INDEX($BC$7:$BE$7,,MATCH(MAX(BC102:BE102),BC102:BE102,0))</f>
        <v>Sugar</v>
      </c>
      <c r="BH102" s="42" t="str" cm="1">
        <f t="array" ref="BH102">INDEX(BI102:BK102,,MATCH(BG102,$BI$7:$BK$7,0))</f>
        <v>Diet</v>
      </c>
      <c r="BI102" s="43" cm="1">
        <f t="array" ref="BI102">INDEX($AO$7:$AS$7,,MATCH(MIN(AO102:AS102),AO102:AS102,0))</f>
        <v>3.5</v>
      </c>
      <c r="BJ102" s="43" t="str" cm="1">
        <f t="array" ref="BJ102">INDEX($AT$7:$AU$7,,MATCH(MIN(AT102:AU102),AT102:AU102,0))</f>
        <v>Pepsi</v>
      </c>
      <c r="BK102" s="43" t="str" cm="1">
        <f t="array" ref="BK102">INDEX($AV$7:$AW$7,,MATCH(MIN(AV102:AW102),AV102:AW102,0))</f>
        <v>Diet</v>
      </c>
      <c r="BR102" t="str">
        <f t="shared" si="30"/>
        <v>Diet Pepsi</v>
      </c>
    </row>
    <row r="103" spans="8:70" x14ac:dyDescent="0.2">
      <c r="H103">
        <v>96</v>
      </c>
      <c r="I103">
        <v>5</v>
      </c>
      <c r="J103">
        <v>8</v>
      </c>
      <c r="K103">
        <v>12</v>
      </c>
      <c r="L103">
        <v>15</v>
      </c>
      <c r="M103">
        <v>18</v>
      </c>
      <c r="N103">
        <v>1</v>
      </c>
      <c r="O103">
        <v>2</v>
      </c>
      <c r="P103">
        <v>4</v>
      </c>
      <c r="Q103">
        <v>7</v>
      </c>
      <c r="R103">
        <v>10</v>
      </c>
      <c r="S103">
        <v>11</v>
      </c>
      <c r="T103">
        <v>14</v>
      </c>
      <c r="U103">
        <v>17</v>
      </c>
      <c r="V103">
        <v>19</v>
      </c>
      <c r="W103">
        <v>20</v>
      </c>
      <c r="X103">
        <v>3</v>
      </c>
      <c r="Y103">
        <v>6</v>
      </c>
      <c r="Z103">
        <v>9</v>
      </c>
      <c r="AA103">
        <v>13</v>
      </c>
      <c r="AB103">
        <v>16</v>
      </c>
      <c r="AE103">
        <f t="shared" si="31"/>
        <v>20</v>
      </c>
      <c r="AF103">
        <f t="shared" si="21"/>
        <v>30</v>
      </c>
      <c r="AG103">
        <f t="shared" si="21"/>
        <v>42</v>
      </c>
      <c r="AH103">
        <f t="shared" si="21"/>
        <v>54</v>
      </c>
      <c r="AI103">
        <f t="shared" si="21"/>
        <v>64</v>
      </c>
      <c r="AJ103">
        <f t="shared" si="22"/>
        <v>128</v>
      </c>
      <c r="AK103">
        <f t="shared" si="22"/>
        <v>82</v>
      </c>
      <c r="AL103">
        <f t="shared" si="23"/>
        <v>139</v>
      </c>
      <c r="AM103">
        <f t="shared" si="23"/>
        <v>71</v>
      </c>
      <c r="AO103" s="17">
        <f t="shared" si="32"/>
        <v>0</v>
      </c>
      <c r="AP103" s="17">
        <f t="shared" si="24"/>
        <v>8.4033613445378158E-2</v>
      </c>
      <c r="AQ103" s="17">
        <f t="shared" si="24"/>
        <v>0.18487394957983194</v>
      </c>
      <c r="AR103" s="17">
        <f t="shared" si="24"/>
        <v>0.2857142857142857</v>
      </c>
      <c r="AS103" s="17">
        <f t="shared" si="24"/>
        <v>0.36974789915966388</v>
      </c>
      <c r="AT103" s="17">
        <f t="shared" si="25"/>
        <v>0.90756302521008403</v>
      </c>
      <c r="AU103" s="17">
        <f t="shared" si="25"/>
        <v>0.52100840336134457</v>
      </c>
      <c r="AV103" s="17">
        <f t="shared" si="25"/>
        <v>1</v>
      </c>
      <c r="AW103" s="17">
        <f t="shared" si="25"/>
        <v>0.42857142857142855</v>
      </c>
      <c r="AY103" s="41">
        <f t="shared" si="26"/>
        <v>0.36974789915966388</v>
      </c>
      <c r="AZ103" s="41">
        <f t="shared" si="27"/>
        <v>0.38655462184873945</v>
      </c>
      <c r="BA103" s="41">
        <f t="shared" si="28"/>
        <v>0.5714285714285714</v>
      </c>
      <c r="BC103" s="41">
        <f t="shared" si="29"/>
        <v>0</v>
      </c>
      <c r="BD103" s="41">
        <f t="shared" si="29"/>
        <v>8.3333333333333051E-2</v>
      </c>
      <c r="BE103" s="41">
        <f t="shared" si="29"/>
        <v>1</v>
      </c>
      <c r="BG103" t="str" cm="1">
        <f t="array" ref="BG103">INDEX($BC$7:$BE$7,,MATCH(MAX(BC103:BE103),BC103:BE103,0))</f>
        <v>Sugar</v>
      </c>
      <c r="BH103" s="42" t="str" cm="1">
        <f t="array" ref="BH103">INDEX(BI103:BK103,,MATCH(BG103,$BI$7:$BK$7,0))</f>
        <v>Regular</v>
      </c>
      <c r="BI103" s="43" cm="1">
        <f t="array" ref="BI103">INDEX($AO$7:$AS$7,,MATCH(MIN(AO103:AS103),AO103:AS103,0))</f>
        <v>3.5</v>
      </c>
      <c r="BJ103" s="43" t="str" cm="1">
        <f t="array" ref="BJ103">INDEX($AT$7:$AU$7,,MATCH(MIN(AT103:AU103),AT103:AU103,0))</f>
        <v>Coke</v>
      </c>
      <c r="BK103" s="43" t="str" cm="1">
        <f t="array" ref="BK103">INDEX($AV$7:$AW$7,,MATCH(MIN(AV103:AW103),AV103:AW103,0))</f>
        <v>Regular</v>
      </c>
      <c r="BR103" t="str">
        <f t="shared" si="30"/>
        <v>Regular Coke</v>
      </c>
    </row>
    <row r="104" spans="8:70" x14ac:dyDescent="0.2">
      <c r="H104">
        <v>97</v>
      </c>
      <c r="I104">
        <v>4</v>
      </c>
      <c r="J104">
        <v>7</v>
      </c>
      <c r="K104">
        <v>10</v>
      </c>
      <c r="L104">
        <v>12</v>
      </c>
      <c r="M104">
        <v>15</v>
      </c>
      <c r="N104">
        <v>13</v>
      </c>
      <c r="O104">
        <v>16</v>
      </c>
      <c r="P104">
        <v>18</v>
      </c>
      <c r="Q104">
        <v>19</v>
      </c>
      <c r="R104">
        <v>20</v>
      </c>
      <c r="S104">
        <v>1</v>
      </c>
      <c r="T104">
        <v>2</v>
      </c>
      <c r="U104">
        <v>3</v>
      </c>
      <c r="V104">
        <v>5</v>
      </c>
      <c r="W104">
        <v>8</v>
      </c>
      <c r="X104">
        <v>6</v>
      </c>
      <c r="Y104">
        <v>9</v>
      </c>
      <c r="Z104">
        <v>11</v>
      </c>
      <c r="AA104">
        <v>14</v>
      </c>
      <c r="AB104">
        <v>17</v>
      </c>
      <c r="AE104">
        <f t="shared" si="31"/>
        <v>24</v>
      </c>
      <c r="AF104">
        <f t="shared" si="21"/>
        <v>34</v>
      </c>
      <c r="AG104">
        <f t="shared" si="21"/>
        <v>42</v>
      </c>
      <c r="AH104">
        <f t="shared" si="21"/>
        <v>50</v>
      </c>
      <c r="AI104">
        <f t="shared" si="21"/>
        <v>60</v>
      </c>
      <c r="AJ104">
        <f t="shared" si="22"/>
        <v>76</v>
      </c>
      <c r="AK104">
        <f t="shared" si="22"/>
        <v>134</v>
      </c>
      <c r="AL104">
        <f t="shared" si="23"/>
        <v>67</v>
      </c>
      <c r="AM104">
        <f t="shared" si="23"/>
        <v>143</v>
      </c>
      <c r="AO104" s="17">
        <f t="shared" si="32"/>
        <v>0</v>
      </c>
      <c r="AP104" s="17">
        <f t="shared" si="24"/>
        <v>8.4033613445378158E-2</v>
      </c>
      <c r="AQ104" s="17">
        <f t="shared" si="24"/>
        <v>0.15126050420168066</v>
      </c>
      <c r="AR104" s="17">
        <f t="shared" si="24"/>
        <v>0.21848739495798319</v>
      </c>
      <c r="AS104" s="17">
        <f t="shared" si="24"/>
        <v>0.30252100840336132</v>
      </c>
      <c r="AT104" s="17">
        <f t="shared" si="25"/>
        <v>0.43697478991596639</v>
      </c>
      <c r="AU104" s="17">
        <f t="shared" si="25"/>
        <v>0.92436974789915971</v>
      </c>
      <c r="AV104" s="17">
        <f t="shared" si="25"/>
        <v>0.36134453781512604</v>
      </c>
      <c r="AW104" s="17">
        <f t="shared" si="25"/>
        <v>1</v>
      </c>
      <c r="AY104" s="41">
        <f t="shared" si="26"/>
        <v>0.30252100840336132</v>
      </c>
      <c r="AZ104" s="41">
        <f t="shared" si="27"/>
        <v>0.48739495798319332</v>
      </c>
      <c r="BA104" s="41">
        <f t="shared" si="28"/>
        <v>0.6386554621848739</v>
      </c>
      <c r="BC104" s="41">
        <f t="shared" si="29"/>
        <v>0</v>
      </c>
      <c r="BD104" s="41">
        <f t="shared" si="29"/>
        <v>0.55000000000000027</v>
      </c>
      <c r="BE104" s="41">
        <f t="shared" si="29"/>
        <v>1</v>
      </c>
      <c r="BG104" t="str" cm="1">
        <f t="array" ref="BG104">INDEX($BC$7:$BE$7,,MATCH(MAX(BC104:BE104),BC104:BE104,0))</f>
        <v>Sugar</v>
      </c>
      <c r="BH104" s="42" t="str" cm="1">
        <f t="array" ref="BH104">INDEX(BI104:BK104,,MATCH(BG104,$BI$7:$BK$7,0))</f>
        <v>Diet</v>
      </c>
      <c r="BI104" s="43" cm="1">
        <f t="array" ref="BI104">INDEX($AO$7:$AS$7,,MATCH(MIN(AO104:AS104),AO104:AS104,0))</f>
        <v>3.5</v>
      </c>
      <c r="BJ104" s="43" t="str" cm="1">
        <f t="array" ref="BJ104">INDEX($AT$7:$AU$7,,MATCH(MIN(AT104:AU104),AT104:AU104,0))</f>
        <v>Pepsi</v>
      </c>
      <c r="BK104" s="43" t="str" cm="1">
        <f t="array" ref="BK104">INDEX($AV$7:$AW$7,,MATCH(MIN(AV104:AW104),AV104:AW104,0))</f>
        <v>Diet</v>
      </c>
      <c r="BR104" t="str">
        <f t="shared" si="30"/>
        <v>Diet Pepsi</v>
      </c>
    </row>
    <row r="105" spans="8:70" x14ac:dyDescent="0.2">
      <c r="H105">
        <v>98</v>
      </c>
      <c r="I105">
        <v>4</v>
      </c>
      <c r="J105">
        <v>7</v>
      </c>
      <c r="K105">
        <v>10</v>
      </c>
      <c r="L105">
        <v>13</v>
      </c>
      <c r="M105">
        <v>16</v>
      </c>
      <c r="N105">
        <v>1</v>
      </c>
      <c r="O105">
        <v>2</v>
      </c>
      <c r="P105">
        <v>3</v>
      </c>
      <c r="Q105">
        <v>6</v>
      </c>
      <c r="R105">
        <v>9</v>
      </c>
      <c r="S105">
        <v>12</v>
      </c>
      <c r="T105">
        <v>15</v>
      </c>
      <c r="U105">
        <v>18</v>
      </c>
      <c r="V105">
        <v>19</v>
      </c>
      <c r="W105">
        <v>20</v>
      </c>
      <c r="X105">
        <v>5</v>
      </c>
      <c r="Y105">
        <v>8</v>
      </c>
      <c r="Z105">
        <v>11</v>
      </c>
      <c r="AA105">
        <v>14</v>
      </c>
      <c r="AB105">
        <v>17</v>
      </c>
      <c r="AE105">
        <f t="shared" si="31"/>
        <v>22</v>
      </c>
      <c r="AF105">
        <f t="shared" si="21"/>
        <v>32</v>
      </c>
      <c r="AG105">
        <f t="shared" si="21"/>
        <v>42</v>
      </c>
      <c r="AH105">
        <f t="shared" si="21"/>
        <v>52</v>
      </c>
      <c r="AI105">
        <f t="shared" si="21"/>
        <v>62</v>
      </c>
      <c r="AJ105">
        <f t="shared" si="22"/>
        <v>139</v>
      </c>
      <c r="AK105">
        <f t="shared" si="22"/>
        <v>71</v>
      </c>
      <c r="AL105">
        <f t="shared" si="23"/>
        <v>134</v>
      </c>
      <c r="AM105">
        <f t="shared" si="23"/>
        <v>76</v>
      </c>
      <c r="AO105" s="17">
        <f t="shared" si="32"/>
        <v>0</v>
      </c>
      <c r="AP105" s="17">
        <f t="shared" si="24"/>
        <v>8.5470085470085472E-2</v>
      </c>
      <c r="AQ105" s="17">
        <f t="shared" si="24"/>
        <v>0.17094017094017094</v>
      </c>
      <c r="AR105" s="17">
        <f t="shared" si="24"/>
        <v>0.25641025641025639</v>
      </c>
      <c r="AS105" s="17">
        <f t="shared" si="24"/>
        <v>0.34188034188034189</v>
      </c>
      <c r="AT105" s="17">
        <f t="shared" si="25"/>
        <v>1</v>
      </c>
      <c r="AU105" s="17">
        <f t="shared" si="25"/>
        <v>0.41880341880341881</v>
      </c>
      <c r="AV105" s="17">
        <f t="shared" si="25"/>
        <v>0.95726495726495731</v>
      </c>
      <c r="AW105" s="17">
        <f t="shared" si="25"/>
        <v>0.46153846153846156</v>
      </c>
      <c r="AY105" s="41">
        <f t="shared" si="26"/>
        <v>0.34188034188034189</v>
      </c>
      <c r="AZ105" s="41">
        <f t="shared" si="27"/>
        <v>0.58119658119658113</v>
      </c>
      <c r="BA105" s="41">
        <f t="shared" si="28"/>
        <v>0.49572649572649574</v>
      </c>
      <c r="BC105" s="41">
        <f t="shared" si="29"/>
        <v>0</v>
      </c>
      <c r="BD105" s="41">
        <f t="shared" si="29"/>
        <v>1</v>
      </c>
      <c r="BE105" s="41">
        <f t="shared" si="29"/>
        <v>0.64285714285714313</v>
      </c>
      <c r="BG105" t="str" cm="1">
        <f t="array" ref="BG105">INDEX($BC$7:$BE$7,,MATCH(MAX(BC105:BE105),BC105:BE105,0))</f>
        <v>Brand</v>
      </c>
      <c r="BH105" s="42" t="str" cm="1">
        <f t="array" ref="BH105">INDEX(BI105:BK105,,MATCH(BG105,$BI$7:$BK$7,0))</f>
        <v>Coke</v>
      </c>
      <c r="BI105" s="43" cm="1">
        <f t="array" ref="BI105">INDEX($AO$7:$AS$7,,MATCH(MIN(AO105:AS105),AO105:AS105,0))</f>
        <v>3.5</v>
      </c>
      <c r="BJ105" s="43" t="str" cm="1">
        <f t="array" ref="BJ105">INDEX($AT$7:$AU$7,,MATCH(MIN(AT105:AU105),AT105:AU105,0))</f>
        <v>Coke</v>
      </c>
      <c r="BK105" s="43" t="str" cm="1">
        <f t="array" ref="BK105">INDEX($AV$7:$AW$7,,MATCH(MIN(AV105:AW105),AV105:AW105,0))</f>
        <v>Regular</v>
      </c>
      <c r="BR105" t="str">
        <f t="shared" si="30"/>
        <v>Regular Coke</v>
      </c>
    </row>
    <row r="106" spans="8:70" x14ac:dyDescent="0.2">
      <c r="H106">
        <v>99</v>
      </c>
      <c r="I106">
        <v>1</v>
      </c>
      <c r="J106">
        <v>2</v>
      </c>
      <c r="K106">
        <v>4</v>
      </c>
      <c r="L106">
        <v>7</v>
      </c>
      <c r="M106">
        <v>10</v>
      </c>
      <c r="N106">
        <v>6</v>
      </c>
      <c r="O106">
        <v>9</v>
      </c>
      <c r="P106">
        <v>13</v>
      </c>
      <c r="Q106">
        <v>16</v>
      </c>
      <c r="R106">
        <v>18</v>
      </c>
      <c r="S106">
        <v>3</v>
      </c>
      <c r="T106">
        <v>5</v>
      </c>
      <c r="U106">
        <v>8</v>
      </c>
      <c r="V106">
        <v>12</v>
      </c>
      <c r="W106">
        <v>15</v>
      </c>
      <c r="X106">
        <v>11</v>
      </c>
      <c r="Y106">
        <v>14</v>
      </c>
      <c r="Z106">
        <v>17</v>
      </c>
      <c r="AA106">
        <v>19</v>
      </c>
      <c r="AB106">
        <v>20</v>
      </c>
      <c r="AE106">
        <f t="shared" si="31"/>
        <v>21</v>
      </c>
      <c r="AF106">
        <f t="shared" si="21"/>
        <v>30</v>
      </c>
      <c r="AG106">
        <f t="shared" si="21"/>
        <v>42</v>
      </c>
      <c r="AH106">
        <f t="shared" si="21"/>
        <v>54</v>
      </c>
      <c r="AI106">
        <f t="shared" si="21"/>
        <v>63</v>
      </c>
      <c r="AJ106">
        <f t="shared" si="22"/>
        <v>124</v>
      </c>
      <c r="AK106">
        <f t="shared" si="22"/>
        <v>86</v>
      </c>
      <c r="AL106">
        <f t="shared" si="23"/>
        <v>67</v>
      </c>
      <c r="AM106">
        <f t="shared" si="23"/>
        <v>143</v>
      </c>
      <c r="AO106" s="17">
        <f t="shared" si="32"/>
        <v>0</v>
      </c>
      <c r="AP106" s="17">
        <f t="shared" si="24"/>
        <v>7.3770491803278687E-2</v>
      </c>
      <c r="AQ106" s="17">
        <f t="shared" si="24"/>
        <v>0.1721311475409836</v>
      </c>
      <c r="AR106" s="17">
        <f t="shared" si="24"/>
        <v>0.27049180327868855</v>
      </c>
      <c r="AS106" s="17">
        <f t="shared" si="24"/>
        <v>0.34426229508196721</v>
      </c>
      <c r="AT106" s="17">
        <f t="shared" si="25"/>
        <v>0.84426229508196726</v>
      </c>
      <c r="AU106" s="17">
        <f t="shared" si="25"/>
        <v>0.53278688524590168</v>
      </c>
      <c r="AV106" s="17">
        <f t="shared" si="25"/>
        <v>0.37704918032786883</v>
      </c>
      <c r="AW106" s="17">
        <f t="shared" si="25"/>
        <v>1</v>
      </c>
      <c r="AY106" s="41">
        <f t="shared" si="26"/>
        <v>0.34426229508196721</v>
      </c>
      <c r="AZ106" s="41">
        <f t="shared" si="27"/>
        <v>0.31147540983606559</v>
      </c>
      <c r="BA106" s="41">
        <f t="shared" si="28"/>
        <v>0.62295081967213117</v>
      </c>
      <c r="BC106" s="41">
        <f t="shared" si="29"/>
        <v>0.10526315789473678</v>
      </c>
      <c r="BD106" s="41">
        <f t="shared" si="29"/>
        <v>0</v>
      </c>
      <c r="BE106" s="41">
        <f t="shared" si="29"/>
        <v>1</v>
      </c>
      <c r="BG106" t="str" cm="1">
        <f t="array" ref="BG106">INDEX($BC$7:$BE$7,,MATCH(MAX(BC106:BE106),BC106:BE106,0))</f>
        <v>Sugar</v>
      </c>
      <c r="BH106" s="42" t="str" cm="1">
        <f t="array" ref="BH106">INDEX(BI106:BK106,,MATCH(BG106,$BI$7:$BK$7,0))</f>
        <v>Diet</v>
      </c>
      <c r="BI106" s="43" cm="1">
        <f t="array" ref="BI106">INDEX($AO$7:$AS$7,,MATCH(MIN(AO106:AS106),AO106:AS106,0))</f>
        <v>3.5</v>
      </c>
      <c r="BJ106" s="43" t="str" cm="1">
        <f t="array" ref="BJ106">INDEX($AT$7:$AU$7,,MATCH(MIN(AT106:AU106),AT106:AU106,0))</f>
        <v>Coke</v>
      </c>
      <c r="BK106" s="43" t="str" cm="1">
        <f t="array" ref="BK106">INDEX($AV$7:$AW$7,,MATCH(MIN(AV106:AW106),AV106:AW106,0))</f>
        <v>Diet</v>
      </c>
      <c r="BR106" t="str">
        <f t="shared" si="30"/>
        <v>Diet Coke</v>
      </c>
    </row>
    <row r="107" spans="8:70" x14ac:dyDescent="0.2">
      <c r="H107">
        <v>100</v>
      </c>
      <c r="I107">
        <v>4</v>
      </c>
      <c r="J107">
        <v>7</v>
      </c>
      <c r="K107">
        <v>10</v>
      </c>
      <c r="L107">
        <v>13</v>
      </c>
      <c r="M107">
        <v>16</v>
      </c>
      <c r="N107">
        <v>1</v>
      </c>
      <c r="O107">
        <v>2</v>
      </c>
      <c r="P107">
        <v>3</v>
      </c>
      <c r="Q107">
        <v>6</v>
      </c>
      <c r="R107">
        <v>9</v>
      </c>
      <c r="S107">
        <v>12</v>
      </c>
      <c r="T107">
        <v>15</v>
      </c>
      <c r="U107">
        <v>18</v>
      </c>
      <c r="V107">
        <v>19</v>
      </c>
      <c r="W107">
        <v>20</v>
      </c>
      <c r="X107">
        <v>5</v>
      </c>
      <c r="Y107">
        <v>8</v>
      </c>
      <c r="Z107">
        <v>11</v>
      </c>
      <c r="AA107">
        <v>14</v>
      </c>
      <c r="AB107">
        <v>17</v>
      </c>
      <c r="AE107">
        <f t="shared" si="31"/>
        <v>22</v>
      </c>
      <c r="AF107">
        <f t="shared" si="21"/>
        <v>32</v>
      </c>
      <c r="AG107">
        <f t="shared" si="21"/>
        <v>42</v>
      </c>
      <c r="AH107">
        <f t="shared" si="21"/>
        <v>52</v>
      </c>
      <c r="AI107">
        <f t="shared" si="21"/>
        <v>62</v>
      </c>
      <c r="AJ107">
        <f t="shared" si="22"/>
        <v>139</v>
      </c>
      <c r="AK107">
        <f t="shared" si="22"/>
        <v>71</v>
      </c>
      <c r="AL107">
        <f t="shared" si="23"/>
        <v>134</v>
      </c>
      <c r="AM107">
        <f t="shared" si="23"/>
        <v>76</v>
      </c>
      <c r="AO107" s="17">
        <f t="shared" si="32"/>
        <v>0</v>
      </c>
      <c r="AP107" s="17">
        <f t="shared" si="24"/>
        <v>8.5470085470085472E-2</v>
      </c>
      <c r="AQ107" s="17">
        <f t="shared" si="24"/>
        <v>0.17094017094017094</v>
      </c>
      <c r="AR107" s="17">
        <f t="shared" si="24"/>
        <v>0.25641025641025639</v>
      </c>
      <c r="AS107" s="17">
        <f t="shared" si="24"/>
        <v>0.34188034188034189</v>
      </c>
      <c r="AT107" s="17">
        <f t="shared" si="25"/>
        <v>1</v>
      </c>
      <c r="AU107" s="17">
        <f t="shared" si="25"/>
        <v>0.41880341880341881</v>
      </c>
      <c r="AV107" s="17">
        <f t="shared" si="25"/>
        <v>0.95726495726495731</v>
      </c>
      <c r="AW107" s="17">
        <f t="shared" si="25"/>
        <v>0.46153846153846156</v>
      </c>
      <c r="AY107" s="41">
        <f t="shared" si="26"/>
        <v>0.34188034188034189</v>
      </c>
      <c r="AZ107" s="41">
        <f t="shared" si="27"/>
        <v>0.58119658119658113</v>
      </c>
      <c r="BA107" s="41">
        <f t="shared" si="28"/>
        <v>0.49572649572649574</v>
      </c>
      <c r="BC107" s="41">
        <f t="shared" si="29"/>
        <v>0</v>
      </c>
      <c r="BD107" s="41">
        <f t="shared" si="29"/>
        <v>1</v>
      </c>
      <c r="BE107" s="41">
        <f t="shared" si="29"/>
        <v>0.64285714285714313</v>
      </c>
      <c r="BG107" t="str" cm="1">
        <f t="array" ref="BG107">INDEX($BC$7:$BE$7,,MATCH(MAX(BC107:BE107),BC107:BE107,0))</f>
        <v>Brand</v>
      </c>
      <c r="BH107" s="42" t="str" cm="1">
        <f t="array" ref="BH107">INDEX(BI107:BK107,,MATCH(BG107,$BI$7:$BK$7,0))</f>
        <v>Coke</v>
      </c>
      <c r="BI107" s="43" cm="1">
        <f t="array" ref="BI107">INDEX($AO$7:$AS$7,,MATCH(MIN(AO107:AS107),AO107:AS107,0))</f>
        <v>3.5</v>
      </c>
      <c r="BJ107" s="43" t="str" cm="1">
        <f t="array" ref="BJ107">INDEX($AT$7:$AU$7,,MATCH(MIN(AT107:AU107),AT107:AU107,0))</f>
        <v>Coke</v>
      </c>
      <c r="BK107" s="43" t="str" cm="1">
        <f t="array" ref="BK107">INDEX($AV$7:$AW$7,,MATCH(MIN(AV107:AW107),AV107:AW107,0))</f>
        <v>Regular</v>
      </c>
      <c r="BR107" t="str">
        <f t="shared" si="30"/>
        <v>Regular Coke</v>
      </c>
    </row>
    <row r="108" spans="8:70" x14ac:dyDescent="0.2">
      <c r="H108">
        <v>101</v>
      </c>
      <c r="I108">
        <v>6</v>
      </c>
      <c r="J108">
        <v>9</v>
      </c>
      <c r="K108">
        <v>11</v>
      </c>
      <c r="L108">
        <v>14</v>
      </c>
      <c r="M108">
        <v>17</v>
      </c>
      <c r="N108">
        <v>1</v>
      </c>
      <c r="O108">
        <v>2</v>
      </c>
      <c r="P108">
        <v>3</v>
      </c>
      <c r="Q108">
        <v>5</v>
      </c>
      <c r="R108">
        <v>8</v>
      </c>
      <c r="S108">
        <v>13</v>
      </c>
      <c r="T108">
        <v>16</v>
      </c>
      <c r="U108">
        <v>18</v>
      </c>
      <c r="V108">
        <v>19</v>
      </c>
      <c r="W108">
        <v>20</v>
      </c>
      <c r="X108">
        <v>4</v>
      </c>
      <c r="Y108">
        <v>7</v>
      </c>
      <c r="Z108">
        <v>10</v>
      </c>
      <c r="AA108">
        <v>12</v>
      </c>
      <c r="AB108">
        <v>15</v>
      </c>
      <c r="AE108">
        <f t="shared" si="31"/>
        <v>24</v>
      </c>
      <c r="AF108">
        <f t="shared" si="21"/>
        <v>34</v>
      </c>
      <c r="AG108">
        <f t="shared" si="21"/>
        <v>42</v>
      </c>
      <c r="AH108">
        <f t="shared" si="21"/>
        <v>50</v>
      </c>
      <c r="AI108">
        <f t="shared" si="21"/>
        <v>60</v>
      </c>
      <c r="AJ108">
        <f t="shared" si="22"/>
        <v>134</v>
      </c>
      <c r="AK108">
        <f t="shared" si="22"/>
        <v>76</v>
      </c>
      <c r="AL108">
        <f t="shared" si="23"/>
        <v>143</v>
      </c>
      <c r="AM108">
        <f t="shared" si="23"/>
        <v>67</v>
      </c>
      <c r="AO108" s="17">
        <f t="shared" si="32"/>
        <v>0</v>
      </c>
      <c r="AP108" s="17">
        <f t="shared" si="24"/>
        <v>8.4033613445378158E-2</v>
      </c>
      <c r="AQ108" s="17">
        <f t="shared" si="24"/>
        <v>0.15126050420168066</v>
      </c>
      <c r="AR108" s="17">
        <f t="shared" si="24"/>
        <v>0.21848739495798319</v>
      </c>
      <c r="AS108" s="17">
        <f t="shared" si="24"/>
        <v>0.30252100840336132</v>
      </c>
      <c r="AT108" s="17">
        <f t="shared" si="25"/>
        <v>0.92436974789915971</v>
      </c>
      <c r="AU108" s="17">
        <f t="shared" si="25"/>
        <v>0.43697478991596639</v>
      </c>
      <c r="AV108" s="17">
        <f t="shared" si="25"/>
        <v>1</v>
      </c>
      <c r="AW108" s="17">
        <f t="shared" si="25"/>
        <v>0.36134453781512604</v>
      </c>
      <c r="AY108" s="41">
        <f t="shared" si="26"/>
        <v>0.30252100840336132</v>
      </c>
      <c r="AZ108" s="41">
        <f t="shared" si="27"/>
        <v>0.48739495798319332</v>
      </c>
      <c r="BA108" s="41">
        <f t="shared" si="28"/>
        <v>0.6386554621848739</v>
      </c>
      <c r="BC108" s="41">
        <f t="shared" si="29"/>
        <v>0</v>
      </c>
      <c r="BD108" s="41">
        <f t="shared" si="29"/>
        <v>0.55000000000000027</v>
      </c>
      <c r="BE108" s="41">
        <f t="shared" si="29"/>
        <v>1</v>
      </c>
      <c r="BG108" t="str" cm="1">
        <f t="array" ref="BG108">INDEX($BC$7:$BE$7,,MATCH(MAX(BC108:BE108),BC108:BE108,0))</f>
        <v>Sugar</v>
      </c>
      <c r="BH108" s="42" t="str" cm="1">
        <f t="array" ref="BH108">INDEX(BI108:BK108,,MATCH(BG108,$BI$7:$BK$7,0))</f>
        <v>Regular</v>
      </c>
      <c r="BI108" s="43" cm="1">
        <f t="array" ref="BI108">INDEX($AO$7:$AS$7,,MATCH(MIN(AO108:AS108),AO108:AS108,0))</f>
        <v>3.5</v>
      </c>
      <c r="BJ108" s="43" t="str" cm="1">
        <f t="array" ref="BJ108">INDEX($AT$7:$AU$7,,MATCH(MIN(AT108:AU108),AT108:AU108,0))</f>
        <v>Coke</v>
      </c>
      <c r="BK108" s="43" t="str" cm="1">
        <f t="array" ref="BK108">INDEX($AV$7:$AW$7,,MATCH(MIN(AV108:AW108),AV108:AW108,0))</f>
        <v>Regular</v>
      </c>
      <c r="BR108" t="str">
        <f t="shared" si="30"/>
        <v>Regular Coke</v>
      </c>
    </row>
    <row r="109" spans="8:70" x14ac:dyDescent="0.2">
      <c r="H109">
        <v>102</v>
      </c>
      <c r="I109">
        <v>1</v>
      </c>
      <c r="J109">
        <v>2</v>
      </c>
      <c r="K109">
        <v>4</v>
      </c>
      <c r="L109">
        <v>7</v>
      </c>
      <c r="M109">
        <v>10</v>
      </c>
      <c r="N109">
        <v>3</v>
      </c>
      <c r="O109">
        <v>6</v>
      </c>
      <c r="P109">
        <v>9</v>
      </c>
      <c r="Q109">
        <v>13</v>
      </c>
      <c r="R109">
        <v>16</v>
      </c>
      <c r="S109">
        <v>6</v>
      </c>
      <c r="T109">
        <v>9</v>
      </c>
      <c r="U109">
        <v>13</v>
      </c>
      <c r="V109">
        <v>16</v>
      </c>
      <c r="W109">
        <v>18</v>
      </c>
      <c r="X109">
        <v>11</v>
      </c>
      <c r="Y109">
        <v>14</v>
      </c>
      <c r="Z109">
        <v>17</v>
      </c>
      <c r="AA109">
        <v>19</v>
      </c>
      <c r="AB109">
        <v>20</v>
      </c>
      <c r="AE109">
        <f t="shared" si="31"/>
        <v>21</v>
      </c>
      <c r="AF109">
        <f t="shared" si="21"/>
        <v>31</v>
      </c>
      <c r="AG109">
        <f t="shared" si="21"/>
        <v>43</v>
      </c>
      <c r="AH109">
        <f t="shared" si="21"/>
        <v>55</v>
      </c>
      <c r="AI109">
        <f t="shared" si="21"/>
        <v>64</v>
      </c>
      <c r="AJ109">
        <f t="shared" si="22"/>
        <v>143</v>
      </c>
      <c r="AK109">
        <f t="shared" si="22"/>
        <v>71</v>
      </c>
      <c r="AL109">
        <f t="shared" si="23"/>
        <v>86</v>
      </c>
      <c r="AM109">
        <f t="shared" si="23"/>
        <v>128</v>
      </c>
      <c r="AO109" s="17">
        <f t="shared" si="32"/>
        <v>0</v>
      </c>
      <c r="AP109" s="17">
        <f t="shared" si="24"/>
        <v>8.1967213114754092E-2</v>
      </c>
      <c r="AQ109" s="17">
        <f t="shared" si="24"/>
        <v>0.18032786885245902</v>
      </c>
      <c r="AR109" s="17">
        <f t="shared" si="24"/>
        <v>0.27868852459016391</v>
      </c>
      <c r="AS109" s="17">
        <f t="shared" si="24"/>
        <v>0.35245901639344263</v>
      </c>
      <c r="AT109" s="17">
        <f t="shared" si="25"/>
        <v>1</v>
      </c>
      <c r="AU109" s="17">
        <f t="shared" si="25"/>
        <v>0.4098360655737705</v>
      </c>
      <c r="AV109" s="17">
        <f t="shared" si="25"/>
        <v>0.53278688524590168</v>
      </c>
      <c r="AW109" s="17">
        <f t="shared" si="25"/>
        <v>0.87704918032786883</v>
      </c>
      <c r="AY109" s="41">
        <f t="shared" si="26"/>
        <v>0.35245901639344263</v>
      </c>
      <c r="AZ109" s="41">
        <f t="shared" si="27"/>
        <v>0.5901639344262295</v>
      </c>
      <c r="BA109" s="41">
        <f t="shared" si="28"/>
        <v>0.34426229508196715</v>
      </c>
      <c r="BC109" s="41">
        <f t="shared" si="29"/>
        <v>3.333333333333359E-2</v>
      </c>
      <c r="BD109" s="41">
        <f t="shared" si="29"/>
        <v>1</v>
      </c>
      <c r="BE109" s="41">
        <f t="shared" si="29"/>
        <v>0</v>
      </c>
      <c r="BG109" t="str" cm="1">
        <f t="array" ref="BG109">INDEX($BC$7:$BE$7,,MATCH(MAX(BC109:BE109),BC109:BE109,0))</f>
        <v>Brand</v>
      </c>
      <c r="BH109" s="42" t="str" cm="1">
        <f t="array" ref="BH109">INDEX(BI109:BK109,,MATCH(BG109,$BI$7:$BK$7,0))</f>
        <v>Coke</v>
      </c>
      <c r="BI109" s="43" cm="1">
        <f t="array" ref="BI109">INDEX($AO$7:$AS$7,,MATCH(MIN(AO109:AS109),AO109:AS109,0))</f>
        <v>3.5</v>
      </c>
      <c r="BJ109" s="43" t="str" cm="1">
        <f t="array" ref="BJ109">INDEX($AT$7:$AU$7,,MATCH(MIN(AT109:AU109),AT109:AU109,0))</f>
        <v>Coke</v>
      </c>
      <c r="BK109" s="43" t="str" cm="1">
        <f t="array" ref="BK109">INDEX($AV$7:$AW$7,,MATCH(MIN(AV109:AW109),AV109:AW109,0))</f>
        <v>Diet</v>
      </c>
      <c r="BR109" t="str">
        <f t="shared" si="30"/>
        <v>Diet Coke</v>
      </c>
    </row>
    <row r="110" spans="8:70" x14ac:dyDescent="0.2">
      <c r="H110">
        <v>103</v>
      </c>
      <c r="I110">
        <v>3</v>
      </c>
      <c r="J110">
        <v>7</v>
      </c>
      <c r="K110">
        <v>11</v>
      </c>
      <c r="L110">
        <v>15</v>
      </c>
      <c r="M110">
        <v>19</v>
      </c>
      <c r="N110">
        <v>4</v>
      </c>
      <c r="O110">
        <v>8</v>
      </c>
      <c r="P110">
        <v>12</v>
      </c>
      <c r="Q110">
        <v>16</v>
      </c>
      <c r="R110">
        <v>20</v>
      </c>
      <c r="S110">
        <v>1</v>
      </c>
      <c r="T110">
        <v>5</v>
      </c>
      <c r="U110">
        <v>9</v>
      </c>
      <c r="V110">
        <v>13</v>
      </c>
      <c r="W110">
        <v>17</v>
      </c>
      <c r="X110">
        <v>2</v>
      </c>
      <c r="Y110">
        <v>6</v>
      </c>
      <c r="Z110">
        <v>10</v>
      </c>
      <c r="AA110">
        <v>14</v>
      </c>
      <c r="AB110">
        <v>18</v>
      </c>
      <c r="AE110">
        <f t="shared" si="31"/>
        <v>10</v>
      </c>
      <c r="AF110">
        <f t="shared" si="21"/>
        <v>26</v>
      </c>
      <c r="AG110">
        <f t="shared" si="21"/>
        <v>42</v>
      </c>
      <c r="AH110">
        <f t="shared" si="21"/>
        <v>58</v>
      </c>
      <c r="AI110">
        <f t="shared" si="21"/>
        <v>74</v>
      </c>
      <c r="AJ110">
        <f t="shared" si="22"/>
        <v>95</v>
      </c>
      <c r="AK110">
        <f t="shared" si="22"/>
        <v>115</v>
      </c>
      <c r="AL110">
        <f t="shared" si="23"/>
        <v>100</v>
      </c>
      <c r="AM110">
        <f t="shared" si="23"/>
        <v>110</v>
      </c>
      <c r="AO110" s="17">
        <f t="shared" si="32"/>
        <v>0</v>
      </c>
      <c r="AP110" s="17">
        <f t="shared" si="24"/>
        <v>0.15238095238095239</v>
      </c>
      <c r="AQ110" s="17">
        <f t="shared" si="24"/>
        <v>0.30476190476190479</v>
      </c>
      <c r="AR110" s="17">
        <f t="shared" si="24"/>
        <v>0.45714285714285713</v>
      </c>
      <c r="AS110" s="17">
        <f t="shared" si="24"/>
        <v>0.60952380952380958</v>
      </c>
      <c r="AT110" s="17">
        <f t="shared" si="25"/>
        <v>0.80952380952380953</v>
      </c>
      <c r="AU110" s="17">
        <f t="shared" si="25"/>
        <v>1</v>
      </c>
      <c r="AV110" s="17">
        <f t="shared" si="25"/>
        <v>0.8571428571428571</v>
      </c>
      <c r="AW110" s="17">
        <f t="shared" si="25"/>
        <v>0.95238095238095233</v>
      </c>
      <c r="AY110" s="41">
        <f t="shared" si="26"/>
        <v>0.60952380952380958</v>
      </c>
      <c r="AZ110" s="41">
        <f t="shared" si="27"/>
        <v>0.19047619047619047</v>
      </c>
      <c r="BA110" s="41">
        <f t="shared" si="28"/>
        <v>9.5238095238095233E-2</v>
      </c>
      <c r="BC110" s="41">
        <f t="shared" si="29"/>
        <v>1</v>
      </c>
      <c r="BD110" s="41">
        <f t="shared" si="29"/>
        <v>0.18518518518518515</v>
      </c>
      <c r="BE110" s="41">
        <f t="shared" si="29"/>
        <v>0</v>
      </c>
      <c r="BG110" t="str" cm="1">
        <f t="array" ref="BG110">INDEX($BC$7:$BE$7,,MATCH(MAX(BC110:BE110),BC110:BE110,0))</f>
        <v>Price</v>
      </c>
      <c r="BH110" s="42" cm="1">
        <f t="array" ref="BH110">INDEX(BI110:BK110,,MATCH(BG110,$BI$7:$BK$7,0))</f>
        <v>3.5</v>
      </c>
      <c r="BI110" s="43" cm="1">
        <f t="array" ref="BI110">INDEX($AO$7:$AS$7,,MATCH(MIN(AO110:AS110),AO110:AS110,0))</f>
        <v>3.5</v>
      </c>
      <c r="BJ110" s="43" t="str" cm="1">
        <f t="array" ref="BJ110">INDEX($AT$7:$AU$7,,MATCH(MIN(AT110:AU110),AT110:AU110,0))</f>
        <v>Pepsi</v>
      </c>
      <c r="BK110" s="43" t="str" cm="1">
        <f t="array" ref="BK110">INDEX($AV$7:$AW$7,,MATCH(MIN(AV110:AW110),AV110:AW110,0))</f>
        <v>Diet</v>
      </c>
      <c r="BR110" t="str">
        <f t="shared" si="30"/>
        <v>Price Only</v>
      </c>
    </row>
    <row r="111" spans="8:70" x14ac:dyDescent="0.2">
      <c r="H111">
        <v>104</v>
      </c>
      <c r="I111">
        <v>4</v>
      </c>
      <c r="J111">
        <v>7</v>
      </c>
      <c r="K111">
        <v>11</v>
      </c>
      <c r="L111">
        <v>15</v>
      </c>
      <c r="M111">
        <v>18</v>
      </c>
      <c r="N111">
        <v>1</v>
      </c>
      <c r="O111">
        <v>2</v>
      </c>
      <c r="P111">
        <v>5</v>
      </c>
      <c r="Q111">
        <v>8</v>
      </c>
      <c r="R111">
        <v>12</v>
      </c>
      <c r="S111">
        <v>9</v>
      </c>
      <c r="T111">
        <v>13</v>
      </c>
      <c r="U111">
        <v>16</v>
      </c>
      <c r="V111">
        <v>19</v>
      </c>
      <c r="W111">
        <v>20</v>
      </c>
      <c r="X111">
        <v>3</v>
      </c>
      <c r="Y111">
        <v>6</v>
      </c>
      <c r="Z111">
        <v>10</v>
      </c>
      <c r="AA111">
        <v>14</v>
      </c>
      <c r="AB111">
        <v>17</v>
      </c>
      <c r="AE111">
        <f t="shared" si="31"/>
        <v>17</v>
      </c>
      <c r="AF111">
        <f t="shared" si="21"/>
        <v>28</v>
      </c>
      <c r="AG111">
        <f t="shared" si="21"/>
        <v>42</v>
      </c>
      <c r="AH111">
        <f t="shared" si="21"/>
        <v>56</v>
      </c>
      <c r="AI111">
        <f t="shared" si="21"/>
        <v>67</v>
      </c>
      <c r="AJ111">
        <f t="shared" si="22"/>
        <v>127</v>
      </c>
      <c r="AK111">
        <f t="shared" si="22"/>
        <v>83</v>
      </c>
      <c r="AL111">
        <f t="shared" si="23"/>
        <v>132</v>
      </c>
      <c r="AM111">
        <f t="shared" si="23"/>
        <v>78</v>
      </c>
      <c r="AO111" s="17">
        <f t="shared" si="32"/>
        <v>0</v>
      </c>
      <c r="AP111" s="17">
        <f t="shared" si="24"/>
        <v>9.5652173913043481E-2</v>
      </c>
      <c r="AQ111" s="17">
        <f t="shared" si="24"/>
        <v>0.21739130434782608</v>
      </c>
      <c r="AR111" s="17">
        <f t="shared" si="24"/>
        <v>0.33913043478260868</v>
      </c>
      <c r="AS111" s="17">
        <f t="shared" si="24"/>
        <v>0.43478260869565216</v>
      </c>
      <c r="AT111" s="17">
        <f t="shared" si="25"/>
        <v>0.95652173913043481</v>
      </c>
      <c r="AU111" s="17">
        <f t="shared" si="25"/>
        <v>0.57391304347826089</v>
      </c>
      <c r="AV111" s="17">
        <f t="shared" si="25"/>
        <v>1</v>
      </c>
      <c r="AW111" s="17">
        <f t="shared" si="25"/>
        <v>0.5304347826086957</v>
      </c>
      <c r="AY111" s="41">
        <f t="shared" si="26"/>
        <v>0.43478260869565216</v>
      </c>
      <c r="AZ111" s="41">
        <f t="shared" si="27"/>
        <v>0.38260869565217392</v>
      </c>
      <c r="BA111" s="41">
        <f t="shared" si="28"/>
        <v>0.4695652173913043</v>
      </c>
      <c r="BC111" s="41">
        <f t="shared" si="29"/>
        <v>0.60000000000000009</v>
      </c>
      <c r="BD111" s="41">
        <f t="shared" si="29"/>
        <v>0</v>
      </c>
      <c r="BE111" s="41">
        <f t="shared" si="29"/>
        <v>1</v>
      </c>
      <c r="BG111" t="str" cm="1">
        <f t="array" ref="BG111">INDEX($BC$7:$BE$7,,MATCH(MAX(BC111:BE111),BC111:BE111,0))</f>
        <v>Sugar</v>
      </c>
      <c r="BH111" s="42" t="str" cm="1">
        <f t="array" ref="BH111">INDEX(BI111:BK111,,MATCH(BG111,$BI$7:$BK$7,0))</f>
        <v>Regular</v>
      </c>
      <c r="BI111" s="43" cm="1">
        <f t="array" ref="BI111">INDEX($AO$7:$AS$7,,MATCH(MIN(AO111:AS111),AO111:AS111,0))</f>
        <v>3.5</v>
      </c>
      <c r="BJ111" s="43" t="str" cm="1">
        <f t="array" ref="BJ111">INDEX($AT$7:$AU$7,,MATCH(MIN(AT111:AU111),AT111:AU111,0))</f>
        <v>Coke</v>
      </c>
      <c r="BK111" s="43" t="str" cm="1">
        <f t="array" ref="BK111">INDEX($AV$7:$AW$7,,MATCH(MIN(AV111:AW111),AV111:AW111,0))</f>
        <v>Regular</v>
      </c>
      <c r="BR111" t="str">
        <f t="shared" si="30"/>
        <v>Regular Coke</v>
      </c>
    </row>
    <row r="112" spans="8:70" x14ac:dyDescent="0.2">
      <c r="H112">
        <v>105</v>
      </c>
      <c r="I112">
        <v>5</v>
      </c>
      <c r="J112">
        <v>8</v>
      </c>
      <c r="K112">
        <v>11</v>
      </c>
      <c r="L112">
        <v>14</v>
      </c>
      <c r="M112">
        <v>17</v>
      </c>
      <c r="N112">
        <v>12</v>
      </c>
      <c r="O112">
        <v>15</v>
      </c>
      <c r="P112">
        <v>18</v>
      </c>
      <c r="Q112">
        <v>19</v>
      </c>
      <c r="R112">
        <v>20</v>
      </c>
      <c r="S112">
        <v>1</v>
      </c>
      <c r="T112">
        <v>2</v>
      </c>
      <c r="U112">
        <v>3</v>
      </c>
      <c r="V112">
        <v>6</v>
      </c>
      <c r="W112">
        <v>9</v>
      </c>
      <c r="X112">
        <v>4</v>
      </c>
      <c r="Y112">
        <v>7</v>
      </c>
      <c r="Z112">
        <v>10</v>
      </c>
      <c r="AA112">
        <v>13</v>
      </c>
      <c r="AB112">
        <v>16</v>
      </c>
      <c r="AE112">
        <f t="shared" si="31"/>
        <v>22</v>
      </c>
      <c r="AF112">
        <f t="shared" si="21"/>
        <v>32</v>
      </c>
      <c r="AG112">
        <f t="shared" si="21"/>
        <v>42</v>
      </c>
      <c r="AH112">
        <f t="shared" si="21"/>
        <v>52</v>
      </c>
      <c r="AI112">
        <f t="shared" si="21"/>
        <v>62</v>
      </c>
      <c r="AJ112">
        <f t="shared" si="22"/>
        <v>71</v>
      </c>
      <c r="AK112">
        <f t="shared" si="22"/>
        <v>139</v>
      </c>
      <c r="AL112">
        <f t="shared" si="23"/>
        <v>76</v>
      </c>
      <c r="AM112">
        <f t="shared" si="23"/>
        <v>134</v>
      </c>
      <c r="AO112" s="17">
        <f t="shared" si="32"/>
        <v>0</v>
      </c>
      <c r="AP112" s="17">
        <f t="shared" si="24"/>
        <v>8.5470085470085472E-2</v>
      </c>
      <c r="AQ112" s="17">
        <f t="shared" si="24"/>
        <v>0.17094017094017094</v>
      </c>
      <c r="AR112" s="17">
        <f t="shared" si="24"/>
        <v>0.25641025641025639</v>
      </c>
      <c r="AS112" s="17">
        <f t="shared" si="24"/>
        <v>0.34188034188034189</v>
      </c>
      <c r="AT112" s="17">
        <f t="shared" si="25"/>
        <v>0.41880341880341881</v>
      </c>
      <c r="AU112" s="17">
        <f t="shared" si="25"/>
        <v>1</v>
      </c>
      <c r="AV112" s="17">
        <f t="shared" si="25"/>
        <v>0.46153846153846156</v>
      </c>
      <c r="AW112" s="17">
        <f t="shared" si="25"/>
        <v>0.95726495726495731</v>
      </c>
      <c r="AY112" s="41">
        <f t="shared" si="26"/>
        <v>0.34188034188034189</v>
      </c>
      <c r="AZ112" s="41">
        <f t="shared" si="27"/>
        <v>0.58119658119658113</v>
      </c>
      <c r="BA112" s="41">
        <f t="shared" si="28"/>
        <v>0.49572649572649574</v>
      </c>
      <c r="BC112" s="41">
        <f t="shared" si="29"/>
        <v>0</v>
      </c>
      <c r="BD112" s="41">
        <f t="shared" si="29"/>
        <v>1</v>
      </c>
      <c r="BE112" s="41">
        <f t="shared" si="29"/>
        <v>0.64285714285714313</v>
      </c>
      <c r="BG112" t="str" cm="1">
        <f t="array" ref="BG112">INDEX($BC$7:$BE$7,,MATCH(MAX(BC112:BE112),BC112:BE112,0))</f>
        <v>Brand</v>
      </c>
      <c r="BH112" s="42" t="str" cm="1">
        <f t="array" ref="BH112">INDEX(BI112:BK112,,MATCH(BG112,$BI$7:$BK$7,0))</f>
        <v>Pepsi</v>
      </c>
      <c r="BI112" s="43" cm="1">
        <f t="array" ref="BI112">INDEX($AO$7:$AS$7,,MATCH(MIN(AO112:AS112),AO112:AS112,0))</f>
        <v>3.5</v>
      </c>
      <c r="BJ112" s="43" t="str" cm="1">
        <f t="array" ref="BJ112">INDEX($AT$7:$AU$7,,MATCH(MIN(AT112:AU112),AT112:AU112,0))</f>
        <v>Pepsi</v>
      </c>
      <c r="BK112" s="43" t="str" cm="1">
        <f t="array" ref="BK112">INDEX($AV$7:$AW$7,,MATCH(MIN(AV112:AW112),AV112:AW112,0))</f>
        <v>Diet</v>
      </c>
      <c r="BR112" t="str">
        <f t="shared" si="30"/>
        <v>Diet Pepsi</v>
      </c>
    </row>
    <row r="113" spans="8:70" x14ac:dyDescent="0.2">
      <c r="H113">
        <v>106</v>
      </c>
      <c r="I113">
        <v>1</v>
      </c>
      <c r="J113">
        <v>2</v>
      </c>
      <c r="K113">
        <v>4</v>
      </c>
      <c r="L113">
        <v>6</v>
      </c>
      <c r="M113">
        <v>9</v>
      </c>
      <c r="N113">
        <v>3</v>
      </c>
      <c r="O113">
        <v>5</v>
      </c>
      <c r="P113">
        <v>8</v>
      </c>
      <c r="Q113">
        <v>11</v>
      </c>
      <c r="R113">
        <v>14</v>
      </c>
      <c r="S113">
        <v>7</v>
      </c>
      <c r="T113">
        <v>10</v>
      </c>
      <c r="U113">
        <v>13</v>
      </c>
      <c r="V113">
        <v>16</v>
      </c>
      <c r="W113">
        <v>18</v>
      </c>
      <c r="X113">
        <v>12</v>
      </c>
      <c r="Y113">
        <v>15</v>
      </c>
      <c r="Z113">
        <v>17</v>
      </c>
      <c r="AA113">
        <v>19</v>
      </c>
      <c r="AB113">
        <v>20</v>
      </c>
      <c r="AE113">
        <f t="shared" si="31"/>
        <v>23</v>
      </c>
      <c r="AF113">
        <f t="shared" si="21"/>
        <v>32</v>
      </c>
      <c r="AG113">
        <f t="shared" si="21"/>
        <v>42</v>
      </c>
      <c r="AH113">
        <f t="shared" si="21"/>
        <v>52</v>
      </c>
      <c r="AI113">
        <f t="shared" si="21"/>
        <v>61</v>
      </c>
      <c r="AJ113">
        <f t="shared" si="22"/>
        <v>147</v>
      </c>
      <c r="AK113">
        <f t="shared" si="22"/>
        <v>63</v>
      </c>
      <c r="AL113">
        <f t="shared" si="23"/>
        <v>86</v>
      </c>
      <c r="AM113">
        <f t="shared" si="23"/>
        <v>124</v>
      </c>
      <c r="AO113" s="17">
        <f t="shared" si="32"/>
        <v>0</v>
      </c>
      <c r="AP113" s="17">
        <f t="shared" si="24"/>
        <v>7.2580645161290328E-2</v>
      </c>
      <c r="AQ113" s="17">
        <f t="shared" si="24"/>
        <v>0.15322580645161291</v>
      </c>
      <c r="AR113" s="17">
        <f t="shared" si="24"/>
        <v>0.23387096774193547</v>
      </c>
      <c r="AS113" s="17">
        <f t="shared" si="24"/>
        <v>0.30645161290322581</v>
      </c>
      <c r="AT113" s="17">
        <f t="shared" si="25"/>
        <v>1</v>
      </c>
      <c r="AU113" s="17">
        <f t="shared" si="25"/>
        <v>0.32258064516129031</v>
      </c>
      <c r="AV113" s="17">
        <f t="shared" si="25"/>
        <v>0.50806451612903225</v>
      </c>
      <c r="AW113" s="17">
        <f t="shared" si="25"/>
        <v>0.81451612903225812</v>
      </c>
      <c r="AY113" s="41">
        <f t="shared" si="26"/>
        <v>0.30645161290322581</v>
      </c>
      <c r="AZ113" s="41">
        <f t="shared" si="27"/>
        <v>0.67741935483870974</v>
      </c>
      <c r="BA113" s="41">
        <f t="shared" si="28"/>
        <v>0.30645161290322587</v>
      </c>
      <c r="BC113" s="41">
        <f t="shared" si="29"/>
        <v>0</v>
      </c>
      <c r="BD113" s="41">
        <f t="shared" si="29"/>
        <v>1</v>
      </c>
      <c r="BE113" s="41">
        <f t="shared" si="29"/>
        <v>1.4963875549295586E-16</v>
      </c>
      <c r="BG113" t="str" cm="1">
        <f t="array" ref="BG113">INDEX($BC$7:$BE$7,,MATCH(MAX(BC113:BE113),BC113:BE113,0))</f>
        <v>Brand</v>
      </c>
      <c r="BH113" s="42" t="str" cm="1">
        <f t="array" ref="BH113">INDEX(BI113:BK113,,MATCH(BG113,$BI$7:$BK$7,0))</f>
        <v>Coke</v>
      </c>
      <c r="BI113" s="43" cm="1">
        <f t="array" ref="BI113">INDEX($AO$7:$AS$7,,MATCH(MIN(AO113:AS113),AO113:AS113,0))</f>
        <v>3.5</v>
      </c>
      <c r="BJ113" s="43" t="str" cm="1">
        <f t="array" ref="BJ113">INDEX($AT$7:$AU$7,,MATCH(MIN(AT113:AU113),AT113:AU113,0))</f>
        <v>Coke</v>
      </c>
      <c r="BK113" s="43" t="str" cm="1">
        <f t="array" ref="BK113">INDEX($AV$7:$AW$7,,MATCH(MIN(AV113:AW113),AV113:AW113,0))</f>
        <v>Diet</v>
      </c>
      <c r="BR113" t="str">
        <f t="shared" si="30"/>
        <v>Diet Coke</v>
      </c>
    </row>
    <row r="114" spans="8:70" x14ac:dyDescent="0.2">
      <c r="H114">
        <v>107</v>
      </c>
      <c r="I114">
        <v>1</v>
      </c>
      <c r="J114">
        <v>5</v>
      </c>
      <c r="K114">
        <v>9</v>
      </c>
      <c r="L114">
        <v>13</v>
      </c>
      <c r="M114">
        <v>17</v>
      </c>
      <c r="N114">
        <v>3</v>
      </c>
      <c r="O114">
        <v>7</v>
      </c>
      <c r="P114">
        <v>11</v>
      </c>
      <c r="Q114">
        <v>15</v>
      </c>
      <c r="R114">
        <v>19</v>
      </c>
      <c r="S114">
        <v>2</v>
      </c>
      <c r="T114">
        <v>6</v>
      </c>
      <c r="U114">
        <v>10</v>
      </c>
      <c r="V114">
        <v>14</v>
      </c>
      <c r="W114">
        <v>18</v>
      </c>
      <c r="X114">
        <v>4</v>
      </c>
      <c r="Y114">
        <v>8</v>
      </c>
      <c r="Z114">
        <v>12</v>
      </c>
      <c r="AA114">
        <v>16</v>
      </c>
      <c r="AB114">
        <v>20</v>
      </c>
      <c r="AE114">
        <f t="shared" si="31"/>
        <v>10</v>
      </c>
      <c r="AF114">
        <f t="shared" si="21"/>
        <v>26</v>
      </c>
      <c r="AG114">
        <f t="shared" si="21"/>
        <v>42</v>
      </c>
      <c r="AH114">
        <f t="shared" si="21"/>
        <v>58</v>
      </c>
      <c r="AI114">
        <f t="shared" si="21"/>
        <v>74</v>
      </c>
      <c r="AJ114">
        <f t="shared" si="22"/>
        <v>110</v>
      </c>
      <c r="AK114">
        <f t="shared" si="22"/>
        <v>100</v>
      </c>
      <c r="AL114">
        <f t="shared" si="23"/>
        <v>95</v>
      </c>
      <c r="AM114">
        <f t="shared" si="23"/>
        <v>115</v>
      </c>
      <c r="AO114" s="17">
        <f t="shared" si="32"/>
        <v>0</v>
      </c>
      <c r="AP114" s="17">
        <f t="shared" si="24"/>
        <v>0.15238095238095239</v>
      </c>
      <c r="AQ114" s="17">
        <f t="shared" si="24"/>
        <v>0.30476190476190479</v>
      </c>
      <c r="AR114" s="17">
        <f t="shared" si="24"/>
        <v>0.45714285714285713</v>
      </c>
      <c r="AS114" s="17">
        <f t="shared" si="24"/>
        <v>0.60952380952380958</v>
      </c>
      <c r="AT114" s="17">
        <f t="shared" si="25"/>
        <v>0.95238095238095233</v>
      </c>
      <c r="AU114" s="17">
        <f t="shared" si="25"/>
        <v>0.8571428571428571</v>
      </c>
      <c r="AV114" s="17">
        <f t="shared" si="25"/>
        <v>0.80952380952380953</v>
      </c>
      <c r="AW114" s="17">
        <f t="shared" si="25"/>
        <v>1</v>
      </c>
      <c r="AY114" s="41">
        <f t="shared" si="26"/>
        <v>0.60952380952380958</v>
      </c>
      <c r="AZ114" s="41">
        <f t="shared" si="27"/>
        <v>9.5238095238095233E-2</v>
      </c>
      <c r="BA114" s="41">
        <f t="shared" si="28"/>
        <v>0.19047619047619047</v>
      </c>
      <c r="BC114" s="41">
        <f t="shared" si="29"/>
        <v>1</v>
      </c>
      <c r="BD114" s="41">
        <f t="shared" si="29"/>
        <v>0</v>
      </c>
      <c r="BE114" s="41">
        <f t="shared" si="29"/>
        <v>0.18518518518518515</v>
      </c>
      <c r="BG114" t="str" cm="1">
        <f t="array" ref="BG114">INDEX($BC$7:$BE$7,,MATCH(MAX(BC114:BE114),BC114:BE114,0))</f>
        <v>Price</v>
      </c>
      <c r="BH114" s="42" cm="1">
        <f t="array" ref="BH114">INDEX(BI114:BK114,,MATCH(BG114,$BI$7:$BK$7,0))</f>
        <v>3.5</v>
      </c>
      <c r="BI114" s="43" cm="1">
        <f t="array" ref="BI114">INDEX($AO$7:$AS$7,,MATCH(MIN(AO114:AS114),AO114:AS114,0))</f>
        <v>3.5</v>
      </c>
      <c r="BJ114" s="43" t="str" cm="1">
        <f t="array" ref="BJ114">INDEX($AT$7:$AU$7,,MATCH(MIN(AT114:AU114),AT114:AU114,0))</f>
        <v>Coke</v>
      </c>
      <c r="BK114" s="43" t="str" cm="1">
        <f t="array" ref="BK114">INDEX($AV$7:$AW$7,,MATCH(MIN(AV114:AW114),AV114:AW114,0))</f>
        <v>Diet</v>
      </c>
      <c r="BR114" t="str">
        <f t="shared" si="30"/>
        <v>Price Only</v>
      </c>
    </row>
    <row r="115" spans="8:70" x14ac:dyDescent="0.2">
      <c r="H115">
        <v>108</v>
      </c>
      <c r="I115">
        <v>1</v>
      </c>
      <c r="J115">
        <v>2</v>
      </c>
      <c r="K115">
        <v>4</v>
      </c>
      <c r="L115">
        <v>7</v>
      </c>
      <c r="M115">
        <v>11</v>
      </c>
      <c r="N115">
        <v>3</v>
      </c>
      <c r="O115">
        <v>6</v>
      </c>
      <c r="P115">
        <v>9</v>
      </c>
      <c r="Q115">
        <v>13</v>
      </c>
      <c r="R115">
        <v>16</v>
      </c>
      <c r="S115">
        <v>5</v>
      </c>
      <c r="T115">
        <v>8</v>
      </c>
      <c r="U115">
        <v>12</v>
      </c>
      <c r="V115">
        <v>15</v>
      </c>
      <c r="W115">
        <v>18</v>
      </c>
      <c r="X115">
        <v>10</v>
      </c>
      <c r="Y115">
        <v>14</v>
      </c>
      <c r="Z115">
        <v>17</v>
      </c>
      <c r="AA115">
        <v>19</v>
      </c>
      <c r="AB115">
        <v>20</v>
      </c>
      <c r="AE115">
        <f t="shared" si="31"/>
        <v>19</v>
      </c>
      <c r="AF115">
        <f t="shared" si="21"/>
        <v>30</v>
      </c>
      <c r="AG115">
        <f t="shared" si="21"/>
        <v>42</v>
      </c>
      <c r="AH115">
        <f t="shared" si="21"/>
        <v>54</v>
      </c>
      <c r="AI115">
        <f t="shared" si="21"/>
        <v>65</v>
      </c>
      <c r="AJ115">
        <f t="shared" si="22"/>
        <v>138</v>
      </c>
      <c r="AK115">
        <f t="shared" si="22"/>
        <v>72</v>
      </c>
      <c r="AL115">
        <f t="shared" si="23"/>
        <v>83</v>
      </c>
      <c r="AM115">
        <f t="shared" si="23"/>
        <v>127</v>
      </c>
      <c r="AO115" s="17">
        <f t="shared" si="32"/>
        <v>0</v>
      </c>
      <c r="AP115" s="17">
        <f t="shared" si="24"/>
        <v>9.2436974789915971E-2</v>
      </c>
      <c r="AQ115" s="17">
        <f t="shared" si="24"/>
        <v>0.19327731092436976</v>
      </c>
      <c r="AR115" s="17">
        <f t="shared" si="24"/>
        <v>0.29411764705882354</v>
      </c>
      <c r="AS115" s="17">
        <f t="shared" si="24"/>
        <v>0.38655462184873951</v>
      </c>
      <c r="AT115" s="17">
        <f t="shared" si="25"/>
        <v>1</v>
      </c>
      <c r="AU115" s="17">
        <f t="shared" si="25"/>
        <v>0.44537815126050423</v>
      </c>
      <c r="AV115" s="17">
        <f t="shared" si="25"/>
        <v>0.53781512605042014</v>
      </c>
      <c r="AW115" s="17">
        <f t="shared" si="25"/>
        <v>0.90756302521008403</v>
      </c>
      <c r="AY115" s="41">
        <f t="shared" si="26"/>
        <v>0.38655462184873951</v>
      </c>
      <c r="AZ115" s="41">
        <f t="shared" si="27"/>
        <v>0.55462184873949583</v>
      </c>
      <c r="BA115" s="41">
        <f t="shared" si="28"/>
        <v>0.36974789915966388</v>
      </c>
      <c r="BC115" s="41">
        <f t="shared" si="29"/>
        <v>9.0909090909090884E-2</v>
      </c>
      <c r="BD115" s="41">
        <f t="shared" si="29"/>
        <v>1</v>
      </c>
      <c r="BE115" s="41">
        <f t="shared" si="29"/>
        <v>0</v>
      </c>
      <c r="BG115" t="str" cm="1">
        <f t="array" ref="BG115">INDEX($BC$7:$BE$7,,MATCH(MAX(BC115:BE115),BC115:BE115,0))</f>
        <v>Brand</v>
      </c>
      <c r="BH115" s="42" t="str" cm="1">
        <f t="array" ref="BH115">INDEX(BI115:BK115,,MATCH(BG115,$BI$7:$BK$7,0))</f>
        <v>Coke</v>
      </c>
      <c r="BI115" s="43" cm="1">
        <f t="array" ref="BI115">INDEX($AO$7:$AS$7,,MATCH(MIN(AO115:AS115),AO115:AS115,0))</f>
        <v>3.5</v>
      </c>
      <c r="BJ115" s="43" t="str" cm="1">
        <f t="array" ref="BJ115">INDEX($AT$7:$AU$7,,MATCH(MIN(AT115:AU115),AT115:AU115,0))</f>
        <v>Coke</v>
      </c>
      <c r="BK115" s="43" t="str" cm="1">
        <f t="array" ref="BK115">INDEX($AV$7:$AW$7,,MATCH(MIN(AV115:AW115),AV115:AW115,0))</f>
        <v>Diet</v>
      </c>
      <c r="BR115" t="str">
        <f t="shared" si="30"/>
        <v>Diet Coke</v>
      </c>
    </row>
    <row r="116" spans="8:70" x14ac:dyDescent="0.2">
      <c r="H116">
        <v>109</v>
      </c>
      <c r="I116">
        <v>5</v>
      </c>
      <c r="J116">
        <v>8</v>
      </c>
      <c r="K116">
        <v>12</v>
      </c>
      <c r="L116">
        <v>15</v>
      </c>
      <c r="M116">
        <v>18</v>
      </c>
      <c r="N116">
        <v>1</v>
      </c>
      <c r="O116">
        <v>2</v>
      </c>
      <c r="P116">
        <v>4</v>
      </c>
      <c r="Q116">
        <v>7</v>
      </c>
      <c r="R116">
        <v>10</v>
      </c>
      <c r="S116">
        <v>11</v>
      </c>
      <c r="T116">
        <v>14</v>
      </c>
      <c r="U116">
        <v>17</v>
      </c>
      <c r="V116">
        <v>19</v>
      </c>
      <c r="W116">
        <v>20</v>
      </c>
      <c r="X116">
        <v>3</v>
      </c>
      <c r="Y116">
        <v>6</v>
      </c>
      <c r="Z116">
        <v>9</v>
      </c>
      <c r="AA116">
        <v>13</v>
      </c>
      <c r="AB116">
        <v>16</v>
      </c>
      <c r="AE116">
        <f t="shared" si="31"/>
        <v>20</v>
      </c>
      <c r="AF116">
        <f t="shared" si="21"/>
        <v>30</v>
      </c>
      <c r="AG116">
        <f t="shared" si="21"/>
        <v>42</v>
      </c>
      <c r="AH116">
        <f t="shared" si="21"/>
        <v>54</v>
      </c>
      <c r="AI116">
        <f t="shared" si="21"/>
        <v>64</v>
      </c>
      <c r="AJ116">
        <f t="shared" si="22"/>
        <v>128</v>
      </c>
      <c r="AK116">
        <f t="shared" si="22"/>
        <v>82</v>
      </c>
      <c r="AL116">
        <f t="shared" si="23"/>
        <v>139</v>
      </c>
      <c r="AM116">
        <f t="shared" si="23"/>
        <v>71</v>
      </c>
      <c r="AO116" s="17">
        <f t="shared" si="32"/>
        <v>0</v>
      </c>
      <c r="AP116" s="17">
        <f t="shared" si="24"/>
        <v>8.4033613445378158E-2</v>
      </c>
      <c r="AQ116" s="17">
        <f t="shared" si="24"/>
        <v>0.18487394957983194</v>
      </c>
      <c r="AR116" s="17">
        <f t="shared" si="24"/>
        <v>0.2857142857142857</v>
      </c>
      <c r="AS116" s="17">
        <f t="shared" si="24"/>
        <v>0.36974789915966388</v>
      </c>
      <c r="AT116" s="17">
        <f t="shared" si="25"/>
        <v>0.90756302521008403</v>
      </c>
      <c r="AU116" s="17">
        <f t="shared" si="25"/>
        <v>0.52100840336134457</v>
      </c>
      <c r="AV116" s="17">
        <f t="shared" si="25"/>
        <v>1</v>
      </c>
      <c r="AW116" s="17">
        <f t="shared" si="25"/>
        <v>0.42857142857142855</v>
      </c>
      <c r="AY116" s="41">
        <f t="shared" si="26"/>
        <v>0.36974789915966388</v>
      </c>
      <c r="AZ116" s="41">
        <f t="shared" si="27"/>
        <v>0.38655462184873945</v>
      </c>
      <c r="BA116" s="41">
        <f t="shared" si="28"/>
        <v>0.5714285714285714</v>
      </c>
      <c r="BC116" s="41">
        <f t="shared" si="29"/>
        <v>0</v>
      </c>
      <c r="BD116" s="41">
        <f t="shared" si="29"/>
        <v>8.3333333333333051E-2</v>
      </c>
      <c r="BE116" s="41">
        <f t="shared" si="29"/>
        <v>1</v>
      </c>
      <c r="BG116" t="str" cm="1">
        <f t="array" ref="BG116">INDEX($BC$7:$BE$7,,MATCH(MAX(BC116:BE116),BC116:BE116,0))</f>
        <v>Sugar</v>
      </c>
      <c r="BH116" s="42" t="str" cm="1">
        <f t="array" ref="BH116">INDEX(BI116:BK116,,MATCH(BG116,$BI$7:$BK$7,0))</f>
        <v>Regular</v>
      </c>
      <c r="BI116" s="43" cm="1">
        <f t="array" ref="BI116">INDEX($AO$7:$AS$7,,MATCH(MIN(AO116:AS116),AO116:AS116,0))</f>
        <v>3.5</v>
      </c>
      <c r="BJ116" s="43" t="str" cm="1">
        <f t="array" ref="BJ116">INDEX($AT$7:$AU$7,,MATCH(MIN(AT116:AU116),AT116:AU116,0))</f>
        <v>Coke</v>
      </c>
      <c r="BK116" s="43" t="str" cm="1">
        <f t="array" ref="BK116">INDEX($AV$7:$AW$7,,MATCH(MIN(AV116:AW116),AV116:AW116,0))</f>
        <v>Regular</v>
      </c>
      <c r="BR116" t="str">
        <f t="shared" si="30"/>
        <v>Regular Coke</v>
      </c>
    </row>
    <row r="117" spans="8:70" x14ac:dyDescent="0.2">
      <c r="H117">
        <v>110</v>
      </c>
      <c r="I117">
        <v>1</v>
      </c>
      <c r="J117">
        <v>2</v>
      </c>
      <c r="K117">
        <v>4</v>
      </c>
      <c r="L117">
        <v>7</v>
      </c>
      <c r="M117">
        <v>10</v>
      </c>
      <c r="N117">
        <v>5</v>
      </c>
      <c r="O117">
        <v>8</v>
      </c>
      <c r="P117">
        <v>12</v>
      </c>
      <c r="Q117">
        <v>15</v>
      </c>
      <c r="R117">
        <v>18</v>
      </c>
      <c r="S117">
        <v>3</v>
      </c>
      <c r="T117">
        <v>6</v>
      </c>
      <c r="U117">
        <v>9</v>
      </c>
      <c r="V117">
        <v>13</v>
      </c>
      <c r="W117">
        <v>16</v>
      </c>
      <c r="X117">
        <v>11</v>
      </c>
      <c r="Y117">
        <v>14</v>
      </c>
      <c r="Z117">
        <v>17</v>
      </c>
      <c r="AA117">
        <v>19</v>
      </c>
      <c r="AB117">
        <v>20</v>
      </c>
      <c r="AE117">
        <f t="shared" si="31"/>
        <v>20</v>
      </c>
      <c r="AF117">
        <f t="shared" si="21"/>
        <v>30</v>
      </c>
      <c r="AG117">
        <f t="shared" si="21"/>
        <v>42</v>
      </c>
      <c r="AH117">
        <f t="shared" si="21"/>
        <v>54</v>
      </c>
      <c r="AI117">
        <f t="shared" si="21"/>
        <v>64</v>
      </c>
      <c r="AJ117">
        <f t="shared" si="22"/>
        <v>128</v>
      </c>
      <c r="AK117">
        <f t="shared" si="22"/>
        <v>82</v>
      </c>
      <c r="AL117">
        <f t="shared" si="23"/>
        <v>71</v>
      </c>
      <c r="AM117">
        <f t="shared" si="23"/>
        <v>139</v>
      </c>
      <c r="AO117" s="17">
        <f t="shared" si="32"/>
        <v>0</v>
      </c>
      <c r="AP117" s="17">
        <f t="shared" si="24"/>
        <v>8.4033613445378158E-2</v>
      </c>
      <c r="AQ117" s="17">
        <f t="shared" si="24"/>
        <v>0.18487394957983194</v>
      </c>
      <c r="AR117" s="17">
        <f t="shared" si="24"/>
        <v>0.2857142857142857</v>
      </c>
      <c r="AS117" s="17">
        <f t="shared" si="24"/>
        <v>0.36974789915966388</v>
      </c>
      <c r="AT117" s="17">
        <f t="shared" si="25"/>
        <v>0.90756302521008403</v>
      </c>
      <c r="AU117" s="17">
        <f t="shared" si="25"/>
        <v>0.52100840336134457</v>
      </c>
      <c r="AV117" s="17">
        <f t="shared" si="25"/>
        <v>0.42857142857142855</v>
      </c>
      <c r="AW117" s="17">
        <f t="shared" si="25"/>
        <v>1</v>
      </c>
      <c r="AY117" s="41">
        <f t="shared" si="26"/>
        <v>0.36974789915966388</v>
      </c>
      <c r="AZ117" s="41">
        <f t="shared" si="27"/>
        <v>0.38655462184873945</v>
      </c>
      <c r="BA117" s="41">
        <f t="shared" si="28"/>
        <v>0.5714285714285714</v>
      </c>
      <c r="BC117" s="41">
        <f t="shared" si="29"/>
        <v>0</v>
      </c>
      <c r="BD117" s="41">
        <f t="shared" si="29"/>
        <v>8.3333333333333051E-2</v>
      </c>
      <c r="BE117" s="41">
        <f t="shared" si="29"/>
        <v>1</v>
      </c>
      <c r="BG117" t="str" cm="1">
        <f t="array" ref="BG117">INDEX($BC$7:$BE$7,,MATCH(MAX(BC117:BE117),BC117:BE117,0))</f>
        <v>Sugar</v>
      </c>
      <c r="BH117" s="42" t="str" cm="1">
        <f t="array" ref="BH117">INDEX(BI117:BK117,,MATCH(BG117,$BI$7:$BK$7,0))</f>
        <v>Diet</v>
      </c>
      <c r="BI117" s="43" cm="1">
        <f t="array" ref="BI117">INDEX($AO$7:$AS$7,,MATCH(MIN(AO117:AS117),AO117:AS117,0))</f>
        <v>3.5</v>
      </c>
      <c r="BJ117" s="43" t="str" cm="1">
        <f t="array" ref="BJ117">INDEX($AT$7:$AU$7,,MATCH(MIN(AT117:AU117),AT117:AU117,0))</f>
        <v>Coke</v>
      </c>
      <c r="BK117" s="43" t="str" cm="1">
        <f t="array" ref="BK117">INDEX($AV$7:$AW$7,,MATCH(MIN(AV117:AW117),AV117:AW117,0))</f>
        <v>Diet</v>
      </c>
      <c r="BR117" t="str">
        <f t="shared" si="30"/>
        <v>Diet Coke</v>
      </c>
    </row>
    <row r="118" spans="8:70" x14ac:dyDescent="0.2">
      <c r="H118">
        <v>111</v>
      </c>
      <c r="I118">
        <v>4</v>
      </c>
      <c r="J118">
        <v>8</v>
      </c>
      <c r="K118">
        <v>12</v>
      </c>
      <c r="L118">
        <v>16</v>
      </c>
      <c r="M118">
        <v>20</v>
      </c>
      <c r="N118">
        <v>3</v>
      </c>
      <c r="O118">
        <v>7</v>
      </c>
      <c r="P118">
        <v>11</v>
      </c>
      <c r="Q118">
        <v>15</v>
      </c>
      <c r="R118">
        <v>19</v>
      </c>
      <c r="S118">
        <v>2</v>
      </c>
      <c r="T118">
        <v>6</v>
      </c>
      <c r="U118">
        <v>10</v>
      </c>
      <c r="V118">
        <v>14</v>
      </c>
      <c r="W118">
        <v>18</v>
      </c>
      <c r="X118">
        <v>1</v>
      </c>
      <c r="Y118">
        <v>5</v>
      </c>
      <c r="Z118">
        <v>9</v>
      </c>
      <c r="AA118">
        <v>13</v>
      </c>
      <c r="AB118">
        <v>17</v>
      </c>
      <c r="AE118">
        <f t="shared" si="31"/>
        <v>10</v>
      </c>
      <c r="AF118">
        <f t="shared" si="21"/>
        <v>26</v>
      </c>
      <c r="AG118">
        <f t="shared" si="21"/>
        <v>42</v>
      </c>
      <c r="AH118">
        <f t="shared" si="21"/>
        <v>58</v>
      </c>
      <c r="AI118">
        <f t="shared" si="21"/>
        <v>74</v>
      </c>
      <c r="AJ118">
        <f t="shared" si="22"/>
        <v>95</v>
      </c>
      <c r="AK118">
        <f t="shared" si="22"/>
        <v>115</v>
      </c>
      <c r="AL118">
        <f t="shared" si="23"/>
        <v>110</v>
      </c>
      <c r="AM118">
        <f t="shared" si="23"/>
        <v>100</v>
      </c>
      <c r="AO118" s="17">
        <f t="shared" si="32"/>
        <v>0</v>
      </c>
      <c r="AP118" s="17">
        <f t="shared" si="24"/>
        <v>0.15238095238095239</v>
      </c>
      <c r="AQ118" s="17">
        <f t="shared" si="24"/>
        <v>0.30476190476190479</v>
      </c>
      <c r="AR118" s="17">
        <f t="shared" si="24"/>
        <v>0.45714285714285713</v>
      </c>
      <c r="AS118" s="17">
        <f t="shared" si="24"/>
        <v>0.60952380952380958</v>
      </c>
      <c r="AT118" s="17">
        <f t="shared" si="25"/>
        <v>0.80952380952380953</v>
      </c>
      <c r="AU118" s="17">
        <f t="shared" si="25"/>
        <v>1</v>
      </c>
      <c r="AV118" s="17">
        <f t="shared" si="25"/>
        <v>0.95238095238095233</v>
      </c>
      <c r="AW118" s="17">
        <f t="shared" si="25"/>
        <v>0.8571428571428571</v>
      </c>
      <c r="AY118" s="41">
        <f t="shared" si="26"/>
        <v>0.60952380952380958</v>
      </c>
      <c r="AZ118" s="41">
        <f t="shared" si="27"/>
        <v>0.19047619047619047</v>
      </c>
      <c r="BA118" s="41">
        <f t="shared" si="28"/>
        <v>9.5238095238095233E-2</v>
      </c>
      <c r="BC118" s="41">
        <f t="shared" si="29"/>
        <v>1</v>
      </c>
      <c r="BD118" s="41">
        <f t="shared" si="29"/>
        <v>0.18518518518518515</v>
      </c>
      <c r="BE118" s="41">
        <f t="shared" si="29"/>
        <v>0</v>
      </c>
      <c r="BG118" t="str" cm="1">
        <f t="array" ref="BG118">INDEX($BC$7:$BE$7,,MATCH(MAX(BC118:BE118),BC118:BE118,0))</f>
        <v>Price</v>
      </c>
      <c r="BH118" s="42" cm="1">
        <f t="array" ref="BH118">INDEX(BI118:BK118,,MATCH(BG118,$BI$7:$BK$7,0))</f>
        <v>3.5</v>
      </c>
      <c r="BI118" s="43" cm="1">
        <f t="array" ref="BI118">INDEX($AO$7:$AS$7,,MATCH(MIN(AO118:AS118),AO118:AS118,0))</f>
        <v>3.5</v>
      </c>
      <c r="BJ118" s="43" t="str" cm="1">
        <f t="array" ref="BJ118">INDEX($AT$7:$AU$7,,MATCH(MIN(AT118:AU118),AT118:AU118,0))</f>
        <v>Pepsi</v>
      </c>
      <c r="BK118" s="43" t="str" cm="1">
        <f t="array" ref="BK118">INDEX($AV$7:$AW$7,,MATCH(MIN(AV118:AW118),AV118:AW118,0))</f>
        <v>Regular</v>
      </c>
      <c r="BR118" t="str">
        <f t="shared" si="30"/>
        <v>Price Only</v>
      </c>
    </row>
    <row r="119" spans="8:70" x14ac:dyDescent="0.2">
      <c r="H119">
        <v>112</v>
      </c>
      <c r="I119">
        <v>5</v>
      </c>
      <c r="J119">
        <v>8</v>
      </c>
      <c r="K119">
        <v>11</v>
      </c>
      <c r="L119">
        <v>14</v>
      </c>
      <c r="M119">
        <v>17</v>
      </c>
      <c r="N119">
        <v>12</v>
      </c>
      <c r="O119">
        <v>15</v>
      </c>
      <c r="P119">
        <v>18</v>
      </c>
      <c r="Q119">
        <v>19</v>
      </c>
      <c r="R119">
        <v>20</v>
      </c>
      <c r="S119">
        <v>1</v>
      </c>
      <c r="T119">
        <v>2</v>
      </c>
      <c r="U119">
        <v>3</v>
      </c>
      <c r="V119">
        <v>6</v>
      </c>
      <c r="W119">
        <v>9</v>
      </c>
      <c r="X119">
        <v>5</v>
      </c>
      <c r="Y119">
        <v>8</v>
      </c>
      <c r="Z119">
        <v>11</v>
      </c>
      <c r="AA119">
        <v>14</v>
      </c>
      <c r="AB119">
        <v>17</v>
      </c>
      <c r="AE119">
        <f t="shared" si="31"/>
        <v>23</v>
      </c>
      <c r="AF119">
        <f t="shared" si="21"/>
        <v>33</v>
      </c>
      <c r="AG119">
        <f t="shared" si="21"/>
        <v>43</v>
      </c>
      <c r="AH119">
        <f t="shared" si="21"/>
        <v>53</v>
      </c>
      <c r="AI119">
        <f t="shared" si="21"/>
        <v>63</v>
      </c>
      <c r="AJ119">
        <f t="shared" si="22"/>
        <v>76</v>
      </c>
      <c r="AK119">
        <f t="shared" si="22"/>
        <v>139</v>
      </c>
      <c r="AL119">
        <f t="shared" si="23"/>
        <v>76</v>
      </c>
      <c r="AM119">
        <f t="shared" si="23"/>
        <v>139</v>
      </c>
      <c r="AO119" s="17">
        <f t="shared" si="32"/>
        <v>0</v>
      </c>
      <c r="AP119" s="17">
        <f t="shared" si="24"/>
        <v>8.6206896551724144E-2</v>
      </c>
      <c r="AQ119" s="17">
        <f t="shared" si="24"/>
        <v>0.17241379310344829</v>
      </c>
      <c r="AR119" s="17">
        <f t="shared" si="24"/>
        <v>0.25862068965517243</v>
      </c>
      <c r="AS119" s="17">
        <f t="shared" si="24"/>
        <v>0.34482758620689657</v>
      </c>
      <c r="AT119" s="17">
        <f t="shared" si="25"/>
        <v>0.45689655172413796</v>
      </c>
      <c r="AU119" s="17">
        <f t="shared" si="25"/>
        <v>1</v>
      </c>
      <c r="AV119" s="17">
        <f t="shared" si="25"/>
        <v>0.45689655172413796</v>
      </c>
      <c r="AW119" s="17">
        <f t="shared" si="25"/>
        <v>1</v>
      </c>
      <c r="AY119" s="41">
        <f t="shared" si="26"/>
        <v>0.34482758620689657</v>
      </c>
      <c r="AZ119" s="41">
        <f t="shared" si="27"/>
        <v>0.5431034482758621</v>
      </c>
      <c r="BA119" s="41">
        <f t="shared" si="28"/>
        <v>0.5431034482758621</v>
      </c>
      <c r="BC119" s="41">
        <f t="shared" si="29"/>
        <v>0</v>
      </c>
      <c r="BD119" s="41">
        <f t="shared" si="29"/>
        <v>1</v>
      </c>
      <c r="BE119" s="41">
        <f t="shared" si="29"/>
        <v>1</v>
      </c>
      <c r="BG119" t="str" cm="1">
        <f t="array" ref="BG119">INDEX($BC$7:$BE$7,,MATCH(MAX(BC119:BE119),BC119:BE119,0))</f>
        <v>Brand</v>
      </c>
      <c r="BH119" s="42" t="str" cm="1">
        <f t="array" ref="BH119">INDEX(BI119:BK119,,MATCH(BG119,$BI$7:$BK$7,0))</f>
        <v>Pepsi</v>
      </c>
      <c r="BI119" s="43" cm="1">
        <f t="array" ref="BI119">INDEX($AO$7:$AS$7,,MATCH(MIN(AO119:AS119),AO119:AS119,0))</f>
        <v>3.5</v>
      </c>
      <c r="BJ119" s="43" t="str" cm="1">
        <f t="array" ref="BJ119">INDEX($AT$7:$AU$7,,MATCH(MIN(AT119:AU119),AT119:AU119,0))</f>
        <v>Pepsi</v>
      </c>
      <c r="BK119" s="43" t="str" cm="1">
        <f t="array" ref="BK119">INDEX($AV$7:$AW$7,,MATCH(MIN(AV119:AW119),AV119:AW119,0))</f>
        <v>Diet</v>
      </c>
      <c r="BR119" t="str">
        <f t="shared" si="30"/>
        <v>Diet Pepsi</v>
      </c>
    </row>
    <row r="120" spans="8:70" x14ac:dyDescent="0.2">
      <c r="H120">
        <v>113</v>
      </c>
      <c r="I120">
        <v>3</v>
      </c>
      <c r="J120">
        <v>5</v>
      </c>
      <c r="K120">
        <v>8</v>
      </c>
      <c r="L120">
        <v>11</v>
      </c>
      <c r="M120">
        <v>14</v>
      </c>
      <c r="N120">
        <v>12</v>
      </c>
      <c r="O120">
        <v>15</v>
      </c>
      <c r="P120">
        <v>17</v>
      </c>
      <c r="Q120">
        <v>19</v>
      </c>
      <c r="R120">
        <v>20</v>
      </c>
      <c r="S120">
        <v>1</v>
      </c>
      <c r="T120">
        <v>2</v>
      </c>
      <c r="U120">
        <v>4</v>
      </c>
      <c r="V120">
        <v>6</v>
      </c>
      <c r="W120">
        <v>9</v>
      </c>
      <c r="X120">
        <v>7</v>
      </c>
      <c r="Y120">
        <v>10</v>
      </c>
      <c r="Z120">
        <v>13</v>
      </c>
      <c r="AA120">
        <v>16</v>
      </c>
      <c r="AB120">
        <v>18</v>
      </c>
      <c r="AE120">
        <f t="shared" si="31"/>
        <v>23</v>
      </c>
      <c r="AF120">
        <f t="shared" si="21"/>
        <v>32</v>
      </c>
      <c r="AG120">
        <f t="shared" si="21"/>
        <v>42</v>
      </c>
      <c r="AH120">
        <f t="shared" si="21"/>
        <v>52</v>
      </c>
      <c r="AI120">
        <f t="shared" si="21"/>
        <v>61</v>
      </c>
      <c r="AJ120">
        <f t="shared" si="22"/>
        <v>86</v>
      </c>
      <c r="AK120">
        <f t="shared" si="22"/>
        <v>124</v>
      </c>
      <c r="AL120">
        <f t="shared" si="23"/>
        <v>63</v>
      </c>
      <c r="AM120">
        <f t="shared" si="23"/>
        <v>147</v>
      </c>
      <c r="AO120" s="17">
        <f t="shared" si="32"/>
        <v>0</v>
      </c>
      <c r="AP120" s="17">
        <f t="shared" si="24"/>
        <v>7.2580645161290328E-2</v>
      </c>
      <c r="AQ120" s="17">
        <f t="shared" si="24"/>
        <v>0.15322580645161291</v>
      </c>
      <c r="AR120" s="17">
        <f t="shared" si="24"/>
        <v>0.23387096774193547</v>
      </c>
      <c r="AS120" s="17">
        <f t="shared" si="24"/>
        <v>0.30645161290322581</v>
      </c>
      <c r="AT120" s="17">
        <f t="shared" si="25"/>
        <v>0.50806451612903225</v>
      </c>
      <c r="AU120" s="17">
        <f t="shared" si="25"/>
        <v>0.81451612903225812</v>
      </c>
      <c r="AV120" s="17">
        <f t="shared" si="25"/>
        <v>0.32258064516129031</v>
      </c>
      <c r="AW120" s="17">
        <f t="shared" si="25"/>
        <v>1</v>
      </c>
      <c r="AY120" s="41">
        <f t="shared" si="26"/>
        <v>0.30645161290322581</v>
      </c>
      <c r="AZ120" s="41">
        <f t="shared" si="27"/>
        <v>0.30645161290322587</v>
      </c>
      <c r="BA120" s="41">
        <f t="shared" si="28"/>
        <v>0.67741935483870974</v>
      </c>
      <c r="BC120" s="41">
        <f t="shared" si="29"/>
        <v>0</v>
      </c>
      <c r="BD120" s="41">
        <f t="shared" si="29"/>
        <v>1.4963875549295586E-16</v>
      </c>
      <c r="BE120" s="41">
        <f t="shared" si="29"/>
        <v>1</v>
      </c>
      <c r="BG120" t="str" cm="1">
        <f t="array" ref="BG120">INDEX($BC$7:$BE$7,,MATCH(MAX(BC120:BE120),BC120:BE120,0))</f>
        <v>Sugar</v>
      </c>
      <c r="BH120" s="42" t="str" cm="1">
        <f t="array" ref="BH120">INDEX(BI120:BK120,,MATCH(BG120,$BI$7:$BK$7,0))</f>
        <v>Diet</v>
      </c>
      <c r="BI120" s="43" cm="1">
        <f t="array" ref="BI120">INDEX($AO$7:$AS$7,,MATCH(MIN(AO120:AS120),AO120:AS120,0))</f>
        <v>3.5</v>
      </c>
      <c r="BJ120" s="43" t="str" cm="1">
        <f t="array" ref="BJ120">INDEX($AT$7:$AU$7,,MATCH(MIN(AT120:AU120),AT120:AU120,0))</f>
        <v>Pepsi</v>
      </c>
      <c r="BK120" s="43" t="str" cm="1">
        <f t="array" ref="BK120">INDEX($AV$7:$AW$7,,MATCH(MIN(AV120:AW120),AV120:AW120,0))</f>
        <v>Diet</v>
      </c>
      <c r="BR120" t="str">
        <f t="shared" si="30"/>
        <v>Diet Pepsi</v>
      </c>
    </row>
    <row r="121" spans="8:70" x14ac:dyDescent="0.2">
      <c r="H121">
        <v>114</v>
      </c>
      <c r="I121">
        <v>2</v>
      </c>
      <c r="J121">
        <v>6</v>
      </c>
      <c r="K121">
        <v>10</v>
      </c>
      <c r="L121">
        <v>14</v>
      </c>
      <c r="M121">
        <v>18</v>
      </c>
      <c r="N121">
        <v>4</v>
      </c>
      <c r="O121">
        <v>8</v>
      </c>
      <c r="P121">
        <v>12</v>
      </c>
      <c r="Q121">
        <v>16</v>
      </c>
      <c r="R121">
        <v>20</v>
      </c>
      <c r="S121">
        <v>1</v>
      </c>
      <c r="T121">
        <v>5</v>
      </c>
      <c r="U121">
        <v>9</v>
      </c>
      <c r="V121">
        <v>13</v>
      </c>
      <c r="W121">
        <v>17</v>
      </c>
      <c r="X121">
        <v>3</v>
      </c>
      <c r="Y121">
        <v>7</v>
      </c>
      <c r="Z121">
        <v>11</v>
      </c>
      <c r="AA121">
        <v>15</v>
      </c>
      <c r="AB121">
        <v>19</v>
      </c>
      <c r="AE121">
        <f t="shared" si="31"/>
        <v>10</v>
      </c>
      <c r="AF121">
        <f t="shared" si="21"/>
        <v>26</v>
      </c>
      <c r="AG121">
        <f t="shared" si="21"/>
        <v>42</v>
      </c>
      <c r="AH121">
        <f t="shared" si="21"/>
        <v>58</v>
      </c>
      <c r="AI121">
        <f t="shared" si="21"/>
        <v>74</v>
      </c>
      <c r="AJ121">
        <f t="shared" si="22"/>
        <v>100</v>
      </c>
      <c r="AK121">
        <f t="shared" si="22"/>
        <v>110</v>
      </c>
      <c r="AL121">
        <f t="shared" si="23"/>
        <v>95</v>
      </c>
      <c r="AM121">
        <f t="shared" si="23"/>
        <v>115</v>
      </c>
      <c r="AO121" s="17">
        <f t="shared" si="32"/>
        <v>0</v>
      </c>
      <c r="AP121" s="17">
        <f t="shared" si="24"/>
        <v>0.15238095238095239</v>
      </c>
      <c r="AQ121" s="17">
        <f t="shared" si="24"/>
        <v>0.30476190476190479</v>
      </c>
      <c r="AR121" s="17">
        <f t="shared" si="24"/>
        <v>0.45714285714285713</v>
      </c>
      <c r="AS121" s="17">
        <f t="shared" si="24"/>
        <v>0.60952380952380958</v>
      </c>
      <c r="AT121" s="17">
        <f t="shared" si="25"/>
        <v>0.8571428571428571</v>
      </c>
      <c r="AU121" s="17">
        <f t="shared" si="25"/>
        <v>0.95238095238095233</v>
      </c>
      <c r="AV121" s="17">
        <f t="shared" si="25"/>
        <v>0.80952380952380953</v>
      </c>
      <c r="AW121" s="17">
        <f t="shared" si="25"/>
        <v>1</v>
      </c>
      <c r="AY121" s="41">
        <f t="shared" si="26"/>
        <v>0.60952380952380958</v>
      </c>
      <c r="AZ121" s="41">
        <f t="shared" si="27"/>
        <v>9.5238095238095233E-2</v>
      </c>
      <c r="BA121" s="41">
        <f t="shared" si="28"/>
        <v>0.19047619047619047</v>
      </c>
      <c r="BC121" s="41">
        <f t="shared" si="29"/>
        <v>1</v>
      </c>
      <c r="BD121" s="41">
        <f t="shared" si="29"/>
        <v>0</v>
      </c>
      <c r="BE121" s="41">
        <f t="shared" si="29"/>
        <v>0.18518518518518515</v>
      </c>
      <c r="BG121" t="str" cm="1">
        <f t="array" ref="BG121">INDEX($BC$7:$BE$7,,MATCH(MAX(BC121:BE121),BC121:BE121,0))</f>
        <v>Price</v>
      </c>
      <c r="BH121" s="42" cm="1">
        <f t="array" ref="BH121">INDEX(BI121:BK121,,MATCH(BG121,$BI$7:$BK$7,0))</f>
        <v>3.5</v>
      </c>
      <c r="BI121" s="43" cm="1">
        <f t="array" ref="BI121">INDEX($AO$7:$AS$7,,MATCH(MIN(AO121:AS121),AO121:AS121,0))</f>
        <v>3.5</v>
      </c>
      <c r="BJ121" s="43" t="str" cm="1">
        <f t="array" ref="BJ121">INDEX($AT$7:$AU$7,,MATCH(MIN(AT121:AU121),AT121:AU121,0))</f>
        <v>Pepsi</v>
      </c>
      <c r="BK121" s="43" t="str" cm="1">
        <f t="array" ref="BK121">INDEX($AV$7:$AW$7,,MATCH(MIN(AV121:AW121),AV121:AW121,0))</f>
        <v>Diet</v>
      </c>
      <c r="BR121" t="str">
        <f t="shared" si="30"/>
        <v>Price Only</v>
      </c>
    </row>
    <row r="122" spans="8:70" x14ac:dyDescent="0.2">
      <c r="H122">
        <v>115</v>
      </c>
      <c r="I122">
        <v>5</v>
      </c>
      <c r="J122">
        <v>8</v>
      </c>
      <c r="K122">
        <v>10</v>
      </c>
      <c r="L122">
        <v>12</v>
      </c>
      <c r="M122">
        <v>15</v>
      </c>
      <c r="N122">
        <v>1</v>
      </c>
      <c r="O122">
        <v>2</v>
      </c>
      <c r="P122">
        <v>3</v>
      </c>
      <c r="Q122">
        <v>5</v>
      </c>
      <c r="R122">
        <v>8</v>
      </c>
      <c r="S122">
        <v>14</v>
      </c>
      <c r="T122">
        <v>17</v>
      </c>
      <c r="U122">
        <v>18</v>
      </c>
      <c r="V122">
        <v>19</v>
      </c>
      <c r="W122">
        <v>20</v>
      </c>
      <c r="X122">
        <v>6</v>
      </c>
      <c r="Y122">
        <v>9</v>
      </c>
      <c r="Z122">
        <v>11</v>
      </c>
      <c r="AA122">
        <v>14</v>
      </c>
      <c r="AB122">
        <v>17</v>
      </c>
      <c r="AE122">
        <f t="shared" si="31"/>
        <v>26</v>
      </c>
      <c r="AF122">
        <f t="shared" si="21"/>
        <v>36</v>
      </c>
      <c r="AG122">
        <f t="shared" si="21"/>
        <v>42</v>
      </c>
      <c r="AH122">
        <f t="shared" si="21"/>
        <v>50</v>
      </c>
      <c r="AI122">
        <f t="shared" si="21"/>
        <v>60</v>
      </c>
      <c r="AJ122">
        <f t="shared" si="22"/>
        <v>145</v>
      </c>
      <c r="AK122">
        <f t="shared" si="22"/>
        <v>69</v>
      </c>
      <c r="AL122">
        <f t="shared" si="23"/>
        <v>138</v>
      </c>
      <c r="AM122">
        <f t="shared" si="23"/>
        <v>76</v>
      </c>
      <c r="AO122" s="17">
        <f t="shared" si="32"/>
        <v>0</v>
      </c>
      <c r="AP122" s="17">
        <f t="shared" si="24"/>
        <v>8.4033613445378158E-2</v>
      </c>
      <c r="AQ122" s="17">
        <f t="shared" si="24"/>
        <v>0.13445378151260504</v>
      </c>
      <c r="AR122" s="17">
        <f t="shared" si="24"/>
        <v>0.20168067226890757</v>
      </c>
      <c r="AS122" s="17">
        <f t="shared" si="24"/>
        <v>0.2857142857142857</v>
      </c>
      <c r="AT122" s="17">
        <f t="shared" si="25"/>
        <v>1</v>
      </c>
      <c r="AU122" s="17">
        <f t="shared" si="25"/>
        <v>0.36134453781512604</v>
      </c>
      <c r="AV122" s="17">
        <f t="shared" si="25"/>
        <v>0.94117647058823528</v>
      </c>
      <c r="AW122" s="17">
        <f t="shared" si="25"/>
        <v>0.42016806722689076</v>
      </c>
      <c r="AY122" s="41">
        <f t="shared" si="26"/>
        <v>0.2857142857142857</v>
      </c>
      <c r="AZ122" s="41">
        <f t="shared" si="27"/>
        <v>0.6386554621848739</v>
      </c>
      <c r="BA122" s="41">
        <f t="shared" si="28"/>
        <v>0.52100840336134446</v>
      </c>
      <c r="BC122" s="41">
        <f t="shared" si="29"/>
        <v>0</v>
      </c>
      <c r="BD122" s="41">
        <f t="shared" si="29"/>
        <v>1</v>
      </c>
      <c r="BE122" s="41">
        <f t="shared" si="29"/>
        <v>0.66666666666666652</v>
      </c>
      <c r="BG122" t="str" cm="1">
        <f t="array" ref="BG122">INDEX($BC$7:$BE$7,,MATCH(MAX(BC122:BE122),BC122:BE122,0))</f>
        <v>Brand</v>
      </c>
      <c r="BH122" s="42" t="str" cm="1">
        <f t="array" ref="BH122">INDEX(BI122:BK122,,MATCH(BG122,$BI$7:$BK$7,0))</f>
        <v>Coke</v>
      </c>
      <c r="BI122" s="43" cm="1">
        <f t="array" ref="BI122">INDEX($AO$7:$AS$7,,MATCH(MIN(AO122:AS122),AO122:AS122,0))</f>
        <v>3.5</v>
      </c>
      <c r="BJ122" s="43" t="str" cm="1">
        <f t="array" ref="BJ122">INDEX($AT$7:$AU$7,,MATCH(MIN(AT122:AU122),AT122:AU122,0))</f>
        <v>Coke</v>
      </c>
      <c r="BK122" s="43" t="str" cm="1">
        <f t="array" ref="BK122">INDEX($AV$7:$AW$7,,MATCH(MIN(AV122:AW122),AV122:AW122,0))</f>
        <v>Regular</v>
      </c>
      <c r="BR122" t="str">
        <f t="shared" si="30"/>
        <v>Regular Coke</v>
      </c>
    </row>
    <row r="123" spans="8:70" x14ac:dyDescent="0.2">
      <c r="H123">
        <v>116</v>
      </c>
      <c r="I123">
        <v>5</v>
      </c>
      <c r="J123">
        <v>8</v>
      </c>
      <c r="K123">
        <v>11</v>
      </c>
      <c r="L123">
        <v>14</v>
      </c>
      <c r="M123">
        <v>17</v>
      </c>
      <c r="N123">
        <v>1</v>
      </c>
      <c r="O123">
        <v>2</v>
      </c>
      <c r="P123">
        <v>3</v>
      </c>
      <c r="Q123">
        <v>6</v>
      </c>
      <c r="R123">
        <v>9</v>
      </c>
      <c r="S123">
        <v>12</v>
      </c>
      <c r="T123">
        <v>15</v>
      </c>
      <c r="U123">
        <v>18</v>
      </c>
      <c r="V123">
        <v>19</v>
      </c>
      <c r="W123">
        <v>20</v>
      </c>
      <c r="X123">
        <v>4</v>
      </c>
      <c r="Y123">
        <v>7</v>
      </c>
      <c r="Z123">
        <v>10</v>
      </c>
      <c r="AA123">
        <v>13</v>
      </c>
      <c r="AB123">
        <v>16</v>
      </c>
      <c r="AE123">
        <f t="shared" si="31"/>
        <v>22</v>
      </c>
      <c r="AF123">
        <f t="shared" si="21"/>
        <v>32</v>
      </c>
      <c r="AG123">
        <f t="shared" si="21"/>
        <v>42</v>
      </c>
      <c r="AH123">
        <f t="shared" si="21"/>
        <v>52</v>
      </c>
      <c r="AI123">
        <f t="shared" si="21"/>
        <v>62</v>
      </c>
      <c r="AJ123">
        <f t="shared" si="22"/>
        <v>134</v>
      </c>
      <c r="AK123">
        <f t="shared" si="22"/>
        <v>76</v>
      </c>
      <c r="AL123">
        <f t="shared" si="23"/>
        <v>139</v>
      </c>
      <c r="AM123">
        <f t="shared" si="23"/>
        <v>71</v>
      </c>
      <c r="AO123" s="17">
        <f t="shared" si="32"/>
        <v>0</v>
      </c>
      <c r="AP123" s="17">
        <f t="shared" si="24"/>
        <v>8.5470085470085472E-2</v>
      </c>
      <c r="AQ123" s="17">
        <f t="shared" si="24"/>
        <v>0.17094017094017094</v>
      </c>
      <c r="AR123" s="17">
        <f t="shared" si="24"/>
        <v>0.25641025641025639</v>
      </c>
      <c r="AS123" s="17">
        <f t="shared" si="24"/>
        <v>0.34188034188034189</v>
      </c>
      <c r="AT123" s="17">
        <f t="shared" si="25"/>
        <v>0.95726495726495731</v>
      </c>
      <c r="AU123" s="17">
        <f t="shared" si="25"/>
        <v>0.46153846153846156</v>
      </c>
      <c r="AV123" s="17">
        <f t="shared" si="25"/>
        <v>1</v>
      </c>
      <c r="AW123" s="17">
        <f t="shared" si="25"/>
        <v>0.41880341880341881</v>
      </c>
      <c r="AY123" s="41">
        <f t="shared" si="26"/>
        <v>0.34188034188034189</v>
      </c>
      <c r="AZ123" s="41">
        <f t="shared" si="27"/>
        <v>0.49572649572649574</v>
      </c>
      <c r="BA123" s="41">
        <f t="shared" si="28"/>
        <v>0.58119658119658113</v>
      </c>
      <c r="BC123" s="41">
        <f t="shared" si="29"/>
        <v>0</v>
      </c>
      <c r="BD123" s="41">
        <f t="shared" si="29"/>
        <v>0.64285714285714313</v>
      </c>
      <c r="BE123" s="41">
        <f t="shared" si="29"/>
        <v>1</v>
      </c>
      <c r="BG123" t="str" cm="1">
        <f t="array" ref="BG123">INDEX($BC$7:$BE$7,,MATCH(MAX(BC123:BE123),BC123:BE123,0))</f>
        <v>Sugar</v>
      </c>
      <c r="BH123" s="42" t="str" cm="1">
        <f t="array" ref="BH123">INDEX(BI123:BK123,,MATCH(BG123,$BI$7:$BK$7,0))</f>
        <v>Regular</v>
      </c>
      <c r="BI123" s="43" cm="1">
        <f t="array" ref="BI123">INDEX($AO$7:$AS$7,,MATCH(MIN(AO123:AS123),AO123:AS123,0))</f>
        <v>3.5</v>
      </c>
      <c r="BJ123" s="43" t="str" cm="1">
        <f t="array" ref="BJ123">INDEX($AT$7:$AU$7,,MATCH(MIN(AT123:AU123),AT123:AU123,0))</f>
        <v>Coke</v>
      </c>
      <c r="BK123" s="43" t="str" cm="1">
        <f t="array" ref="BK123">INDEX($AV$7:$AW$7,,MATCH(MIN(AV123:AW123),AV123:AW123,0))</f>
        <v>Regular</v>
      </c>
      <c r="BR123" t="str">
        <f t="shared" si="30"/>
        <v>Regular Coke</v>
      </c>
    </row>
    <row r="124" spans="8:70" x14ac:dyDescent="0.2">
      <c r="H124">
        <v>117</v>
      </c>
      <c r="I124">
        <v>4</v>
      </c>
      <c r="J124">
        <v>7</v>
      </c>
      <c r="K124">
        <v>10</v>
      </c>
      <c r="L124">
        <v>13</v>
      </c>
      <c r="M124">
        <v>16</v>
      </c>
      <c r="N124">
        <v>12</v>
      </c>
      <c r="O124">
        <v>15</v>
      </c>
      <c r="P124">
        <v>18</v>
      </c>
      <c r="Q124">
        <v>19</v>
      </c>
      <c r="R124">
        <v>20</v>
      </c>
      <c r="S124">
        <v>1</v>
      </c>
      <c r="T124">
        <v>2</v>
      </c>
      <c r="U124">
        <v>4</v>
      </c>
      <c r="V124">
        <v>7</v>
      </c>
      <c r="W124">
        <v>10</v>
      </c>
      <c r="X124">
        <v>5</v>
      </c>
      <c r="Y124">
        <v>8</v>
      </c>
      <c r="Z124">
        <v>12</v>
      </c>
      <c r="AA124">
        <v>15</v>
      </c>
      <c r="AB124">
        <v>18</v>
      </c>
      <c r="AE124">
        <f t="shared" si="31"/>
        <v>22</v>
      </c>
      <c r="AF124">
        <f t="shared" si="21"/>
        <v>32</v>
      </c>
      <c r="AG124">
        <f t="shared" si="21"/>
        <v>44</v>
      </c>
      <c r="AH124">
        <f t="shared" si="21"/>
        <v>54</v>
      </c>
      <c r="AI124">
        <f t="shared" si="21"/>
        <v>64</v>
      </c>
      <c r="AJ124">
        <f t="shared" si="22"/>
        <v>82</v>
      </c>
      <c r="AK124">
        <f t="shared" si="22"/>
        <v>134</v>
      </c>
      <c r="AL124">
        <f t="shared" si="23"/>
        <v>74</v>
      </c>
      <c r="AM124">
        <f t="shared" si="23"/>
        <v>142</v>
      </c>
      <c r="AO124" s="17">
        <f t="shared" si="32"/>
        <v>0</v>
      </c>
      <c r="AP124" s="17">
        <f t="shared" si="24"/>
        <v>8.3333333333333329E-2</v>
      </c>
      <c r="AQ124" s="17">
        <f t="shared" si="24"/>
        <v>0.18333333333333332</v>
      </c>
      <c r="AR124" s="17">
        <f t="shared" si="24"/>
        <v>0.26666666666666666</v>
      </c>
      <c r="AS124" s="17">
        <f t="shared" si="24"/>
        <v>0.35</v>
      </c>
      <c r="AT124" s="17">
        <f t="shared" si="25"/>
        <v>0.5</v>
      </c>
      <c r="AU124" s="17">
        <f t="shared" si="25"/>
        <v>0.93333333333333335</v>
      </c>
      <c r="AV124" s="17">
        <f t="shared" si="25"/>
        <v>0.43333333333333335</v>
      </c>
      <c r="AW124" s="17">
        <f t="shared" si="25"/>
        <v>1</v>
      </c>
      <c r="AY124" s="41">
        <f t="shared" si="26"/>
        <v>0.35</v>
      </c>
      <c r="AZ124" s="41">
        <f t="shared" si="27"/>
        <v>0.43333333333333335</v>
      </c>
      <c r="BA124" s="41">
        <f t="shared" si="28"/>
        <v>0.56666666666666665</v>
      </c>
      <c r="BC124" s="41">
        <f t="shared" si="29"/>
        <v>0</v>
      </c>
      <c r="BD124" s="41">
        <f t="shared" si="29"/>
        <v>0.38461538461538475</v>
      </c>
      <c r="BE124" s="41">
        <f t="shared" si="29"/>
        <v>1</v>
      </c>
      <c r="BG124" t="str" cm="1">
        <f t="array" ref="BG124">INDEX($BC$7:$BE$7,,MATCH(MAX(BC124:BE124),BC124:BE124,0))</f>
        <v>Sugar</v>
      </c>
      <c r="BH124" s="42" t="str" cm="1">
        <f t="array" ref="BH124">INDEX(BI124:BK124,,MATCH(BG124,$BI$7:$BK$7,0))</f>
        <v>Diet</v>
      </c>
      <c r="BI124" s="43" cm="1">
        <f t="array" ref="BI124">INDEX($AO$7:$AS$7,,MATCH(MIN(AO124:AS124),AO124:AS124,0))</f>
        <v>3.5</v>
      </c>
      <c r="BJ124" s="43" t="str" cm="1">
        <f t="array" ref="BJ124">INDEX($AT$7:$AU$7,,MATCH(MIN(AT124:AU124),AT124:AU124,0))</f>
        <v>Pepsi</v>
      </c>
      <c r="BK124" s="43" t="str" cm="1">
        <f t="array" ref="BK124">INDEX($AV$7:$AW$7,,MATCH(MIN(AV124:AW124),AV124:AW124,0))</f>
        <v>Diet</v>
      </c>
      <c r="BR124" t="str">
        <f t="shared" si="30"/>
        <v>Diet Pepsi</v>
      </c>
    </row>
    <row r="125" spans="8:70" x14ac:dyDescent="0.2">
      <c r="H125">
        <v>118</v>
      </c>
      <c r="I125">
        <v>5</v>
      </c>
      <c r="J125">
        <v>8</v>
      </c>
      <c r="K125">
        <v>12</v>
      </c>
      <c r="L125">
        <v>15</v>
      </c>
      <c r="M125">
        <v>18</v>
      </c>
      <c r="N125">
        <v>1</v>
      </c>
      <c r="O125">
        <v>2</v>
      </c>
      <c r="P125">
        <v>4</v>
      </c>
      <c r="Q125">
        <v>7</v>
      </c>
      <c r="R125">
        <v>11</v>
      </c>
      <c r="S125">
        <v>10</v>
      </c>
      <c r="T125">
        <v>14</v>
      </c>
      <c r="U125">
        <v>17</v>
      </c>
      <c r="V125">
        <v>19</v>
      </c>
      <c r="W125">
        <v>20</v>
      </c>
      <c r="X125">
        <v>3</v>
      </c>
      <c r="Y125">
        <v>6</v>
      </c>
      <c r="Z125">
        <v>9</v>
      </c>
      <c r="AA125">
        <v>13</v>
      </c>
      <c r="AB125">
        <v>16</v>
      </c>
      <c r="AE125">
        <f t="shared" si="31"/>
        <v>19</v>
      </c>
      <c r="AF125">
        <f t="shared" si="21"/>
        <v>30</v>
      </c>
      <c r="AG125">
        <f t="shared" si="21"/>
        <v>42</v>
      </c>
      <c r="AH125">
        <f t="shared" si="21"/>
        <v>54</v>
      </c>
      <c r="AI125">
        <f t="shared" si="21"/>
        <v>65</v>
      </c>
      <c r="AJ125">
        <f t="shared" si="22"/>
        <v>127</v>
      </c>
      <c r="AK125">
        <f t="shared" si="22"/>
        <v>83</v>
      </c>
      <c r="AL125">
        <f t="shared" si="23"/>
        <v>138</v>
      </c>
      <c r="AM125">
        <f t="shared" si="23"/>
        <v>72</v>
      </c>
      <c r="AO125" s="17">
        <f t="shared" si="32"/>
        <v>0</v>
      </c>
      <c r="AP125" s="17">
        <f t="shared" si="24"/>
        <v>9.2436974789915971E-2</v>
      </c>
      <c r="AQ125" s="17">
        <f t="shared" si="24"/>
        <v>0.19327731092436976</v>
      </c>
      <c r="AR125" s="17">
        <f t="shared" si="24"/>
        <v>0.29411764705882354</v>
      </c>
      <c r="AS125" s="17">
        <f t="shared" si="24"/>
        <v>0.38655462184873951</v>
      </c>
      <c r="AT125" s="17">
        <f t="shared" si="25"/>
        <v>0.90756302521008403</v>
      </c>
      <c r="AU125" s="17">
        <f t="shared" si="25"/>
        <v>0.53781512605042014</v>
      </c>
      <c r="AV125" s="17">
        <f t="shared" si="25"/>
        <v>1</v>
      </c>
      <c r="AW125" s="17">
        <f t="shared" si="25"/>
        <v>0.44537815126050423</v>
      </c>
      <c r="AY125" s="41">
        <f t="shared" si="26"/>
        <v>0.38655462184873951</v>
      </c>
      <c r="AZ125" s="41">
        <f t="shared" si="27"/>
        <v>0.36974789915966388</v>
      </c>
      <c r="BA125" s="41">
        <f t="shared" si="28"/>
        <v>0.55462184873949583</v>
      </c>
      <c r="BC125" s="41">
        <f t="shared" si="29"/>
        <v>9.0909090909090884E-2</v>
      </c>
      <c r="BD125" s="41">
        <f t="shared" si="29"/>
        <v>0</v>
      </c>
      <c r="BE125" s="41">
        <f t="shared" si="29"/>
        <v>1</v>
      </c>
      <c r="BG125" t="str" cm="1">
        <f t="array" ref="BG125">INDEX($BC$7:$BE$7,,MATCH(MAX(BC125:BE125),BC125:BE125,0))</f>
        <v>Sugar</v>
      </c>
      <c r="BH125" s="42" t="str" cm="1">
        <f t="array" ref="BH125">INDEX(BI125:BK125,,MATCH(BG125,$BI$7:$BK$7,0))</f>
        <v>Regular</v>
      </c>
      <c r="BI125" s="43" cm="1">
        <f t="array" ref="BI125">INDEX($AO$7:$AS$7,,MATCH(MIN(AO125:AS125),AO125:AS125,0))</f>
        <v>3.5</v>
      </c>
      <c r="BJ125" s="43" t="str" cm="1">
        <f t="array" ref="BJ125">INDEX($AT$7:$AU$7,,MATCH(MIN(AT125:AU125),AT125:AU125,0))</f>
        <v>Coke</v>
      </c>
      <c r="BK125" s="43" t="str" cm="1">
        <f t="array" ref="BK125">INDEX($AV$7:$AW$7,,MATCH(MIN(AV125:AW125),AV125:AW125,0))</f>
        <v>Regular</v>
      </c>
      <c r="BR125" t="str">
        <f t="shared" si="30"/>
        <v>Regular Coke</v>
      </c>
    </row>
    <row r="126" spans="8:70" x14ac:dyDescent="0.2">
      <c r="H126">
        <v>119</v>
      </c>
      <c r="I126">
        <v>6</v>
      </c>
      <c r="J126">
        <v>9</v>
      </c>
      <c r="K126">
        <v>13</v>
      </c>
      <c r="L126">
        <v>16</v>
      </c>
      <c r="M126">
        <v>18</v>
      </c>
      <c r="N126">
        <v>1</v>
      </c>
      <c r="O126">
        <v>2</v>
      </c>
      <c r="P126">
        <v>4</v>
      </c>
      <c r="Q126">
        <v>7</v>
      </c>
      <c r="R126">
        <v>10</v>
      </c>
      <c r="S126">
        <v>11</v>
      </c>
      <c r="T126">
        <v>14</v>
      </c>
      <c r="U126">
        <v>17</v>
      </c>
      <c r="V126">
        <v>19</v>
      </c>
      <c r="W126">
        <v>20</v>
      </c>
      <c r="X126">
        <v>3</v>
      </c>
      <c r="Y126">
        <v>5</v>
      </c>
      <c r="Z126">
        <v>8</v>
      </c>
      <c r="AA126">
        <v>12</v>
      </c>
      <c r="AB126">
        <v>15</v>
      </c>
      <c r="AE126">
        <f t="shared" si="31"/>
        <v>21</v>
      </c>
      <c r="AF126">
        <f t="shared" si="21"/>
        <v>30</v>
      </c>
      <c r="AG126">
        <f t="shared" si="21"/>
        <v>42</v>
      </c>
      <c r="AH126">
        <f t="shared" si="21"/>
        <v>54</v>
      </c>
      <c r="AI126">
        <f t="shared" si="21"/>
        <v>63</v>
      </c>
      <c r="AJ126">
        <f t="shared" si="22"/>
        <v>124</v>
      </c>
      <c r="AK126">
        <f t="shared" si="22"/>
        <v>86</v>
      </c>
      <c r="AL126">
        <f t="shared" si="23"/>
        <v>143</v>
      </c>
      <c r="AM126">
        <f t="shared" si="23"/>
        <v>67</v>
      </c>
      <c r="AO126" s="17">
        <f t="shared" si="32"/>
        <v>0</v>
      </c>
      <c r="AP126" s="17">
        <f t="shared" si="24"/>
        <v>7.3770491803278687E-2</v>
      </c>
      <c r="AQ126" s="17">
        <f t="shared" si="24"/>
        <v>0.1721311475409836</v>
      </c>
      <c r="AR126" s="17">
        <f t="shared" si="24"/>
        <v>0.27049180327868855</v>
      </c>
      <c r="AS126" s="17">
        <f t="shared" si="24"/>
        <v>0.34426229508196721</v>
      </c>
      <c r="AT126" s="17">
        <f t="shared" si="25"/>
        <v>0.84426229508196726</v>
      </c>
      <c r="AU126" s="17">
        <f t="shared" si="25"/>
        <v>0.53278688524590168</v>
      </c>
      <c r="AV126" s="17">
        <f t="shared" si="25"/>
        <v>1</v>
      </c>
      <c r="AW126" s="17">
        <f t="shared" si="25"/>
        <v>0.37704918032786883</v>
      </c>
      <c r="AY126" s="41">
        <f t="shared" si="26"/>
        <v>0.34426229508196721</v>
      </c>
      <c r="AZ126" s="41">
        <f t="shared" si="27"/>
        <v>0.31147540983606559</v>
      </c>
      <c r="BA126" s="41">
        <f t="shared" si="28"/>
        <v>0.62295081967213117</v>
      </c>
      <c r="BC126" s="41">
        <f t="shared" si="29"/>
        <v>0.10526315789473678</v>
      </c>
      <c r="BD126" s="41">
        <f t="shared" si="29"/>
        <v>0</v>
      </c>
      <c r="BE126" s="41">
        <f t="shared" si="29"/>
        <v>1</v>
      </c>
      <c r="BG126" t="str" cm="1">
        <f t="array" ref="BG126">INDEX($BC$7:$BE$7,,MATCH(MAX(BC126:BE126),BC126:BE126,0))</f>
        <v>Sugar</v>
      </c>
      <c r="BH126" s="42" t="str" cm="1">
        <f t="array" ref="BH126">INDEX(BI126:BK126,,MATCH(BG126,$BI$7:$BK$7,0))</f>
        <v>Regular</v>
      </c>
      <c r="BI126" s="43" cm="1">
        <f t="array" ref="BI126">INDEX($AO$7:$AS$7,,MATCH(MIN(AO126:AS126),AO126:AS126,0))</f>
        <v>3.5</v>
      </c>
      <c r="BJ126" s="43" t="str" cm="1">
        <f t="array" ref="BJ126">INDEX($AT$7:$AU$7,,MATCH(MIN(AT126:AU126),AT126:AU126,0))</f>
        <v>Coke</v>
      </c>
      <c r="BK126" s="43" t="str" cm="1">
        <f t="array" ref="BK126">INDEX($AV$7:$AW$7,,MATCH(MIN(AV126:AW126),AV126:AW126,0))</f>
        <v>Regular</v>
      </c>
      <c r="BR126" t="str">
        <f t="shared" si="30"/>
        <v>Regular Coke</v>
      </c>
    </row>
    <row r="127" spans="8:70" x14ac:dyDescent="0.2">
      <c r="H127">
        <v>120</v>
      </c>
      <c r="I127">
        <v>4</v>
      </c>
      <c r="J127">
        <v>7</v>
      </c>
      <c r="K127">
        <v>10</v>
      </c>
      <c r="L127">
        <v>13</v>
      </c>
      <c r="M127">
        <v>16</v>
      </c>
      <c r="N127">
        <v>13</v>
      </c>
      <c r="O127">
        <v>16</v>
      </c>
      <c r="P127">
        <v>18</v>
      </c>
      <c r="Q127">
        <v>19</v>
      </c>
      <c r="R127">
        <v>20</v>
      </c>
      <c r="S127">
        <v>1</v>
      </c>
      <c r="T127">
        <v>2</v>
      </c>
      <c r="U127">
        <v>3</v>
      </c>
      <c r="V127">
        <v>6</v>
      </c>
      <c r="W127">
        <v>9</v>
      </c>
      <c r="X127">
        <v>6</v>
      </c>
      <c r="Y127">
        <v>9</v>
      </c>
      <c r="Z127">
        <v>11</v>
      </c>
      <c r="AA127">
        <v>14</v>
      </c>
      <c r="AB127">
        <v>17</v>
      </c>
      <c r="AE127">
        <f t="shared" si="31"/>
        <v>24</v>
      </c>
      <c r="AF127">
        <f t="shared" si="21"/>
        <v>34</v>
      </c>
      <c r="AG127">
        <f t="shared" si="21"/>
        <v>42</v>
      </c>
      <c r="AH127">
        <f t="shared" si="21"/>
        <v>52</v>
      </c>
      <c r="AI127">
        <f t="shared" si="21"/>
        <v>62</v>
      </c>
      <c r="AJ127">
        <f t="shared" si="22"/>
        <v>78</v>
      </c>
      <c r="AK127">
        <f t="shared" si="22"/>
        <v>136</v>
      </c>
      <c r="AL127">
        <f t="shared" si="23"/>
        <v>71</v>
      </c>
      <c r="AM127">
        <f t="shared" si="23"/>
        <v>143</v>
      </c>
      <c r="AO127" s="17">
        <f t="shared" si="32"/>
        <v>0</v>
      </c>
      <c r="AP127" s="17">
        <f t="shared" si="24"/>
        <v>8.4033613445378158E-2</v>
      </c>
      <c r="AQ127" s="17">
        <f t="shared" si="24"/>
        <v>0.15126050420168066</v>
      </c>
      <c r="AR127" s="17">
        <f t="shared" si="24"/>
        <v>0.23529411764705882</v>
      </c>
      <c r="AS127" s="17">
        <f t="shared" si="24"/>
        <v>0.31932773109243695</v>
      </c>
      <c r="AT127" s="17">
        <f t="shared" si="25"/>
        <v>0.45378151260504201</v>
      </c>
      <c r="AU127" s="17">
        <f t="shared" si="25"/>
        <v>0.94117647058823528</v>
      </c>
      <c r="AV127" s="17">
        <f t="shared" si="25"/>
        <v>0.3949579831932773</v>
      </c>
      <c r="AW127" s="17">
        <f t="shared" si="25"/>
        <v>1</v>
      </c>
      <c r="AY127" s="41">
        <f t="shared" si="26"/>
        <v>0.31932773109243695</v>
      </c>
      <c r="AZ127" s="41">
        <f t="shared" si="27"/>
        <v>0.48739495798319327</v>
      </c>
      <c r="BA127" s="41">
        <f t="shared" si="28"/>
        <v>0.60504201680672276</v>
      </c>
      <c r="BC127" s="41">
        <f t="shared" si="29"/>
        <v>0</v>
      </c>
      <c r="BD127" s="41">
        <f t="shared" si="29"/>
        <v>0.58823529411764686</v>
      </c>
      <c r="BE127" s="41">
        <f t="shared" si="29"/>
        <v>1</v>
      </c>
      <c r="BG127" t="str" cm="1">
        <f t="array" ref="BG127">INDEX($BC$7:$BE$7,,MATCH(MAX(BC127:BE127),BC127:BE127,0))</f>
        <v>Sugar</v>
      </c>
      <c r="BH127" s="42" t="str" cm="1">
        <f t="array" ref="BH127">INDEX(BI127:BK127,,MATCH(BG127,$BI$7:$BK$7,0))</f>
        <v>Diet</v>
      </c>
      <c r="BI127" s="43" cm="1">
        <f t="array" ref="BI127">INDEX($AO$7:$AS$7,,MATCH(MIN(AO127:AS127),AO127:AS127,0))</f>
        <v>3.5</v>
      </c>
      <c r="BJ127" s="43" t="str" cm="1">
        <f t="array" ref="BJ127">INDEX($AT$7:$AU$7,,MATCH(MIN(AT127:AU127),AT127:AU127,0))</f>
        <v>Pepsi</v>
      </c>
      <c r="BK127" s="43" t="str" cm="1">
        <f t="array" ref="BK127">INDEX($AV$7:$AW$7,,MATCH(MIN(AV127:AW127),AV127:AW127,0))</f>
        <v>Diet</v>
      </c>
      <c r="BR127" t="str">
        <f t="shared" si="30"/>
        <v>Diet Pepsi</v>
      </c>
    </row>
    <row r="128" spans="8:70" x14ac:dyDescent="0.2">
      <c r="H128">
        <v>121</v>
      </c>
      <c r="I128">
        <v>12</v>
      </c>
      <c r="J128">
        <v>15</v>
      </c>
      <c r="K128">
        <v>18</v>
      </c>
      <c r="L128">
        <v>19</v>
      </c>
      <c r="M128">
        <v>20</v>
      </c>
      <c r="N128">
        <v>4</v>
      </c>
      <c r="O128">
        <v>7</v>
      </c>
      <c r="P128">
        <v>10</v>
      </c>
      <c r="Q128">
        <v>13</v>
      </c>
      <c r="R128">
        <v>16</v>
      </c>
      <c r="S128">
        <v>5</v>
      </c>
      <c r="T128">
        <v>8</v>
      </c>
      <c r="U128">
        <v>11</v>
      </c>
      <c r="V128">
        <v>14</v>
      </c>
      <c r="W128">
        <v>17</v>
      </c>
      <c r="X128">
        <v>1</v>
      </c>
      <c r="Y128">
        <v>2</v>
      </c>
      <c r="Z128">
        <v>3</v>
      </c>
      <c r="AA128">
        <v>6</v>
      </c>
      <c r="AB128">
        <v>9</v>
      </c>
      <c r="AE128">
        <f t="shared" si="31"/>
        <v>22</v>
      </c>
      <c r="AF128">
        <f t="shared" si="21"/>
        <v>32</v>
      </c>
      <c r="AG128">
        <f t="shared" si="21"/>
        <v>42</v>
      </c>
      <c r="AH128">
        <f t="shared" si="21"/>
        <v>52</v>
      </c>
      <c r="AI128">
        <f t="shared" si="21"/>
        <v>62</v>
      </c>
      <c r="AJ128">
        <f t="shared" si="22"/>
        <v>76</v>
      </c>
      <c r="AK128">
        <f t="shared" si="22"/>
        <v>134</v>
      </c>
      <c r="AL128">
        <f t="shared" si="23"/>
        <v>139</v>
      </c>
      <c r="AM128">
        <f t="shared" si="23"/>
        <v>71</v>
      </c>
      <c r="AO128" s="17">
        <f t="shared" si="32"/>
        <v>0</v>
      </c>
      <c r="AP128" s="17">
        <f t="shared" si="24"/>
        <v>8.5470085470085472E-2</v>
      </c>
      <c r="AQ128" s="17">
        <f t="shared" si="24"/>
        <v>0.17094017094017094</v>
      </c>
      <c r="AR128" s="17">
        <f t="shared" si="24"/>
        <v>0.25641025641025639</v>
      </c>
      <c r="AS128" s="17">
        <f t="shared" si="24"/>
        <v>0.34188034188034189</v>
      </c>
      <c r="AT128" s="17">
        <f t="shared" si="25"/>
        <v>0.46153846153846156</v>
      </c>
      <c r="AU128" s="17">
        <f t="shared" si="25"/>
        <v>0.95726495726495731</v>
      </c>
      <c r="AV128" s="17">
        <f t="shared" si="25"/>
        <v>1</v>
      </c>
      <c r="AW128" s="17">
        <f t="shared" si="25"/>
        <v>0.41880341880341881</v>
      </c>
      <c r="AY128" s="41">
        <f t="shared" si="26"/>
        <v>0.34188034188034189</v>
      </c>
      <c r="AZ128" s="41">
        <f t="shared" si="27"/>
        <v>0.49572649572649574</v>
      </c>
      <c r="BA128" s="41">
        <f t="shared" si="28"/>
        <v>0.58119658119658113</v>
      </c>
      <c r="BC128" s="41">
        <f t="shared" si="29"/>
        <v>0</v>
      </c>
      <c r="BD128" s="41">
        <f t="shared" si="29"/>
        <v>0.64285714285714313</v>
      </c>
      <c r="BE128" s="41">
        <f t="shared" si="29"/>
        <v>1</v>
      </c>
      <c r="BG128" t="str" cm="1">
        <f t="array" ref="BG128">INDEX($BC$7:$BE$7,,MATCH(MAX(BC128:BE128),BC128:BE128,0))</f>
        <v>Sugar</v>
      </c>
      <c r="BH128" s="42" t="str" cm="1">
        <f t="array" ref="BH128">INDEX(BI128:BK128,,MATCH(BG128,$BI$7:$BK$7,0))</f>
        <v>Regular</v>
      </c>
      <c r="BI128" s="43" cm="1">
        <f t="array" ref="BI128">INDEX($AO$7:$AS$7,,MATCH(MIN(AO128:AS128),AO128:AS128,0))</f>
        <v>3.5</v>
      </c>
      <c r="BJ128" s="43" t="str" cm="1">
        <f t="array" ref="BJ128">INDEX($AT$7:$AU$7,,MATCH(MIN(AT128:AU128),AT128:AU128,0))</f>
        <v>Pepsi</v>
      </c>
      <c r="BK128" s="43" t="str" cm="1">
        <f t="array" ref="BK128">INDEX($AV$7:$AW$7,,MATCH(MIN(AV128:AW128),AV128:AW128,0))</f>
        <v>Regular</v>
      </c>
      <c r="BR128" t="str">
        <f t="shared" si="30"/>
        <v>Regular Pepsi</v>
      </c>
    </row>
    <row r="129" spans="8:70" x14ac:dyDescent="0.2">
      <c r="H129">
        <v>122</v>
      </c>
      <c r="I129">
        <v>3</v>
      </c>
      <c r="J129">
        <v>6</v>
      </c>
      <c r="K129">
        <v>9</v>
      </c>
      <c r="L129">
        <v>13</v>
      </c>
      <c r="M129">
        <v>16</v>
      </c>
      <c r="N129">
        <v>11</v>
      </c>
      <c r="O129">
        <v>14</v>
      </c>
      <c r="P129">
        <v>17</v>
      </c>
      <c r="Q129">
        <v>19</v>
      </c>
      <c r="R129">
        <v>20</v>
      </c>
      <c r="S129">
        <v>1</v>
      </c>
      <c r="T129">
        <v>2</v>
      </c>
      <c r="U129">
        <v>4</v>
      </c>
      <c r="V129">
        <v>7</v>
      </c>
      <c r="W129">
        <v>10</v>
      </c>
      <c r="X129">
        <v>5</v>
      </c>
      <c r="Y129">
        <v>8</v>
      </c>
      <c r="Z129">
        <v>12</v>
      </c>
      <c r="AA129">
        <v>15</v>
      </c>
      <c r="AB129">
        <v>18</v>
      </c>
      <c r="AE129">
        <f t="shared" si="31"/>
        <v>20</v>
      </c>
      <c r="AF129">
        <f t="shared" si="21"/>
        <v>30</v>
      </c>
      <c r="AG129">
        <f t="shared" si="21"/>
        <v>42</v>
      </c>
      <c r="AH129">
        <f t="shared" si="21"/>
        <v>54</v>
      </c>
      <c r="AI129">
        <f t="shared" si="21"/>
        <v>64</v>
      </c>
      <c r="AJ129">
        <f t="shared" si="22"/>
        <v>82</v>
      </c>
      <c r="AK129">
        <f t="shared" si="22"/>
        <v>128</v>
      </c>
      <c r="AL129">
        <f t="shared" si="23"/>
        <v>71</v>
      </c>
      <c r="AM129">
        <f t="shared" si="23"/>
        <v>139</v>
      </c>
      <c r="AO129" s="17">
        <f t="shared" si="32"/>
        <v>0</v>
      </c>
      <c r="AP129" s="17">
        <f t="shared" si="24"/>
        <v>8.4033613445378158E-2</v>
      </c>
      <c r="AQ129" s="17">
        <f t="shared" si="24"/>
        <v>0.18487394957983194</v>
      </c>
      <c r="AR129" s="17">
        <f t="shared" si="24"/>
        <v>0.2857142857142857</v>
      </c>
      <c r="AS129" s="17">
        <f t="shared" si="24"/>
        <v>0.36974789915966388</v>
      </c>
      <c r="AT129" s="17">
        <f t="shared" si="25"/>
        <v>0.52100840336134457</v>
      </c>
      <c r="AU129" s="17">
        <f t="shared" si="25"/>
        <v>0.90756302521008403</v>
      </c>
      <c r="AV129" s="17">
        <f t="shared" si="25"/>
        <v>0.42857142857142855</v>
      </c>
      <c r="AW129" s="17">
        <f t="shared" si="25"/>
        <v>1</v>
      </c>
      <c r="AY129" s="41">
        <f t="shared" si="26"/>
        <v>0.36974789915966388</v>
      </c>
      <c r="AZ129" s="41">
        <f t="shared" si="27"/>
        <v>0.38655462184873945</v>
      </c>
      <c r="BA129" s="41">
        <f t="shared" si="28"/>
        <v>0.5714285714285714</v>
      </c>
      <c r="BC129" s="41">
        <f t="shared" si="29"/>
        <v>0</v>
      </c>
      <c r="BD129" s="41">
        <f t="shared" si="29"/>
        <v>8.3333333333333051E-2</v>
      </c>
      <c r="BE129" s="41">
        <f t="shared" si="29"/>
        <v>1</v>
      </c>
      <c r="BG129" t="str" cm="1">
        <f t="array" ref="BG129">INDEX($BC$7:$BE$7,,MATCH(MAX(BC129:BE129),BC129:BE129,0))</f>
        <v>Sugar</v>
      </c>
      <c r="BH129" s="42" t="str" cm="1">
        <f t="array" ref="BH129">INDEX(BI129:BK129,,MATCH(BG129,$BI$7:$BK$7,0))</f>
        <v>Diet</v>
      </c>
      <c r="BI129" s="43" cm="1">
        <f t="array" ref="BI129">INDEX($AO$7:$AS$7,,MATCH(MIN(AO129:AS129),AO129:AS129,0))</f>
        <v>3.5</v>
      </c>
      <c r="BJ129" s="43" t="str" cm="1">
        <f t="array" ref="BJ129">INDEX($AT$7:$AU$7,,MATCH(MIN(AT129:AU129),AT129:AU129,0))</f>
        <v>Pepsi</v>
      </c>
      <c r="BK129" s="43" t="str" cm="1">
        <f t="array" ref="BK129">INDEX($AV$7:$AW$7,,MATCH(MIN(AV129:AW129),AV129:AW129,0))</f>
        <v>Diet</v>
      </c>
      <c r="BR129" t="str">
        <f t="shared" si="30"/>
        <v>Diet Pepsi</v>
      </c>
    </row>
    <row r="130" spans="8:70" x14ac:dyDescent="0.2">
      <c r="H130">
        <v>123</v>
      </c>
      <c r="I130">
        <v>3</v>
      </c>
      <c r="J130">
        <v>6</v>
      </c>
      <c r="K130">
        <v>9</v>
      </c>
      <c r="L130">
        <v>13</v>
      </c>
      <c r="M130">
        <v>16</v>
      </c>
      <c r="N130">
        <v>11</v>
      </c>
      <c r="O130">
        <v>14</v>
      </c>
      <c r="P130">
        <v>17</v>
      </c>
      <c r="Q130">
        <v>19</v>
      </c>
      <c r="R130">
        <v>20</v>
      </c>
      <c r="S130">
        <v>1</v>
      </c>
      <c r="T130">
        <v>2</v>
      </c>
      <c r="U130">
        <v>4</v>
      </c>
      <c r="V130">
        <v>7</v>
      </c>
      <c r="W130">
        <v>10</v>
      </c>
      <c r="X130">
        <v>5</v>
      </c>
      <c r="Y130">
        <v>8</v>
      </c>
      <c r="Z130">
        <v>12</v>
      </c>
      <c r="AA130">
        <v>15</v>
      </c>
      <c r="AB130">
        <v>18</v>
      </c>
      <c r="AE130">
        <f t="shared" si="31"/>
        <v>20</v>
      </c>
      <c r="AF130">
        <f t="shared" si="21"/>
        <v>30</v>
      </c>
      <c r="AG130">
        <f t="shared" si="21"/>
        <v>42</v>
      </c>
      <c r="AH130">
        <f t="shared" si="21"/>
        <v>54</v>
      </c>
      <c r="AI130">
        <f t="shared" si="21"/>
        <v>64</v>
      </c>
      <c r="AJ130">
        <f t="shared" si="22"/>
        <v>82</v>
      </c>
      <c r="AK130">
        <f t="shared" si="22"/>
        <v>128</v>
      </c>
      <c r="AL130">
        <f t="shared" si="23"/>
        <v>71</v>
      </c>
      <c r="AM130">
        <f t="shared" si="23"/>
        <v>139</v>
      </c>
      <c r="AO130" s="17">
        <f t="shared" si="32"/>
        <v>0</v>
      </c>
      <c r="AP130" s="17">
        <f t="shared" si="24"/>
        <v>8.4033613445378158E-2</v>
      </c>
      <c r="AQ130" s="17">
        <f t="shared" si="24"/>
        <v>0.18487394957983194</v>
      </c>
      <c r="AR130" s="17">
        <f t="shared" si="24"/>
        <v>0.2857142857142857</v>
      </c>
      <c r="AS130" s="17">
        <f t="shared" si="24"/>
        <v>0.36974789915966388</v>
      </c>
      <c r="AT130" s="17">
        <f t="shared" si="25"/>
        <v>0.52100840336134457</v>
      </c>
      <c r="AU130" s="17">
        <f t="shared" si="25"/>
        <v>0.90756302521008403</v>
      </c>
      <c r="AV130" s="17">
        <f t="shared" si="25"/>
        <v>0.42857142857142855</v>
      </c>
      <c r="AW130" s="17">
        <f t="shared" si="25"/>
        <v>1</v>
      </c>
      <c r="AY130" s="41">
        <f t="shared" si="26"/>
        <v>0.36974789915966388</v>
      </c>
      <c r="AZ130" s="41">
        <f t="shared" si="27"/>
        <v>0.38655462184873945</v>
      </c>
      <c r="BA130" s="41">
        <f t="shared" si="28"/>
        <v>0.5714285714285714</v>
      </c>
      <c r="BC130" s="41">
        <f t="shared" si="29"/>
        <v>0</v>
      </c>
      <c r="BD130" s="41">
        <f t="shared" si="29"/>
        <v>8.3333333333333051E-2</v>
      </c>
      <c r="BE130" s="41">
        <f t="shared" si="29"/>
        <v>1</v>
      </c>
      <c r="BG130" t="str" cm="1">
        <f t="array" ref="BG130">INDEX($BC$7:$BE$7,,MATCH(MAX(BC130:BE130),BC130:BE130,0))</f>
        <v>Sugar</v>
      </c>
      <c r="BH130" s="42" t="str" cm="1">
        <f t="array" ref="BH130">INDEX(BI130:BK130,,MATCH(BG130,$BI$7:$BK$7,0))</f>
        <v>Diet</v>
      </c>
      <c r="BI130" s="43" cm="1">
        <f t="array" ref="BI130">INDEX($AO$7:$AS$7,,MATCH(MIN(AO130:AS130),AO130:AS130,0))</f>
        <v>3.5</v>
      </c>
      <c r="BJ130" s="43" t="str" cm="1">
        <f t="array" ref="BJ130">INDEX($AT$7:$AU$7,,MATCH(MIN(AT130:AU130),AT130:AU130,0))</f>
        <v>Pepsi</v>
      </c>
      <c r="BK130" s="43" t="str" cm="1">
        <f t="array" ref="BK130">INDEX($AV$7:$AW$7,,MATCH(MIN(AV130:AW130),AV130:AW130,0))</f>
        <v>Diet</v>
      </c>
      <c r="BR130" t="str">
        <f t="shared" si="30"/>
        <v>Diet Pepsi</v>
      </c>
    </row>
    <row r="131" spans="8:70" x14ac:dyDescent="0.2">
      <c r="H131">
        <v>124</v>
      </c>
      <c r="I131">
        <v>4</v>
      </c>
      <c r="J131">
        <v>7</v>
      </c>
      <c r="K131">
        <v>10</v>
      </c>
      <c r="L131">
        <v>13</v>
      </c>
      <c r="M131">
        <v>16</v>
      </c>
      <c r="N131">
        <v>12</v>
      </c>
      <c r="O131">
        <v>15</v>
      </c>
      <c r="P131">
        <v>18</v>
      </c>
      <c r="Q131">
        <v>19</v>
      </c>
      <c r="R131">
        <v>20</v>
      </c>
      <c r="S131">
        <v>1</v>
      </c>
      <c r="T131">
        <v>2</v>
      </c>
      <c r="U131">
        <v>3</v>
      </c>
      <c r="V131">
        <v>6</v>
      </c>
      <c r="W131">
        <v>9</v>
      </c>
      <c r="X131">
        <v>5</v>
      </c>
      <c r="Y131">
        <v>8</v>
      </c>
      <c r="Z131">
        <v>11</v>
      </c>
      <c r="AA131">
        <v>14</v>
      </c>
      <c r="AB131">
        <v>17</v>
      </c>
      <c r="AE131">
        <f t="shared" si="31"/>
        <v>22</v>
      </c>
      <c r="AF131">
        <f t="shared" si="21"/>
        <v>32</v>
      </c>
      <c r="AG131">
        <f t="shared" si="21"/>
        <v>42</v>
      </c>
      <c r="AH131">
        <f t="shared" si="21"/>
        <v>52</v>
      </c>
      <c r="AI131">
        <f t="shared" si="21"/>
        <v>62</v>
      </c>
      <c r="AJ131">
        <f t="shared" si="22"/>
        <v>76</v>
      </c>
      <c r="AK131">
        <f t="shared" si="22"/>
        <v>134</v>
      </c>
      <c r="AL131">
        <f t="shared" si="23"/>
        <v>71</v>
      </c>
      <c r="AM131">
        <f t="shared" si="23"/>
        <v>139</v>
      </c>
      <c r="AO131" s="17">
        <f t="shared" si="32"/>
        <v>0</v>
      </c>
      <c r="AP131" s="17">
        <f t="shared" si="24"/>
        <v>8.5470085470085472E-2</v>
      </c>
      <c r="AQ131" s="17">
        <f t="shared" si="24"/>
        <v>0.17094017094017094</v>
      </c>
      <c r="AR131" s="17">
        <f t="shared" si="24"/>
        <v>0.25641025641025639</v>
      </c>
      <c r="AS131" s="17">
        <f t="shared" si="24"/>
        <v>0.34188034188034189</v>
      </c>
      <c r="AT131" s="17">
        <f t="shared" si="25"/>
        <v>0.46153846153846156</v>
      </c>
      <c r="AU131" s="17">
        <f t="shared" si="25"/>
        <v>0.95726495726495731</v>
      </c>
      <c r="AV131" s="17">
        <f t="shared" si="25"/>
        <v>0.41880341880341881</v>
      </c>
      <c r="AW131" s="17">
        <f t="shared" si="25"/>
        <v>1</v>
      </c>
      <c r="AY131" s="41">
        <f t="shared" si="26"/>
        <v>0.34188034188034189</v>
      </c>
      <c r="AZ131" s="41">
        <f t="shared" si="27"/>
        <v>0.49572649572649574</v>
      </c>
      <c r="BA131" s="41">
        <f t="shared" si="28"/>
        <v>0.58119658119658113</v>
      </c>
      <c r="BC131" s="41">
        <f t="shared" si="29"/>
        <v>0</v>
      </c>
      <c r="BD131" s="41">
        <f t="shared" si="29"/>
        <v>0.64285714285714313</v>
      </c>
      <c r="BE131" s="41">
        <f t="shared" si="29"/>
        <v>1</v>
      </c>
      <c r="BG131" t="str" cm="1">
        <f t="array" ref="BG131">INDEX($BC$7:$BE$7,,MATCH(MAX(BC131:BE131),BC131:BE131,0))</f>
        <v>Sugar</v>
      </c>
      <c r="BH131" s="42" t="str" cm="1">
        <f t="array" ref="BH131">INDEX(BI131:BK131,,MATCH(BG131,$BI$7:$BK$7,0))</f>
        <v>Diet</v>
      </c>
      <c r="BI131" s="43" cm="1">
        <f t="array" ref="BI131">INDEX($AO$7:$AS$7,,MATCH(MIN(AO131:AS131),AO131:AS131,0))</f>
        <v>3.5</v>
      </c>
      <c r="BJ131" s="43" t="str" cm="1">
        <f t="array" ref="BJ131">INDEX($AT$7:$AU$7,,MATCH(MIN(AT131:AU131),AT131:AU131,0))</f>
        <v>Pepsi</v>
      </c>
      <c r="BK131" s="43" t="str" cm="1">
        <f t="array" ref="BK131">INDEX($AV$7:$AW$7,,MATCH(MIN(AV131:AW131),AV131:AW131,0))</f>
        <v>Diet</v>
      </c>
      <c r="BR131" t="str">
        <f t="shared" si="30"/>
        <v>Diet Pepsi</v>
      </c>
    </row>
    <row r="132" spans="8:70" x14ac:dyDescent="0.2">
      <c r="H132">
        <v>125</v>
      </c>
      <c r="I132">
        <v>7</v>
      </c>
      <c r="J132">
        <v>10</v>
      </c>
      <c r="K132">
        <v>13</v>
      </c>
      <c r="L132">
        <v>16</v>
      </c>
      <c r="M132">
        <v>18</v>
      </c>
      <c r="N132">
        <v>1</v>
      </c>
      <c r="O132">
        <v>2</v>
      </c>
      <c r="P132">
        <v>4</v>
      </c>
      <c r="Q132">
        <v>6</v>
      </c>
      <c r="R132">
        <v>9</v>
      </c>
      <c r="S132">
        <v>12</v>
      </c>
      <c r="T132">
        <v>15</v>
      </c>
      <c r="U132">
        <v>17</v>
      </c>
      <c r="V132">
        <v>19</v>
      </c>
      <c r="W132">
        <v>20</v>
      </c>
      <c r="X132">
        <v>3</v>
      </c>
      <c r="Y132">
        <v>5</v>
      </c>
      <c r="Z132">
        <v>8</v>
      </c>
      <c r="AA132">
        <v>11</v>
      </c>
      <c r="AB132">
        <v>14</v>
      </c>
      <c r="AE132">
        <f t="shared" si="31"/>
        <v>23</v>
      </c>
      <c r="AF132">
        <f t="shared" si="21"/>
        <v>32</v>
      </c>
      <c r="AG132">
        <f t="shared" si="21"/>
        <v>42</v>
      </c>
      <c r="AH132">
        <f t="shared" si="21"/>
        <v>52</v>
      </c>
      <c r="AI132">
        <f t="shared" si="21"/>
        <v>61</v>
      </c>
      <c r="AJ132">
        <f t="shared" si="22"/>
        <v>124</v>
      </c>
      <c r="AK132">
        <f t="shared" si="22"/>
        <v>86</v>
      </c>
      <c r="AL132">
        <f t="shared" si="23"/>
        <v>147</v>
      </c>
      <c r="AM132">
        <f t="shared" si="23"/>
        <v>63</v>
      </c>
      <c r="AO132" s="17">
        <f t="shared" si="32"/>
        <v>0</v>
      </c>
      <c r="AP132" s="17">
        <f t="shared" si="24"/>
        <v>7.2580645161290328E-2</v>
      </c>
      <c r="AQ132" s="17">
        <f t="shared" si="24"/>
        <v>0.15322580645161291</v>
      </c>
      <c r="AR132" s="17">
        <f t="shared" si="24"/>
        <v>0.23387096774193547</v>
      </c>
      <c r="AS132" s="17">
        <f t="shared" si="24"/>
        <v>0.30645161290322581</v>
      </c>
      <c r="AT132" s="17">
        <f t="shared" si="25"/>
        <v>0.81451612903225812</v>
      </c>
      <c r="AU132" s="17">
        <f t="shared" si="25"/>
        <v>0.50806451612903225</v>
      </c>
      <c r="AV132" s="17">
        <f t="shared" si="25"/>
        <v>1</v>
      </c>
      <c r="AW132" s="17">
        <f t="shared" si="25"/>
        <v>0.32258064516129031</v>
      </c>
      <c r="AY132" s="41">
        <f t="shared" si="26"/>
        <v>0.30645161290322581</v>
      </c>
      <c r="AZ132" s="41">
        <f t="shared" si="27"/>
        <v>0.30645161290322587</v>
      </c>
      <c r="BA132" s="41">
        <f t="shared" si="28"/>
        <v>0.67741935483870974</v>
      </c>
      <c r="BC132" s="41">
        <f t="shared" si="29"/>
        <v>0</v>
      </c>
      <c r="BD132" s="41">
        <f t="shared" si="29"/>
        <v>1.4963875549295586E-16</v>
      </c>
      <c r="BE132" s="41">
        <f t="shared" si="29"/>
        <v>1</v>
      </c>
      <c r="BG132" t="str" cm="1">
        <f t="array" ref="BG132">INDEX($BC$7:$BE$7,,MATCH(MAX(BC132:BE132),BC132:BE132,0))</f>
        <v>Sugar</v>
      </c>
      <c r="BH132" s="42" t="str" cm="1">
        <f t="array" ref="BH132">INDEX(BI132:BK132,,MATCH(BG132,$BI$7:$BK$7,0))</f>
        <v>Regular</v>
      </c>
      <c r="BI132" s="43" cm="1">
        <f t="array" ref="BI132">INDEX($AO$7:$AS$7,,MATCH(MIN(AO132:AS132),AO132:AS132,0))</f>
        <v>3.5</v>
      </c>
      <c r="BJ132" s="43" t="str" cm="1">
        <f t="array" ref="BJ132">INDEX($AT$7:$AU$7,,MATCH(MIN(AT132:AU132),AT132:AU132,0))</f>
        <v>Coke</v>
      </c>
      <c r="BK132" s="43" t="str" cm="1">
        <f t="array" ref="BK132">INDEX($AV$7:$AW$7,,MATCH(MIN(AV132:AW132),AV132:AW132,0))</f>
        <v>Regular</v>
      </c>
      <c r="BR132" t="str">
        <f t="shared" si="30"/>
        <v>Regular Coke</v>
      </c>
    </row>
    <row r="133" spans="8:70" x14ac:dyDescent="0.2">
      <c r="H133">
        <v>126</v>
      </c>
      <c r="I133">
        <v>13</v>
      </c>
      <c r="J133">
        <v>16</v>
      </c>
      <c r="K133">
        <v>18</v>
      </c>
      <c r="L133">
        <v>19</v>
      </c>
      <c r="M133">
        <v>20</v>
      </c>
      <c r="N133">
        <v>4</v>
      </c>
      <c r="O133">
        <v>7</v>
      </c>
      <c r="P133">
        <v>10</v>
      </c>
      <c r="Q133">
        <v>12</v>
      </c>
      <c r="R133">
        <v>15</v>
      </c>
      <c r="S133">
        <v>6</v>
      </c>
      <c r="T133">
        <v>9</v>
      </c>
      <c r="U133">
        <v>11</v>
      </c>
      <c r="V133">
        <v>14</v>
      </c>
      <c r="W133">
        <v>17</v>
      </c>
      <c r="X133">
        <v>1</v>
      </c>
      <c r="Y133">
        <v>2</v>
      </c>
      <c r="Z133">
        <v>3</v>
      </c>
      <c r="AA133">
        <v>5</v>
      </c>
      <c r="AB133">
        <v>8</v>
      </c>
      <c r="AE133">
        <f t="shared" si="31"/>
        <v>24</v>
      </c>
      <c r="AF133">
        <f t="shared" si="21"/>
        <v>34</v>
      </c>
      <c r="AG133">
        <f t="shared" si="21"/>
        <v>42</v>
      </c>
      <c r="AH133">
        <f t="shared" si="21"/>
        <v>50</v>
      </c>
      <c r="AI133">
        <f t="shared" si="21"/>
        <v>60</v>
      </c>
      <c r="AJ133">
        <f t="shared" si="22"/>
        <v>76</v>
      </c>
      <c r="AK133">
        <f t="shared" si="22"/>
        <v>134</v>
      </c>
      <c r="AL133">
        <f t="shared" si="23"/>
        <v>143</v>
      </c>
      <c r="AM133">
        <f t="shared" si="23"/>
        <v>67</v>
      </c>
      <c r="AO133" s="17">
        <f t="shared" si="32"/>
        <v>0</v>
      </c>
      <c r="AP133" s="17">
        <f t="shared" si="24"/>
        <v>8.4033613445378158E-2</v>
      </c>
      <c r="AQ133" s="17">
        <f t="shared" si="24"/>
        <v>0.15126050420168066</v>
      </c>
      <c r="AR133" s="17">
        <f t="shared" si="24"/>
        <v>0.21848739495798319</v>
      </c>
      <c r="AS133" s="17">
        <f t="shared" si="24"/>
        <v>0.30252100840336132</v>
      </c>
      <c r="AT133" s="17">
        <f t="shared" si="25"/>
        <v>0.43697478991596639</v>
      </c>
      <c r="AU133" s="17">
        <f t="shared" si="25"/>
        <v>0.92436974789915971</v>
      </c>
      <c r="AV133" s="17">
        <f t="shared" si="25"/>
        <v>1</v>
      </c>
      <c r="AW133" s="17">
        <f t="shared" si="25"/>
        <v>0.36134453781512604</v>
      </c>
      <c r="AY133" s="41">
        <f t="shared" si="26"/>
        <v>0.30252100840336132</v>
      </c>
      <c r="AZ133" s="41">
        <f t="shared" si="27"/>
        <v>0.48739495798319332</v>
      </c>
      <c r="BA133" s="41">
        <f t="shared" si="28"/>
        <v>0.6386554621848739</v>
      </c>
      <c r="BC133" s="41">
        <f t="shared" si="29"/>
        <v>0</v>
      </c>
      <c r="BD133" s="41">
        <f t="shared" si="29"/>
        <v>0.55000000000000027</v>
      </c>
      <c r="BE133" s="41">
        <f t="shared" si="29"/>
        <v>1</v>
      </c>
      <c r="BG133" t="str" cm="1">
        <f t="array" ref="BG133">INDEX($BC$7:$BE$7,,MATCH(MAX(BC133:BE133),BC133:BE133,0))</f>
        <v>Sugar</v>
      </c>
      <c r="BH133" s="42" t="str" cm="1">
        <f t="array" ref="BH133">INDEX(BI133:BK133,,MATCH(BG133,$BI$7:$BK$7,0))</f>
        <v>Regular</v>
      </c>
      <c r="BI133" s="43" cm="1">
        <f t="array" ref="BI133">INDEX($AO$7:$AS$7,,MATCH(MIN(AO133:AS133),AO133:AS133,0))</f>
        <v>3.5</v>
      </c>
      <c r="BJ133" s="43" t="str" cm="1">
        <f t="array" ref="BJ133">INDEX($AT$7:$AU$7,,MATCH(MIN(AT133:AU133),AT133:AU133,0))</f>
        <v>Pepsi</v>
      </c>
      <c r="BK133" s="43" t="str" cm="1">
        <f t="array" ref="BK133">INDEX($AV$7:$AW$7,,MATCH(MIN(AV133:AW133),AV133:AW133,0))</f>
        <v>Regular</v>
      </c>
      <c r="BR133" t="str">
        <f t="shared" si="30"/>
        <v>Regular Pepsi</v>
      </c>
    </row>
    <row r="134" spans="8:70" x14ac:dyDescent="0.2">
      <c r="H134">
        <v>127</v>
      </c>
      <c r="I134">
        <v>1</v>
      </c>
      <c r="J134">
        <v>2</v>
      </c>
      <c r="K134">
        <v>3</v>
      </c>
      <c r="L134">
        <v>5</v>
      </c>
      <c r="M134">
        <v>8</v>
      </c>
      <c r="N134">
        <v>4</v>
      </c>
      <c r="O134">
        <v>7</v>
      </c>
      <c r="P134">
        <v>10</v>
      </c>
      <c r="Q134">
        <v>12</v>
      </c>
      <c r="R134">
        <v>15</v>
      </c>
      <c r="S134">
        <v>6</v>
      </c>
      <c r="T134">
        <v>9</v>
      </c>
      <c r="U134">
        <v>11</v>
      </c>
      <c r="V134">
        <v>14</v>
      </c>
      <c r="W134">
        <v>17</v>
      </c>
      <c r="X134">
        <v>13</v>
      </c>
      <c r="Y134">
        <v>16</v>
      </c>
      <c r="Z134">
        <v>18</v>
      </c>
      <c r="AA134">
        <v>19</v>
      </c>
      <c r="AB134">
        <v>20</v>
      </c>
      <c r="AE134">
        <f t="shared" si="31"/>
        <v>24</v>
      </c>
      <c r="AF134">
        <f t="shared" si="21"/>
        <v>34</v>
      </c>
      <c r="AG134">
        <f t="shared" si="21"/>
        <v>42</v>
      </c>
      <c r="AH134">
        <f t="shared" si="21"/>
        <v>50</v>
      </c>
      <c r="AI134">
        <f t="shared" si="21"/>
        <v>60</v>
      </c>
      <c r="AJ134">
        <f t="shared" si="22"/>
        <v>143</v>
      </c>
      <c r="AK134">
        <f t="shared" si="22"/>
        <v>67</v>
      </c>
      <c r="AL134">
        <f t="shared" si="23"/>
        <v>76</v>
      </c>
      <c r="AM134">
        <f t="shared" si="23"/>
        <v>134</v>
      </c>
      <c r="AO134" s="17">
        <f t="shared" si="32"/>
        <v>0</v>
      </c>
      <c r="AP134" s="17">
        <f t="shared" si="24"/>
        <v>8.4033613445378158E-2</v>
      </c>
      <c r="AQ134" s="17">
        <f t="shared" si="24"/>
        <v>0.15126050420168066</v>
      </c>
      <c r="AR134" s="17">
        <f t="shared" si="24"/>
        <v>0.21848739495798319</v>
      </c>
      <c r="AS134" s="17">
        <f t="shared" si="24"/>
        <v>0.30252100840336132</v>
      </c>
      <c r="AT134" s="17">
        <f t="shared" si="25"/>
        <v>1</v>
      </c>
      <c r="AU134" s="17">
        <f t="shared" si="25"/>
        <v>0.36134453781512604</v>
      </c>
      <c r="AV134" s="17">
        <f t="shared" si="25"/>
        <v>0.43697478991596639</v>
      </c>
      <c r="AW134" s="17">
        <f t="shared" si="25"/>
        <v>0.92436974789915971</v>
      </c>
      <c r="AY134" s="41">
        <f t="shared" si="26"/>
        <v>0.30252100840336132</v>
      </c>
      <c r="AZ134" s="41">
        <f t="shared" si="27"/>
        <v>0.6386554621848739</v>
      </c>
      <c r="BA134" s="41">
        <f t="shared" si="28"/>
        <v>0.48739495798319332</v>
      </c>
      <c r="BC134" s="41">
        <f t="shared" si="29"/>
        <v>0</v>
      </c>
      <c r="BD134" s="41">
        <f t="shared" si="29"/>
        <v>1</v>
      </c>
      <c r="BE134" s="41">
        <f t="shared" si="29"/>
        <v>0.55000000000000027</v>
      </c>
      <c r="BG134" t="str" cm="1">
        <f t="array" ref="BG134">INDEX($BC$7:$BE$7,,MATCH(MAX(BC134:BE134),BC134:BE134,0))</f>
        <v>Brand</v>
      </c>
      <c r="BH134" s="42" t="str" cm="1">
        <f t="array" ref="BH134">INDEX(BI134:BK134,,MATCH(BG134,$BI$7:$BK$7,0))</f>
        <v>Coke</v>
      </c>
      <c r="BI134" s="43" cm="1">
        <f t="array" ref="BI134">INDEX($AO$7:$AS$7,,MATCH(MIN(AO134:AS134),AO134:AS134,0))</f>
        <v>3.5</v>
      </c>
      <c r="BJ134" s="43" t="str" cm="1">
        <f t="array" ref="BJ134">INDEX($AT$7:$AU$7,,MATCH(MIN(AT134:AU134),AT134:AU134,0))</f>
        <v>Coke</v>
      </c>
      <c r="BK134" s="43" t="str" cm="1">
        <f t="array" ref="BK134">INDEX($AV$7:$AW$7,,MATCH(MIN(AV134:AW134),AV134:AW134,0))</f>
        <v>Diet</v>
      </c>
      <c r="BR134" t="str">
        <f t="shared" si="30"/>
        <v>Diet Coke</v>
      </c>
    </row>
    <row r="135" spans="8:70" x14ac:dyDescent="0.2">
      <c r="H135">
        <v>128</v>
      </c>
      <c r="I135">
        <v>11</v>
      </c>
      <c r="J135">
        <v>14</v>
      </c>
      <c r="K135">
        <v>17</v>
      </c>
      <c r="L135">
        <v>19</v>
      </c>
      <c r="M135">
        <v>20</v>
      </c>
      <c r="N135">
        <v>6</v>
      </c>
      <c r="O135">
        <v>9</v>
      </c>
      <c r="P135">
        <v>13</v>
      </c>
      <c r="Q135">
        <v>16</v>
      </c>
      <c r="R135">
        <v>18</v>
      </c>
      <c r="S135">
        <v>3</v>
      </c>
      <c r="T135">
        <v>5</v>
      </c>
      <c r="U135">
        <v>8</v>
      </c>
      <c r="V135">
        <v>12</v>
      </c>
      <c r="W135">
        <v>15</v>
      </c>
      <c r="X135">
        <v>1</v>
      </c>
      <c r="Y135">
        <v>2</v>
      </c>
      <c r="Z135">
        <v>4</v>
      </c>
      <c r="AA135">
        <v>7</v>
      </c>
      <c r="AB135">
        <v>10</v>
      </c>
      <c r="AE135">
        <f t="shared" si="31"/>
        <v>21</v>
      </c>
      <c r="AF135">
        <f t="shared" si="21"/>
        <v>30</v>
      </c>
      <c r="AG135">
        <f t="shared" si="21"/>
        <v>42</v>
      </c>
      <c r="AH135">
        <f t="shared" si="21"/>
        <v>54</v>
      </c>
      <c r="AI135">
        <f t="shared" si="21"/>
        <v>63</v>
      </c>
      <c r="AJ135">
        <f t="shared" si="22"/>
        <v>67</v>
      </c>
      <c r="AK135">
        <f t="shared" si="22"/>
        <v>143</v>
      </c>
      <c r="AL135">
        <f t="shared" si="23"/>
        <v>124</v>
      </c>
      <c r="AM135">
        <f t="shared" si="23"/>
        <v>86</v>
      </c>
      <c r="AO135" s="17">
        <f t="shared" si="32"/>
        <v>0</v>
      </c>
      <c r="AP135" s="17">
        <f t="shared" si="24"/>
        <v>7.3770491803278687E-2</v>
      </c>
      <c r="AQ135" s="17">
        <f t="shared" si="24"/>
        <v>0.1721311475409836</v>
      </c>
      <c r="AR135" s="17">
        <f t="shared" si="24"/>
        <v>0.27049180327868855</v>
      </c>
      <c r="AS135" s="17">
        <f t="shared" si="24"/>
        <v>0.34426229508196721</v>
      </c>
      <c r="AT135" s="17">
        <f t="shared" si="25"/>
        <v>0.37704918032786883</v>
      </c>
      <c r="AU135" s="17">
        <f t="shared" si="25"/>
        <v>1</v>
      </c>
      <c r="AV135" s="17">
        <f t="shared" si="25"/>
        <v>0.84426229508196726</v>
      </c>
      <c r="AW135" s="17">
        <f t="shared" si="25"/>
        <v>0.53278688524590168</v>
      </c>
      <c r="AY135" s="41">
        <f t="shared" si="26"/>
        <v>0.34426229508196721</v>
      </c>
      <c r="AZ135" s="41">
        <f t="shared" si="27"/>
        <v>0.62295081967213117</v>
      </c>
      <c r="BA135" s="41">
        <f t="shared" si="28"/>
        <v>0.31147540983606559</v>
      </c>
      <c r="BC135" s="41">
        <f t="shared" si="29"/>
        <v>0.10526315789473678</v>
      </c>
      <c r="BD135" s="41">
        <f t="shared" si="29"/>
        <v>1</v>
      </c>
      <c r="BE135" s="41">
        <f t="shared" si="29"/>
        <v>0</v>
      </c>
      <c r="BG135" t="str" cm="1">
        <f t="array" ref="BG135">INDEX($BC$7:$BE$7,,MATCH(MAX(BC135:BE135),BC135:BE135,0))</f>
        <v>Brand</v>
      </c>
      <c r="BH135" s="42" t="str" cm="1">
        <f t="array" ref="BH135">INDEX(BI135:BK135,,MATCH(BG135,$BI$7:$BK$7,0))</f>
        <v>Pepsi</v>
      </c>
      <c r="BI135" s="43" cm="1">
        <f t="array" ref="BI135">INDEX($AO$7:$AS$7,,MATCH(MIN(AO135:AS135),AO135:AS135,0))</f>
        <v>3.5</v>
      </c>
      <c r="BJ135" s="43" t="str" cm="1">
        <f t="array" ref="BJ135">INDEX($AT$7:$AU$7,,MATCH(MIN(AT135:AU135),AT135:AU135,0))</f>
        <v>Pepsi</v>
      </c>
      <c r="BK135" s="43" t="str" cm="1">
        <f t="array" ref="BK135">INDEX($AV$7:$AW$7,,MATCH(MIN(AV135:AW135),AV135:AW135,0))</f>
        <v>Regular</v>
      </c>
      <c r="BR135" t="str">
        <f t="shared" si="30"/>
        <v>Regular Pepsi</v>
      </c>
    </row>
    <row r="136" spans="8:70" x14ac:dyDescent="0.2">
      <c r="H136">
        <v>129</v>
      </c>
      <c r="I136">
        <v>4</v>
      </c>
      <c r="J136">
        <v>6</v>
      </c>
      <c r="K136">
        <v>9</v>
      </c>
      <c r="L136">
        <v>11</v>
      </c>
      <c r="M136">
        <v>14</v>
      </c>
      <c r="N136">
        <v>13</v>
      </c>
      <c r="O136">
        <v>16</v>
      </c>
      <c r="P136">
        <v>18</v>
      </c>
      <c r="Q136">
        <v>19</v>
      </c>
      <c r="R136">
        <v>20</v>
      </c>
      <c r="S136">
        <v>1</v>
      </c>
      <c r="T136">
        <v>2</v>
      </c>
      <c r="U136">
        <v>3</v>
      </c>
      <c r="V136">
        <v>5</v>
      </c>
      <c r="W136">
        <v>8</v>
      </c>
      <c r="X136">
        <v>7</v>
      </c>
      <c r="Y136">
        <v>10</v>
      </c>
      <c r="Z136">
        <v>12</v>
      </c>
      <c r="AA136">
        <v>15</v>
      </c>
      <c r="AB136">
        <v>17</v>
      </c>
      <c r="AE136">
        <f t="shared" si="31"/>
        <v>25</v>
      </c>
      <c r="AF136">
        <f t="shared" si="21"/>
        <v>34</v>
      </c>
      <c r="AG136">
        <f t="shared" si="21"/>
        <v>42</v>
      </c>
      <c r="AH136">
        <f t="shared" si="21"/>
        <v>50</v>
      </c>
      <c r="AI136">
        <f t="shared" si="21"/>
        <v>59</v>
      </c>
      <c r="AJ136">
        <f t="shared" si="22"/>
        <v>80</v>
      </c>
      <c r="AK136">
        <f t="shared" si="22"/>
        <v>130</v>
      </c>
      <c r="AL136">
        <f t="shared" si="23"/>
        <v>63</v>
      </c>
      <c r="AM136">
        <f t="shared" si="23"/>
        <v>147</v>
      </c>
      <c r="AO136" s="17">
        <f t="shared" si="32"/>
        <v>0</v>
      </c>
      <c r="AP136" s="17">
        <f t="shared" si="24"/>
        <v>7.3770491803278687E-2</v>
      </c>
      <c r="AQ136" s="17">
        <f t="shared" si="24"/>
        <v>0.13934426229508196</v>
      </c>
      <c r="AR136" s="17">
        <f t="shared" si="24"/>
        <v>0.20491803278688525</v>
      </c>
      <c r="AS136" s="17">
        <f t="shared" ref="AS136:AV139" si="33">(AI136-MIN($AE136:$AM136))/(MAX($AE136:$AM136)-MIN($AE136:$AM136))</f>
        <v>0.27868852459016391</v>
      </c>
      <c r="AT136" s="17">
        <f t="shared" si="25"/>
        <v>0.45081967213114754</v>
      </c>
      <c r="AU136" s="17">
        <f t="shared" si="25"/>
        <v>0.86065573770491799</v>
      </c>
      <c r="AV136" s="17">
        <f t="shared" si="25"/>
        <v>0.31147540983606559</v>
      </c>
      <c r="AW136" s="17">
        <f t="shared" ref="AW136:AW139" si="34">(AM136-MIN($AE136:$AM136))/(MAX($AE136:$AM136)-MIN($AE136:$AM136))</f>
        <v>1</v>
      </c>
      <c r="AY136" s="41">
        <f t="shared" si="26"/>
        <v>0.27868852459016391</v>
      </c>
      <c r="AZ136" s="41">
        <f t="shared" si="27"/>
        <v>0.40983606557377045</v>
      </c>
      <c r="BA136" s="41">
        <f t="shared" si="28"/>
        <v>0.68852459016393441</v>
      </c>
      <c r="BC136" s="41">
        <f t="shared" si="29"/>
        <v>0</v>
      </c>
      <c r="BD136" s="41">
        <f t="shared" si="29"/>
        <v>0.31999999999999995</v>
      </c>
      <c r="BE136" s="41">
        <f t="shared" si="29"/>
        <v>1</v>
      </c>
      <c r="BG136" t="str" cm="1">
        <f t="array" ref="BG136">INDEX($BC$7:$BE$7,,MATCH(MAX(BC136:BE136),BC136:BE136,0))</f>
        <v>Sugar</v>
      </c>
      <c r="BH136" s="42" t="str" cm="1">
        <f t="array" ref="BH136">INDEX(BI136:BK136,,MATCH(BG136,$BI$7:$BK$7,0))</f>
        <v>Diet</v>
      </c>
      <c r="BI136" s="43" cm="1">
        <f t="array" ref="BI136">INDEX($AO$7:$AS$7,,MATCH(MIN(AO136:AS136),AO136:AS136,0))</f>
        <v>3.5</v>
      </c>
      <c r="BJ136" s="43" t="str" cm="1">
        <f t="array" ref="BJ136">INDEX($AT$7:$AU$7,,MATCH(MIN(AT136:AU136),AT136:AU136,0))</f>
        <v>Pepsi</v>
      </c>
      <c r="BK136" s="43" t="str" cm="1">
        <f t="array" ref="BK136">INDEX($AV$7:$AW$7,,MATCH(MIN(AV136:AW136),AV136:AW136,0))</f>
        <v>Diet</v>
      </c>
      <c r="BR136" t="str">
        <f t="shared" si="30"/>
        <v>Diet Pepsi</v>
      </c>
    </row>
    <row r="137" spans="8:70" x14ac:dyDescent="0.2">
      <c r="H137">
        <v>130</v>
      </c>
      <c r="I137">
        <v>4</v>
      </c>
      <c r="J137">
        <v>7</v>
      </c>
      <c r="K137">
        <v>10</v>
      </c>
      <c r="L137">
        <v>12</v>
      </c>
      <c r="M137">
        <v>15</v>
      </c>
      <c r="N137">
        <v>13</v>
      </c>
      <c r="O137">
        <v>16</v>
      </c>
      <c r="P137">
        <v>18</v>
      </c>
      <c r="Q137">
        <v>19</v>
      </c>
      <c r="R137">
        <v>20</v>
      </c>
      <c r="S137">
        <v>1</v>
      </c>
      <c r="T137">
        <v>2</v>
      </c>
      <c r="U137">
        <v>3</v>
      </c>
      <c r="V137">
        <v>5</v>
      </c>
      <c r="W137">
        <v>8</v>
      </c>
      <c r="X137">
        <v>6</v>
      </c>
      <c r="Y137">
        <v>9</v>
      </c>
      <c r="Z137">
        <v>11</v>
      </c>
      <c r="AA137">
        <v>14</v>
      </c>
      <c r="AB137">
        <v>17</v>
      </c>
      <c r="AE137">
        <f t="shared" si="31"/>
        <v>24</v>
      </c>
      <c r="AF137">
        <f t="shared" ref="AF137:AI139" si="35">SUMIFS($I137:$AB137,$I$2:$AB$2,AF$7)</f>
        <v>34</v>
      </c>
      <c r="AG137">
        <f t="shared" si="35"/>
        <v>42</v>
      </c>
      <c r="AH137">
        <f t="shared" si="35"/>
        <v>50</v>
      </c>
      <c r="AI137">
        <f t="shared" si="35"/>
        <v>60</v>
      </c>
      <c r="AJ137">
        <f t="shared" ref="AJ137:AK139" si="36">SUMIFS($I137:$AB137,$I$3:$AB$3,AJ$7)</f>
        <v>76</v>
      </c>
      <c r="AK137">
        <f t="shared" si="36"/>
        <v>134</v>
      </c>
      <c r="AL137">
        <f t="shared" ref="AL137:AM139" si="37">SUMIFS($I137:$AB137,$I$4:$AB$4,AL$7)</f>
        <v>67</v>
      </c>
      <c r="AM137">
        <f t="shared" si="37"/>
        <v>143</v>
      </c>
      <c r="AO137" s="17">
        <f t="shared" si="32"/>
        <v>0</v>
      </c>
      <c r="AP137" s="17">
        <f t="shared" ref="AP137:AR139" si="38">(AF137-MIN($AE137:$AM137))/(MAX($AE137:$AM137)-MIN($AE137:$AM137))</f>
        <v>8.4033613445378158E-2</v>
      </c>
      <c r="AQ137" s="17">
        <f t="shared" si="38"/>
        <v>0.15126050420168066</v>
      </c>
      <c r="AR137" s="17">
        <f t="shared" si="38"/>
        <v>0.21848739495798319</v>
      </c>
      <c r="AS137" s="17">
        <f t="shared" si="33"/>
        <v>0.30252100840336132</v>
      </c>
      <c r="AT137" s="17">
        <f t="shared" si="33"/>
        <v>0.43697478991596639</v>
      </c>
      <c r="AU137" s="17">
        <f t="shared" si="33"/>
        <v>0.92436974789915971</v>
      </c>
      <c r="AV137" s="17">
        <f t="shared" si="33"/>
        <v>0.36134453781512604</v>
      </c>
      <c r="AW137" s="17">
        <f t="shared" si="34"/>
        <v>1</v>
      </c>
      <c r="AY137" s="41">
        <f t="shared" ref="AY137:AY139" si="39">MAX(AO137:AS137)-MIN(AO137:AS137)</f>
        <v>0.30252100840336132</v>
      </c>
      <c r="AZ137" s="41">
        <f t="shared" ref="AZ137:AZ139" si="40">MAX(AT137:AU137)-MIN(AT137:AU137)</f>
        <v>0.48739495798319332</v>
      </c>
      <c r="BA137" s="41">
        <f t="shared" ref="BA137:BA139" si="41">MAX(AV137:AW137)-MIN(AV137:AW137)</f>
        <v>0.6386554621848739</v>
      </c>
      <c r="BC137" s="41">
        <f t="shared" ref="BC137:BE139" si="42">(AY137-MIN($AY137:$BA137))/(MAX($AY137:$BA137)-MIN($AY137:$BA137))</f>
        <v>0</v>
      </c>
      <c r="BD137" s="41">
        <f t="shared" si="42"/>
        <v>0.55000000000000027</v>
      </c>
      <c r="BE137" s="41">
        <f t="shared" si="42"/>
        <v>1</v>
      </c>
      <c r="BG137" t="str" cm="1">
        <f t="array" ref="BG137">INDEX($BC$7:$BE$7,,MATCH(MAX(BC137:BE137),BC137:BE137,0))</f>
        <v>Sugar</v>
      </c>
      <c r="BH137" s="42" t="str" cm="1">
        <f t="array" ref="BH137">INDEX(BI137:BK137,,MATCH(BG137,$BI$7:$BK$7,0))</f>
        <v>Diet</v>
      </c>
      <c r="BI137" s="43" cm="1">
        <f t="array" ref="BI137">INDEX($AO$7:$AS$7,,MATCH(MIN(AO137:AS137),AO137:AS137,0))</f>
        <v>3.5</v>
      </c>
      <c r="BJ137" s="43" t="str" cm="1">
        <f t="array" ref="BJ137">INDEX($AT$7:$AU$7,,MATCH(MIN(AT137:AU137),AT137:AU137,0))</f>
        <v>Pepsi</v>
      </c>
      <c r="BK137" s="43" t="str" cm="1">
        <f t="array" ref="BK137">INDEX($AV$7:$AW$7,,MATCH(MIN(AV137:AW137),AV137:AW137,0))</f>
        <v>Diet</v>
      </c>
      <c r="BR137" t="str">
        <f t="shared" ref="BR137:BR139" si="43">IF(BH137=3.5,"Price Only", BK137&amp;" "&amp;BJ137)</f>
        <v>Diet Pepsi</v>
      </c>
    </row>
    <row r="138" spans="8:70" x14ac:dyDescent="0.2">
      <c r="H138">
        <v>131</v>
      </c>
      <c r="I138">
        <v>1</v>
      </c>
      <c r="J138">
        <v>5</v>
      </c>
      <c r="K138">
        <v>9</v>
      </c>
      <c r="L138">
        <v>13</v>
      </c>
      <c r="M138">
        <v>17</v>
      </c>
      <c r="N138">
        <v>3</v>
      </c>
      <c r="O138">
        <v>7</v>
      </c>
      <c r="P138">
        <v>11</v>
      </c>
      <c r="Q138">
        <v>15</v>
      </c>
      <c r="R138">
        <v>19</v>
      </c>
      <c r="S138">
        <v>2</v>
      </c>
      <c r="T138">
        <v>6</v>
      </c>
      <c r="U138">
        <v>10</v>
      </c>
      <c r="V138">
        <v>14</v>
      </c>
      <c r="W138">
        <v>18</v>
      </c>
      <c r="X138">
        <v>4</v>
      </c>
      <c r="Y138">
        <v>8</v>
      </c>
      <c r="Z138">
        <v>12</v>
      </c>
      <c r="AA138">
        <v>16</v>
      </c>
      <c r="AB138">
        <v>20</v>
      </c>
      <c r="AE138">
        <f t="shared" ref="AE138:AE139" si="44">SUMIFS($I138:$AB138,$I$2:$AB$2,$AE$7)</f>
        <v>10</v>
      </c>
      <c r="AF138">
        <f t="shared" si="35"/>
        <v>26</v>
      </c>
      <c r="AG138">
        <f t="shared" si="35"/>
        <v>42</v>
      </c>
      <c r="AH138">
        <f t="shared" si="35"/>
        <v>58</v>
      </c>
      <c r="AI138">
        <f t="shared" si="35"/>
        <v>74</v>
      </c>
      <c r="AJ138">
        <f t="shared" si="36"/>
        <v>110</v>
      </c>
      <c r="AK138">
        <f t="shared" si="36"/>
        <v>100</v>
      </c>
      <c r="AL138">
        <f t="shared" si="37"/>
        <v>95</v>
      </c>
      <c r="AM138">
        <f t="shared" si="37"/>
        <v>115</v>
      </c>
      <c r="AO138" s="17">
        <f t="shared" ref="AO138:AO139" si="45">(AE138-MIN(AE138:AM138))/(MAX(AE138:AM138)-MIN(AE138:AM138))</f>
        <v>0</v>
      </c>
      <c r="AP138" s="17">
        <f t="shared" si="38"/>
        <v>0.15238095238095239</v>
      </c>
      <c r="AQ138" s="17">
        <f t="shared" si="38"/>
        <v>0.30476190476190479</v>
      </c>
      <c r="AR138" s="17">
        <f t="shared" si="38"/>
        <v>0.45714285714285713</v>
      </c>
      <c r="AS138" s="17">
        <f t="shared" si="33"/>
        <v>0.60952380952380958</v>
      </c>
      <c r="AT138" s="17">
        <f t="shared" si="33"/>
        <v>0.95238095238095233</v>
      </c>
      <c r="AU138" s="17">
        <f t="shared" si="33"/>
        <v>0.8571428571428571</v>
      </c>
      <c r="AV138" s="17">
        <f t="shared" si="33"/>
        <v>0.80952380952380953</v>
      </c>
      <c r="AW138" s="17">
        <f t="shared" si="34"/>
        <v>1</v>
      </c>
      <c r="AY138" s="41">
        <f t="shared" si="39"/>
        <v>0.60952380952380958</v>
      </c>
      <c r="AZ138" s="41">
        <f t="shared" si="40"/>
        <v>9.5238095238095233E-2</v>
      </c>
      <c r="BA138" s="41">
        <f t="shared" si="41"/>
        <v>0.19047619047619047</v>
      </c>
      <c r="BC138" s="41">
        <f t="shared" si="42"/>
        <v>1</v>
      </c>
      <c r="BD138" s="41">
        <f t="shared" si="42"/>
        <v>0</v>
      </c>
      <c r="BE138" s="41">
        <f t="shared" si="42"/>
        <v>0.18518518518518515</v>
      </c>
      <c r="BG138" t="str" cm="1">
        <f t="array" ref="BG138">INDEX($BC$7:$BE$7,,MATCH(MAX(BC138:BE138),BC138:BE138,0))</f>
        <v>Price</v>
      </c>
      <c r="BH138" s="42" cm="1">
        <f t="array" ref="BH138">INDEX(BI138:BK138,,MATCH(BG138,$BI$7:$BK$7,0))</f>
        <v>3.5</v>
      </c>
      <c r="BI138" s="43" cm="1">
        <f t="array" ref="BI138">INDEX($AO$7:$AS$7,,MATCH(MIN(AO138:AS138),AO138:AS138,0))</f>
        <v>3.5</v>
      </c>
      <c r="BJ138" s="43" t="str" cm="1">
        <f t="array" ref="BJ138">INDEX($AT$7:$AU$7,,MATCH(MIN(AT138:AU138),AT138:AU138,0))</f>
        <v>Coke</v>
      </c>
      <c r="BK138" s="43" t="str" cm="1">
        <f t="array" ref="BK138">INDEX($AV$7:$AW$7,,MATCH(MIN(AV138:AW138),AV138:AW138,0))</f>
        <v>Diet</v>
      </c>
      <c r="BR138" t="str">
        <f t="shared" si="43"/>
        <v>Price Only</v>
      </c>
    </row>
    <row r="139" spans="8:70" x14ac:dyDescent="0.2">
      <c r="H139">
        <v>132</v>
      </c>
      <c r="I139">
        <v>2</v>
      </c>
      <c r="J139">
        <v>6</v>
      </c>
      <c r="K139">
        <v>10</v>
      </c>
      <c r="L139">
        <v>14</v>
      </c>
      <c r="M139">
        <v>18</v>
      </c>
      <c r="N139">
        <v>1</v>
      </c>
      <c r="O139">
        <v>5</v>
      </c>
      <c r="P139">
        <v>9</v>
      </c>
      <c r="Q139">
        <v>13</v>
      </c>
      <c r="R139">
        <v>17</v>
      </c>
      <c r="S139">
        <v>4</v>
      </c>
      <c r="T139">
        <v>8</v>
      </c>
      <c r="U139">
        <v>12</v>
      </c>
      <c r="V139">
        <v>16</v>
      </c>
      <c r="W139">
        <v>20</v>
      </c>
      <c r="X139">
        <v>3</v>
      </c>
      <c r="Y139">
        <v>7</v>
      </c>
      <c r="Z139">
        <v>11</v>
      </c>
      <c r="AA139">
        <v>15</v>
      </c>
      <c r="AB139">
        <v>19</v>
      </c>
      <c r="AE139">
        <f t="shared" si="44"/>
        <v>10</v>
      </c>
      <c r="AF139">
        <f t="shared" si="35"/>
        <v>26</v>
      </c>
      <c r="AG139">
        <f t="shared" si="35"/>
        <v>42</v>
      </c>
      <c r="AH139">
        <f t="shared" si="35"/>
        <v>58</v>
      </c>
      <c r="AI139">
        <f t="shared" si="35"/>
        <v>74</v>
      </c>
      <c r="AJ139">
        <f t="shared" si="36"/>
        <v>115</v>
      </c>
      <c r="AK139">
        <f t="shared" si="36"/>
        <v>95</v>
      </c>
      <c r="AL139">
        <f t="shared" si="37"/>
        <v>110</v>
      </c>
      <c r="AM139">
        <f t="shared" si="37"/>
        <v>100</v>
      </c>
      <c r="AO139" s="17">
        <f t="shared" si="45"/>
        <v>0</v>
      </c>
      <c r="AP139" s="17">
        <f t="shared" si="38"/>
        <v>0.15238095238095239</v>
      </c>
      <c r="AQ139" s="17">
        <f t="shared" si="38"/>
        <v>0.30476190476190479</v>
      </c>
      <c r="AR139" s="17">
        <f t="shared" si="38"/>
        <v>0.45714285714285713</v>
      </c>
      <c r="AS139" s="17">
        <f t="shared" si="33"/>
        <v>0.60952380952380958</v>
      </c>
      <c r="AT139" s="17">
        <f t="shared" si="33"/>
        <v>1</v>
      </c>
      <c r="AU139" s="17">
        <f t="shared" si="33"/>
        <v>0.80952380952380953</v>
      </c>
      <c r="AV139" s="17">
        <f t="shared" si="33"/>
        <v>0.95238095238095233</v>
      </c>
      <c r="AW139" s="17">
        <f t="shared" si="34"/>
        <v>0.8571428571428571</v>
      </c>
      <c r="AY139" s="41">
        <f t="shared" si="39"/>
        <v>0.60952380952380958</v>
      </c>
      <c r="AZ139" s="41">
        <f t="shared" si="40"/>
        <v>0.19047619047619047</v>
      </c>
      <c r="BA139" s="41">
        <f t="shared" si="41"/>
        <v>9.5238095238095233E-2</v>
      </c>
      <c r="BC139" s="41">
        <f t="shared" si="42"/>
        <v>1</v>
      </c>
      <c r="BD139" s="41">
        <f t="shared" si="42"/>
        <v>0.18518518518518515</v>
      </c>
      <c r="BE139" s="41">
        <f t="shared" si="42"/>
        <v>0</v>
      </c>
      <c r="BG139" t="str" cm="1">
        <f t="array" ref="BG139">INDEX($BC$7:$BE$7,,MATCH(MAX(BC139:BE139),BC139:BE139,0))</f>
        <v>Price</v>
      </c>
      <c r="BH139" s="42" cm="1">
        <f t="array" ref="BH139">INDEX(BI139:BK139,,MATCH(BG139,$BI$7:$BK$7,0))</f>
        <v>3.5</v>
      </c>
      <c r="BI139" s="43" cm="1">
        <f t="array" ref="BI139">INDEX($AO$7:$AS$7,,MATCH(MIN(AO139:AS139),AO139:AS139,0))</f>
        <v>3.5</v>
      </c>
      <c r="BJ139" s="43" t="str" cm="1">
        <f t="array" ref="BJ139">INDEX($AT$7:$AU$7,,MATCH(MIN(AT139:AU139),AT139:AU139,0))</f>
        <v>Coke</v>
      </c>
      <c r="BK139" s="43" t="str" cm="1">
        <f t="array" ref="BK139">INDEX($AV$7:$AW$7,,MATCH(MIN(AV139:AW139),AV139:AW139,0))</f>
        <v>Regular</v>
      </c>
      <c r="BR139" t="str">
        <f t="shared" si="43"/>
        <v>Price Only</v>
      </c>
    </row>
    <row r="140" spans="8:70" x14ac:dyDescent="0.2">
      <c r="BC140" s="41"/>
    </row>
    <row r="141" spans="8:70" x14ac:dyDescent="0.2">
      <c r="BC141" s="41"/>
    </row>
    <row r="142" spans="8:70" x14ac:dyDescent="0.2">
      <c r="BC142" s="41"/>
    </row>
    <row r="143" spans="8:70" x14ac:dyDescent="0.2">
      <c r="BC143" s="41"/>
    </row>
    <row r="144" spans="8:70" x14ac:dyDescent="0.2">
      <c r="BC144" s="41"/>
    </row>
    <row r="145" spans="55:55" x14ac:dyDescent="0.2">
      <c r="BC145" s="41"/>
    </row>
    <row r="146" spans="55:55" x14ac:dyDescent="0.2">
      <c r="BC146" s="41"/>
    </row>
    <row r="147" spans="55:55" x14ac:dyDescent="0.2">
      <c r="BC147" s="41"/>
    </row>
    <row r="148" spans="55:55" x14ac:dyDescent="0.2">
      <c r="BC148" s="41"/>
    </row>
    <row r="149" spans="55:55" x14ac:dyDescent="0.2">
      <c r="BC149" s="41"/>
    </row>
    <row r="150" spans="55:55" x14ac:dyDescent="0.2">
      <c r="BC150" s="41"/>
    </row>
    <row r="151" spans="55:55" x14ac:dyDescent="0.2">
      <c r="BC151" s="41"/>
    </row>
    <row r="152" spans="55:55" x14ac:dyDescent="0.2">
      <c r="BC152" s="41"/>
    </row>
    <row r="153" spans="55:55" x14ac:dyDescent="0.2">
      <c r="BC153" s="41"/>
    </row>
    <row r="154" spans="55:55" x14ac:dyDescent="0.2">
      <c r="BC154" s="41"/>
    </row>
    <row r="155" spans="55:55" x14ac:dyDescent="0.2">
      <c r="BC155" s="41"/>
    </row>
    <row r="156" spans="55:55" x14ac:dyDescent="0.2">
      <c r="BC156" s="41"/>
    </row>
    <row r="157" spans="55:55" x14ac:dyDescent="0.2">
      <c r="BC157" s="41"/>
    </row>
    <row r="158" spans="55:55" x14ac:dyDescent="0.2">
      <c r="BC158" s="41"/>
    </row>
    <row r="159" spans="55:55" x14ac:dyDescent="0.2">
      <c r="BC159" s="41"/>
    </row>
    <row r="160" spans="55:55" x14ac:dyDescent="0.2">
      <c r="BC160" s="41"/>
    </row>
    <row r="161" spans="55:55" x14ac:dyDescent="0.2">
      <c r="BC161" s="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7F95-FFC1-7449-B3D9-3FCED0EE0943}">
  <dimension ref="A1:BU139"/>
  <sheetViews>
    <sheetView topLeftCell="BD1" workbookViewId="0">
      <selection activeCell="BT14" sqref="BT14"/>
    </sheetView>
  </sheetViews>
  <sheetFormatPr baseColWidth="10" defaultRowHeight="15" x14ac:dyDescent="0.2"/>
  <cols>
    <col min="1" max="1" width="3.6640625" customWidth="1"/>
    <col min="2" max="2" width="11.6640625" bestFit="1" customWidth="1"/>
    <col min="3" max="3" width="9.1640625" style="5"/>
    <col min="4" max="7" width="8.83203125"/>
    <col min="8" max="8" width="11.6640625" bestFit="1" customWidth="1"/>
    <col min="9" max="28" width="7.33203125" customWidth="1"/>
    <col min="29" max="30" width="8.83203125"/>
    <col min="56" max="56" width="20.1640625" style="17" bestFit="1" customWidth="1"/>
    <col min="57" max="58" width="20.6640625" customWidth="1"/>
  </cols>
  <sheetData>
    <row r="1" spans="1:73" ht="32" x14ac:dyDescent="0.2">
      <c r="BG1" s="24" t="s">
        <v>72</v>
      </c>
      <c r="BH1" s="24" t="s">
        <v>66</v>
      </c>
      <c r="BI1" s="24" t="s">
        <v>62</v>
      </c>
      <c r="BJ1" s="24" t="s">
        <v>64</v>
      </c>
      <c r="BK1" s="24" t="s">
        <v>63</v>
      </c>
      <c r="BL1" s="24" t="s">
        <v>65</v>
      </c>
    </row>
    <row r="2" spans="1:73" ht="16" x14ac:dyDescent="0.2">
      <c r="H2" s="35" t="s">
        <v>21</v>
      </c>
      <c r="I2" s="36">
        <v>3.5</v>
      </c>
      <c r="J2" s="36">
        <v>3.75</v>
      </c>
      <c r="K2" s="36">
        <v>4</v>
      </c>
      <c r="L2" s="36">
        <v>4.25</v>
      </c>
      <c r="M2" s="36">
        <v>4.5</v>
      </c>
      <c r="N2" s="36">
        <v>3.5</v>
      </c>
      <c r="O2" s="36">
        <v>3.75</v>
      </c>
      <c r="P2" s="36">
        <v>4</v>
      </c>
      <c r="Q2" s="36">
        <v>4.25</v>
      </c>
      <c r="R2" s="36">
        <v>4.5</v>
      </c>
      <c r="S2" s="36">
        <v>3.5</v>
      </c>
      <c r="T2" s="36">
        <v>3.75</v>
      </c>
      <c r="U2" s="36">
        <v>4</v>
      </c>
      <c r="V2" s="36">
        <v>4.25</v>
      </c>
      <c r="W2" s="36">
        <v>4.5</v>
      </c>
      <c r="X2" s="36">
        <v>3.5</v>
      </c>
      <c r="Y2" s="36">
        <v>3.75</v>
      </c>
      <c r="Z2" s="36">
        <v>4</v>
      </c>
      <c r="AA2" s="36">
        <v>4.25</v>
      </c>
      <c r="AB2" s="36">
        <v>4.5</v>
      </c>
      <c r="BB2" s="16" t="s">
        <v>86</v>
      </c>
      <c r="BC2" s="17">
        <f>MAX(AX:AX)</f>
        <v>0.55172413793103448</v>
      </c>
      <c r="BD2" s="17">
        <f>MAX(AY:AY)</f>
        <v>0.69724770642201839</v>
      </c>
      <c r="BE2" s="17">
        <f>MAX(AZ:AZ)</f>
        <v>0.73043478260869565</v>
      </c>
      <c r="BF2" s="17"/>
      <c r="BG2" s="22" t="s">
        <v>21</v>
      </c>
      <c r="BH2" s="41">
        <v>-0.59811935200159771</v>
      </c>
      <c r="BI2" s="41">
        <v>1.7669270448724814</v>
      </c>
      <c r="BJ2" s="41">
        <v>-0.50560050570482185</v>
      </c>
      <c r="BK2" s="41">
        <v>-0.4777380110842756</v>
      </c>
      <c r="BL2" s="41">
        <v>-0.45449699430147411</v>
      </c>
    </row>
    <row r="3" spans="1:73" ht="16" x14ac:dyDescent="0.2">
      <c r="H3" s="37" t="s">
        <v>27</v>
      </c>
      <c r="I3" s="38" t="s">
        <v>23</v>
      </c>
      <c r="J3" s="38" t="s">
        <v>23</v>
      </c>
      <c r="K3" s="38" t="s">
        <v>23</v>
      </c>
      <c r="L3" s="38" t="s">
        <v>23</v>
      </c>
      <c r="M3" s="38" t="s">
        <v>23</v>
      </c>
      <c r="N3" s="38" t="s">
        <v>23</v>
      </c>
      <c r="O3" s="38" t="s">
        <v>23</v>
      </c>
      <c r="P3" s="38" t="s">
        <v>23</v>
      </c>
      <c r="Q3" s="38" t="s">
        <v>23</v>
      </c>
      <c r="R3" s="38" t="s">
        <v>23</v>
      </c>
      <c r="S3" s="38" t="s">
        <v>26</v>
      </c>
      <c r="T3" s="38" t="s">
        <v>26</v>
      </c>
      <c r="U3" s="38" t="s">
        <v>26</v>
      </c>
      <c r="V3" s="38" t="s">
        <v>26</v>
      </c>
      <c r="W3" s="38" t="s">
        <v>26</v>
      </c>
      <c r="X3" s="38" t="s">
        <v>26</v>
      </c>
      <c r="Y3" s="38" t="s">
        <v>26</v>
      </c>
      <c r="Z3" s="38" t="s">
        <v>26</v>
      </c>
      <c r="AA3" s="38" t="s">
        <v>26</v>
      </c>
      <c r="AB3" s="38" t="s">
        <v>26</v>
      </c>
      <c r="AY3" s="23" t="s">
        <v>85</v>
      </c>
      <c r="AZ3" s="20" t="s">
        <v>84</v>
      </c>
      <c r="BB3" s="22" t="s">
        <v>83</v>
      </c>
      <c r="BC3" s="17">
        <f>MIN(AX:AX)</f>
        <v>0.20560747663551401</v>
      </c>
      <c r="BD3" s="17">
        <f t="shared" ref="BD3:BE3" si="0">MIN(AY:AY)</f>
        <v>-0.73043478260869565</v>
      </c>
      <c r="BE3" s="17">
        <f t="shared" si="0"/>
        <v>-0.74336283185840712</v>
      </c>
      <c r="BF3" s="17"/>
      <c r="BG3" s="22" t="s">
        <v>27</v>
      </c>
      <c r="BH3" s="41">
        <v>-1.1330075501749166</v>
      </c>
      <c r="BI3" s="41">
        <v>0.18682291002361817</v>
      </c>
      <c r="BJ3" s="41">
        <v>1.1044787064894523</v>
      </c>
      <c r="BK3" s="41">
        <v>-1.1761886390472023</v>
      </c>
      <c r="BL3" s="41">
        <v>1.0416838895040414</v>
      </c>
    </row>
    <row r="4" spans="1:73" x14ac:dyDescent="0.2">
      <c r="H4" s="40" t="s">
        <v>28</v>
      </c>
      <c r="I4" s="38" t="s">
        <v>24</v>
      </c>
      <c r="J4" s="38" t="s">
        <v>24</v>
      </c>
      <c r="K4" s="38" t="s">
        <v>24</v>
      </c>
      <c r="L4" s="38" t="s">
        <v>24</v>
      </c>
      <c r="M4" s="38" t="s">
        <v>24</v>
      </c>
      <c r="N4" s="38" t="s">
        <v>25</v>
      </c>
      <c r="O4" s="38" t="s">
        <v>25</v>
      </c>
      <c r="P4" s="38" t="s">
        <v>25</v>
      </c>
      <c r="Q4" s="38" t="s">
        <v>25</v>
      </c>
      <c r="R4" s="38" t="s">
        <v>25</v>
      </c>
      <c r="S4" s="38" t="s">
        <v>24</v>
      </c>
      <c r="T4" s="38" t="s">
        <v>24</v>
      </c>
      <c r="U4" s="38" t="s">
        <v>24</v>
      </c>
      <c r="V4" s="38" t="s">
        <v>24</v>
      </c>
      <c r="W4" s="38" t="s">
        <v>24</v>
      </c>
      <c r="X4" s="38" t="s">
        <v>25</v>
      </c>
      <c r="Y4" s="38" t="s">
        <v>25</v>
      </c>
      <c r="Z4" s="38" t="s">
        <v>25</v>
      </c>
      <c r="AA4" s="38" t="s">
        <v>25</v>
      </c>
      <c r="AB4" s="38" t="s">
        <v>25</v>
      </c>
      <c r="AY4" s="23" t="s">
        <v>82</v>
      </c>
      <c r="AZ4" s="20" t="s">
        <v>81</v>
      </c>
      <c r="BB4" s="22" t="s">
        <v>80</v>
      </c>
      <c r="BC4" s="17">
        <f>AVERAGE(AX:AX)</f>
        <v>0.3413634464085627</v>
      </c>
      <c r="BD4" s="17">
        <f t="shared" ref="BD4:BE4" si="1">AVERAGE(AY:AY)</f>
        <v>-2.857113540964234E-3</v>
      </c>
      <c r="BE4" s="17">
        <f t="shared" si="1"/>
        <v>8.7373681427418345E-3</v>
      </c>
      <c r="BF4" s="17"/>
      <c r="BG4" s="22" t="s">
        <v>28</v>
      </c>
      <c r="BH4" s="41">
        <v>1.0859743662347547</v>
      </c>
      <c r="BI4" s="41">
        <v>-3.7152386783930028E-2</v>
      </c>
      <c r="BJ4" s="41">
        <v>1.1121821402436887</v>
      </c>
      <c r="BK4" s="41">
        <v>-1.0326102379303217</v>
      </c>
      <c r="BL4" s="41">
        <v>-1.1593359799383713</v>
      </c>
    </row>
    <row r="5" spans="1:73" x14ac:dyDescent="0.2"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BB5" s="22" t="s">
        <v>79</v>
      </c>
      <c r="BC5" s="17">
        <f>STDEV(AX:AX)</f>
        <v>0.10959786668938148</v>
      </c>
      <c r="BD5" s="17">
        <f t="shared" ref="BD5:BE5" si="2">STDEV(AY:AY)</f>
        <v>0.5005365615307229</v>
      </c>
      <c r="BE5" s="17">
        <f t="shared" si="2"/>
        <v>0.51755775672845483</v>
      </c>
      <c r="BF5" s="17"/>
    </row>
    <row r="6" spans="1:73" x14ac:dyDescent="0.2">
      <c r="A6" s="7"/>
      <c r="B6" s="8" t="s">
        <v>45</v>
      </c>
      <c r="C6" s="9"/>
      <c r="D6" s="7"/>
      <c r="E6" s="7"/>
      <c r="F6" s="7"/>
      <c r="G6" s="7"/>
      <c r="H6" s="8" t="s">
        <v>46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 t="s">
        <v>55</v>
      </c>
      <c r="AE6" s="12"/>
      <c r="AF6" s="12"/>
      <c r="AG6" s="12"/>
      <c r="AH6" s="7"/>
      <c r="AI6" s="7"/>
      <c r="AJ6" s="7"/>
      <c r="AK6" s="7"/>
      <c r="AL6" s="7"/>
      <c r="AM6" s="7"/>
      <c r="AN6" s="8" t="s">
        <v>54</v>
      </c>
      <c r="AO6" s="7"/>
      <c r="AP6" s="7"/>
      <c r="AQ6" s="7"/>
      <c r="AR6" s="7"/>
      <c r="AS6" s="7"/>
      <c r="AT6" s="7"/>
      <c r="AU6" s="7"/>
      <c r="AV6" s="7"/>
      <c r="AX6" s="8" t="s">
        <v>78</v>
      </c>
      <c r="AY6" s="8"/>
      <c r="AZ6" s="8"/>
      <c r="BC6" s="8" t="s">
        <v>77</v>
      </c>
      <c r="BD6" s="47"/>
      <c r="BE6" s="8"/>
      <c r="BF6" s="8"/>
      <c r="BH6" s="8" t="s">
        <v>76</v>
      </c>
      <c r="BI6" s="21"/>
      <c r="BJ6" s="21"/>
      <c r="BK6" s="21"/>
      <c r="BL6" s="21"/>
      <c r="BM6" s="21" t="s">
        <v>75</v>
      </c>
      <c r="BN6" s="21"/>
      <c r="BP6" s="21" t="s">
        <v>100</v>
      </c>
      <c r="BQ6" s="21" t="s">
        <v>104</v>
      </c>
    </row>
    <row r="7" spans="1:73" ht="48" x14ac:dyDescent="0.2">
      <c r="A7" s="2"/>
      <c r="B7" s="2" t="s">
        <v>22</v>
      </c>
      <c r="C7" s="4" t="s">
        <v>21</v>
      </c>
      <c r="D7" s="2" t="s">
        <v>27</v>
      </c>
      <c r="E7" s="2" t="s">
        <v>28</v>
      </c>
      <c r="F7" s="2"/>
      <c r="G7" s="2"/>
      <c r="H7" s="2" t="s">
        <v>20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  <c r="P7" s="2" t="s">
        <v>7</v>
      </c>
      <c r="Q7" s="2" t="s">
        <v>8</v>
      </c>
      <c r="R7" s="2" t="s">
        <v>9</v>
      </c>
      <c r="S7" s="2" t="s">
        <v>10</v>
      </c>
      <c r="T7" s="2" t="s">
        <v>11</v>
      </c>
      <c r="U7" s="2" t="s">
        <v>12</v>
      </c>
      <c r="V7" s="2" t="s">
        <v>13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/>
      <c r="AD7" s="39">
        <v>3.5</v>
      </c>
      <c r="AE7" s="39">
        <v>3.75</v>
      </c>
      <c r="AF7" s="39">
        <v>4</v>
      </c>
      <c r="AG7" s="39">
        <v>4.25</v>
      </c>
      <c r="AH7" s="39">
        <v>4.5</v>
      </c>
      <c r="AI7" s="39" t="s">
        <v>26</v>
      </c>
      <c r="AJ7" s="39" t="s">
        <v>23</v>
      </c>
      <c r="AK7" s="16" t="s">
        <v>24</v>
      </c>
      <c r="AL7" s="16" t="s">
        <v>25</v>
      </c>
      <c r="AM7" s="2"/>
      <c r="AN7" s="39">
        <v>3.5</v>
      </c>
      <c r="AO7" s="39">
        <v>3.75</v>
      </c>
      <c r="AP7" s="39">
        <v>4</v>
      </c>
      <c r="AQ7" s="39">
        <v>4.25</v>
      </c>
      <c r="AR7" s="39">
        <v>4.5</v>
      </c>
      <c r="AS7" s="39" t="s">
        <v>26</v>
      </c>
      <c r="AT7" s="39" t="s">
        <v>23</v>
      </c>
      <c r="AU7" s="16" t="s">
        <v>24</v>
      </c>
      <c r="AV7" s="16" t="s">
        <v>25</v>
      </c>
      <c r="AX7" s="11" t="s">
        <v>21</v>
      </c>
      <c r="AY7" s="11" t="s">
        <v>27</v>
      </c>
      <c r="AZ7" s="13" t="s">
        <v>28</v>
      </c>
      <c r="BC7" s="11" t="s">
        <v>21</v>
      </c>
      <c r="BD7" s="19" t="s">
        <v>27</v>
      </c>
      <c r="BE7" s="13" t="s">
        <v>28</v>
      </c>
      <c r="BF7" s="13"/>
      <c r="BH7" s="18" t="s">
        <v>67</v>
      </c>
      <c r="BI7" s="18" t="s">
        <v>69</v>
      </c>
      <c r="BJ7" s="18" t="s">
        <v>68</v>
      </c>
      <c r="BK7" s="18" t="s">
        <v>70</v>
      </c>
      <c r="BL7" s="18" t="s">
        <v>71</v>
      </c>
      <c r="BM7" s="18" t="s">
        <v>74</v>
      </c>
      <c r="BN7" s="13" t="s">
        <v>73</v>
      </c>
      <c r="BP7" s="18" t="s">
        <v>101</v>
      </c>
      <c r="BQ7" s="18" t="s">
        <v>105</v>
      </c>
      <c r="BR7" s="18" t="s">
        <v>106</v>
      </c>
      <c r="BU7" s="18" t="s">
        <v>107</v>
      </c>
    </row>
    <row r="8" spans="1:73" x14ac:dyDescent="0.2">
      <c r="B8" s="3" t="s">
        <v>0</v>
      </c>
      <c r="C8" s="5">
        <v>3.5</v>
      </c>
      <c r="D8" s="6" t="s">
        <v>23</v>
      </c>
      <c r="E8" s="6" t="s">
        <v>24</v>
      </c>
      <c r="H8">
        <v>1</v>
      </c>
      <c r="I8">
        <v>3</v>
      </c>
      <c r="J8">
        <v>5</v>
      </c>
      <c r="K8">
        <v>8</v>
      </c>
      <c r="L8">
        <v>11</v>
      </c>
      <c r="M8">
        <v>14</v>
      </c>
      <c r="N8">
        <v>1</v>
      </c>
      <c r="O8">
        <v>2</v>
      </c>
      <c r="P8">
        <v>4</v>
      </c>
      <c r="Q8">
        <v>6</v>
      </c>
      <c r="R8">
        <v>9</v>
      </c>
      <c r="S8">
        <v>12</v>
      </c>
      <c r="T8">
        <v>15</v>
      </c>
      <c r="U8">
        <v>17</v>
      </c>
      <c r="V8">
        <v>19</v>
      </c>
      <c r="W8">
        <v>20</v>
      </c>
      <c r="X8">
        <v>7</v>
      </c>
      <c r="Y8">
        <v>10</v>
      </c>
      <c r="Z8">
        <v>13</v>
      </c>
      <c r="AA8">
        <v>16</v>
      </c>
      <c r="AB8">
        <v>18</v>
      </c>
      <c r="AD8">
        <f>SUMIFS($I8:$AB8,$I$2:$AB$2,AD$7)</f>
        <v>23</v>
      </c>
      <c r="AE8">
        <f>SUMIFS($I8:$AB8,$I$2:$AB$2,AE$7)</f>
        <v>32</v>
      </c>
      <c r="AF8">
        <f t="shared" ref="AF8:AH23" si="3">SUMIFS($I8:$AB8,$I$2:$AB$2,AF$7)</f>
        <v>42</v>
      </c>
      <c r="AG8">
        <f t="shared" si="3"/>
        <v>52</v>
      </c>
      <c r="AH8">
        <f t="shared" si="3"/>
        <v>61</v>
      </c>
      <c r="AI8">
        <f>SUMIFS($I8:$AB8,$I$3:$AB$3,AI$7)</f>
        <v>147</v>
      </c>
      <c r="AJ8">
        <f>SUMIFS($I8:$AB8,$I$3:$AB$3,AJ$7)</f>
        <v>63</v>
      </c>
      <c r="AK8">
        <f>SUMIFS($I8:$AB8,$I$4:$AB$4,AK$7)</f>
        <v>124</v>
      </c>
      <c r="AL8">
        <f>SUMIFS($I8:$AB8,$I$4:$AB$4,AL$7)</f>
        <v>86</v>
      </c>
      <c r="AN8" s="17">
        <f>(AD8-MIN($AE8:$AM8))/(MAX($AE8:$AM8)-MIN($AE8:$AM8))</f>
        <v>-7.8260869565217397E-2</v>
      </c>
      <c r="AO8" s="17">
        <f>(AE8-MIN($AE8:$AM8))/(MAX($AE8:$AM8)-MIN($AE8:$AM8))</f>
        <v>0</v>
      </c>
      <c r="AP8" s="17">
        <f t="shared" ref="AP8:AV23" si="4">(AF8-MIN($AE8:$AM8))/(MAX($AE8:$AM8)-MIN($AE8:$AM8))</f>
        <v>8.6956521739130432E-2</v>
      </c>
      <c r="AQ8" s="17">
        <f t="shared" si="4"/>
        <v>0.17391304347826086</v>
      </c>
      <c r="AR8" s="17">
        <f t="shared" si="4"/>
        <v>0.25217391304347825</v>
      </c>
      <c r="AS8" s="17">
        <f t="shared" si="4"/>
        <v>1</v>
      </c>
      <c r="AT8" s="17">
        <f t="shared" si="4"/>
        <v>0.26956521739130435</v>
      </c>
      <c r="AU8" s="17">
        <f t="shared" si="4"/>
        <v>0.8</v>
      </c>
      <c r="AV8" s="17">
        <f t="shared" si="4"/>
        <v>0.46956521739130436</v>
      </c>
      <c r="AX8" s="41">
        <f>AR8-AN8</f>
        <v>0.33043478260869563</v>
      </c>
      <c r="AY8" s="41">
        <f>AT8-AS8</f>
        <v>-0.73043478260869565</v>
      </c>
      <c r="AZ8" s="41">
        <f>AU8-AV8</f>
        <v>0.33043478260869569</v>
      </c>
      <c r="BC8" s="17">
        <f>(AX8-BC$4)/BC$5</f>
        <v>-9.9716026689102538E-2</v>
      </c>
      <c r="BD8" s="17">
        <f>(AY8-BD$4)/BD$5</f>
        <v>-1.453595451334623</v>
      </c>
      <c r="BE8" s="48">
        <f>(AZ8-BE$4)/BE$5</f>
        <v>0.62156814439308594</v>
      </c>
      <c r="BF8" s="48"/>
      <c r="BH8">
        <f>(($BC8-BH$2)^2+($BD8-BH$3)^2+($BE8-BH$4)^2)^0.5</f>
        <v>0.75289814446430392</v>
      </c>
      <c r="BI8">
        <f t="shared" ref="BI8:BL23" si="5">(($BC8-BI$2)^2+($BD8-BI$3)^2+($BE8-BI$4)^2)^0.5</f>
        <v>2.5708445100947377</v>
      </c>
      <c r="BJ8">
        <f t="shared" si="5"/>
        <v>2.6361311993445451</v>
      </c>
      <c r="BK8">
        <f t="shared" si="5"/>
        <v>1.7193490863508836</v>
      </c>
      <c r="BL8">
        <f t="shared" si="5"/>
        <v>3.0860829580322373</v>
      </c>
      <c r="BM8">
        <f>MIN(BH8:BL8)</f>
        <v>0.75289814446430392</v>
      </c>
      <c r="BN8">
        <f>SUM(BM:BM)</f>
        <v>56.941896955996995</v>
      </c>
      <c r="BP8" t="str" cm="1">
        <f t="array" ref="BP8">INDEX($BH$1:$BL$1,,MATCH(BM8,BH8:BL8,0))</f>
        <v>Regular Coke</v>
      </c>
      <c r="BQ8" t="s">
        <v>66</v>
      </c>
      <c r="BR8" t="str" cm="1">
        <f t="array" ref="BR8">IF(BP8=BQ8,"",Diff)</f>
        <v/>
      </c>
      <c r="BT8" t="s">
        <v>66</v>
      </c>
      <c r="BU8">
        <f>COUNTIFS(BP:BP,BQ8)</f>
        <v>27</v>
      </c>
    </row>
    <row r="9" spans="1:73" x14ac:dyDescent="0.2">
      <c r="B9" s="3" t="s">
        <v>1</v>
      </c>
      <c r="C9" s="5">
        <v>3.75</v>
      </c>
      <c r="D9" s="6" t="s">
        <v>23</v>
      </c>
      <c r="E9" s="6" t="s">
        <v>24</v>
      </c>
      <c r="H9">
        <v>2</v>
      </c>
      <c r="I9">
        <v>3</v>
      </c>
      <c r="J9">
        <v>7</v>
      </c>
      <c r="K9">
        <v>11</v>
      </c>
      <c r="L9">
        <v>15</v>
      </c>
      <c r="M9">
        <v>19</v>
      </c>
      <c r="N9">
        <v>4</v>
      </c>
      <c r="O9">
        <v>8</v>
      </c>
      <c r="P9">
        <v>12</v>
      </c>
      <c r="Q9">
        <v>16</v>
      </c>
      <c r="R9">
        <v>20</v>
      </c>
      <c r="S9">
        <v>1</v>
      </c>
      <c r="T9">
        <v>5</v>
      </c>
      <c r="U9">
        <v>9</v>
      </c>
      <c r="V9">
        <v>13</v>
      </c>
      <c r="W9">
        <v>17</v>
      </c>
      <c r="X9">
        <v>2</v>
      </c>
      <c r="Y9">
        <v>6</v>
      </c>
      <c r="Z9">
        <v>10</v>
      </c>
      <c r="AA9">
        <v>14</v>
      </c>
      <c r="AB9">
        <v>18</v>
      </c>
      <c r="AD9">
        <f>SUMIFS($I9:$AB9,$I$2:$AB$2,$AE$7)</f>
        <v>26</v>
      </c>
      <c r="AE9">
        <f t="shared" ref="AE9:AG72" si="6">SUMIFS($I9:$AB9,$I$2:$AB$2,AE$7)</f>
        <v>26</v>
      </c>
      <c r="AF9">
        <f t="shared" si="3"/>
        <v>42</v>
      </c>
      <c r="AG9">
        <f t="shared" si="3"/>
        <v>58</v>
      </c>
      <c r="AH9">
        <f t="shared" si="3"/>
        <v>74</v>
      </c>
      <c r="AI9">
        <f t="shared" ref="AI9:AJ72" si="7">SUMIFS($I9:$AB9,$I$3:$AB$3,AI$7)</f>
        <v>95</v>
      </c>
      <c r="AJ9">
        <f t="shared" si="7"/>
        <v>115</v>
      </c>
      <c r="AK9">
        <f t="shared" ref="AK9:AL72" si="8">SUMIFS($I9:$AB9,$I$4:$AB$4,AK$7)</f>
        <v>100</v>
      </c>
      <c r="AL9">
        <f t="shared" si="8"/>
        <v>110</v>
      </c>
      <c r="AN9" s="17">
        <f>(AD9-MIN(AD9:AL9))/(MAX(AD9:AL9)-MIN(AD9:AL9))</f>
        <v>0</v>
      </c>
      <c r="AO9" s="17">
        <f t="shared" ref="AO9:AV53" si="9">(AE9-MIN($AE9:$AM9))/(MAX($AE9:$AM9)-MIN($AE9:$AM9))</f>
        <v>0</v>
      </c>
      <c r="AP9" s="17">
        <f t="shared" si="4"/>
        <v>0.1797752808988764</v>
      </c>
      <c r="AQ9" s="17">
        <f t="shared" si="4"/>
        <v>0.3595505617977528</v>
      </c>
      <c r="AR9" s="17">
        <f t="shared" si="4"/>
        <v>0.5393258426966292</v>
      </c>
      <c r="AS9" s="17">
        <f t="shared" si="4"/>
        <v>0.7752808988764045</v>
      </c>
      <c r="AT9" s="17">
        <f t="shared" si="4"/>
        <v>1</v>
      </c>
      <c r="AU9" s="17">
        <f t="shared" si="4"/>
        <v>0.8314606741573034</v>
      </c>
      <c r="AV9" s="17">
        <f t="shared" si="4"/>
        <v>0.9438202247191011</v>
      </c>
      <c r="AX9" s="41">
        <f t="shared" ref="AX9:AX72" si="10">AR9-AN9</f>
        <v>0.5393258426966292</v>
      </c>
      <c r="AY9" s="41">
        <f t="shared" ref="AY9:AY72" si="11">AT9-AS9</f>
        <v>0.2247191011235955</v>
      </c>
      <c r="AZ9" s="41">
        <f t="shared" ref="AZ9:AZ72" si="12">AU9-AV9</f>
        <v>-0.11235955056179769</v>
      </c>
      <c r="BC9" s="17">
        <f t="shared" ref="BC9:BC72" si="13">(AX9-BC$4)/BC$5</f>
        <v>1.8062614015026837</v>
      </c>
      <c r="BD9" s="17">
        <f t="shared" ref="BD9:BD72" si="14">(AY9-BD$4)/BD$5</f>
        <v>0.45466451834925775</v>
      </c>
      <c r="BE9" s="48">
        <f t="shared" ref="BE9:BE72" si="15">(AZ9-BE$4)/BE$5</f>
        <v>-0.23397759405637703</v>
      </c>
      <c r="BF9" s="48"/>
      <c r="BH9">
        <f t="shared" ref="BH9:BL72" si="16">(($BC9-BH$2)^2+($BD9-BH$3)^2+($BE9-BH$4)^2)^0.5</f>
        <v>3.16923059786915</v>
      </c>
      <c r="BI9">
        <f t="shared" si="5"/>
        <v>0.33470357180618643</v>
      </c>
      <c r="BJ9">
        <f t="shared" si="5"/>
        <v>2.7530183412676799</v>
      </c>
      <c r="BK9">
        <f t="shared" si="5"/>
        <v>2.9179015469252327</v>
      </c>
      <c r="BL9">
        <f t="shared" si="5"/>
        <v>2.512351171439231</v>
      </c>
      <c r="BM9">
        <f>MIN(BH9:BL9)</f>
        <v>0.33470357180618643</v>
      </c>
      <c r="BP9" t="str" cm="1">
        <f t="array" ref="BP9">INDEX($BH$1:$BL$1,,MATCH(BM9,BH9:BL9,0))</f>
        <v>Price Only</v>
      </c>
      <c r="BQ9" t="s">
        <v>62</v>
      </c>
      <c r="BT9" t="s">
        <v>64</v>
      </c>
      <c r="BU9">
        <f>COUNTIFS(BP:BP,BQ10)</f>
        <v>26</v>
      </c>
    </row>
    <row r="10" spans="1:73" x14ac:dyDescent="0.2">
      <c r="B10" s="3" t="s">
        <v>2</v>
      </c>
      <c r="C10" s="5">
        <v>4</v>
      </c>
      <c r="D10" s="6" t="s">
        <v>23</v>
      </c>
      <c r="E10" s="6" t="s">
        <v>24</v>
      </c>
      <c r="H10">
        <v>3</v>
      </c>
      <c r="I10">
        <v>5</v>
      </c>
      <c r="J10">
        <v>8</v>
      </c>
      <c r="K10">
        <v>12</v>
      </c>
      <c r="L10">
        <v>15</v>
      </c>
      <c r="M10">
        <v>18</v>
      </c>
      <c r="N10">
        <v>11</v>
      </c>
      <c r="O10">
        <v>14</v>
      </c>
      <c r="P10">
        <v>17</v>
      </c>
      <c r="Q10">
        <v>19</v>
      </c>
      <c r="R10">
        <v>20</v>
      </c>
      <c r="S10">
        <v>1</v>
      </c>
      <c r="T10">
        <v>2</v>
      </c>
      <c r="U10">
        <v>4</v>
      </c>
      <c r="V10">
        <v>7</v>
      </c>
      <c r="W10">
        <v>10</v>
      </c>
      <c r="X10">
        <v>3</v>
      </c>
      <c r="Y10">
        <v>6</v>
      </c>
      <c r="Z10">
        <v>9</v>
      </c>
      <c r="AA10">
        <v>13</v>
      </c>
      <c r="AB10">
        <v>16</v>
      </c>
      <c r="AD10">
        <f t="shared" ref="AD10:AD73" si="17">SUMIFS($I10:$AB10,$I$2:$AB$2,$AE$7)</f>
        <v>30</v>
      </c>
      <c r="AE10">
        <f t="shared" si="6"/>
        <v>30</v>
      </c>
      <c r="AF10">
        <f t="shared" si="3"/>
        <v>42</v>
      </c>
      <c r="AG10">
        <f t="shared" si="3"/>
        <v>54</v>
      </c>
      <c r="AH10">
        <f t="shared" si="3"/>
        <v>64</v>
      </c>
      <c r="AI10">
        <f t="shared" si="7"/>
        <v>71</v>
      </c>
      <c r="AJ10">
        <f t="shared" si="7"/>
        <v>139</v>
      </c>
      <c r="AK10">
        <f t="shared" si="8"/>
        <v>82</v>
      </c>
      <c r="AL10">
        <f t="shared" si="8"/>
        <v>128</v>
      </c>
      <c r="AN10" s="17">
        <f t="shared" ref="AN10:AN73" si="18">(AD10-MIN(AD10:AL10))/(MAX(AD10:AL10)-MIN(AD10:AL10))</f>
        <v>0</v>
      </c>
      <c r="AO10" s="17">
        <f t="shared" si="9"/>
        <v>0</v>
      </c>
      <c r="AP10" s="17">
        <f t="shared" si="4"/>
        <v>0.11009174311926606</v>
      </c>
      <c r="AQ10" s="17">
        <f t="shared" si="4"/>
        <v>0.22018348623853212</v>
      </c>
      <c r="AR10" s="17">
        <f t="shared" si="4"/>
        <v>0.31192660550458717</v>
      </c>
      <c r="AS10" s="17">
        <f t="shared" si="4"/>
        <v>0.37614678899082571</v>
      </c>
      <c r="AT10" s="17">
        <f t="shared" si="4"/>
        <v>1</v>
      </c>
      <c r="AU10" s="17">
        <f t="shared" si="4"/>
        <v>0.47706422018348627</v>
      </c>
      <c r="AV10" s="17">
        <f t="shared" si="4"/>
        <v>0.8990825688073395</v>
      </c>
      <c r="AX10" s="41">
        <f t="shared" si="10"/>
        <v>0.31192660550458717</v>
      </c>
      <c r="AY10" s="41">
        <f t="shared" si="11"/>
        <v>0.62385321100917435</v>
      </c>
      <c r="AZ10" s="41">
        <f t="shared" si="12"/>
        <v>-0.42201834862385323</v>
      </c>
      <c r="BC10" s="17">
        <f t="shared" si="13"/>
        <v>-0.2685895427819267</v>
      </c>
      <c r="BD10" s="17">
        <f t="shared" si="14"/>
        <v>1.2520770163792942</v>
      </c>
      <c r="BE10" s="48">
        <f t="shared" si="15"/>
        <v>-0.83228530761369335</v>
      </c>
      <c r="BF10" s="48"/>
      <c r="BH10">
        <f t="shared" si="16"/>
        <v>3.0784636527158469</v>
      </c>
      <c r="BI10">
        <f t="shared" si="5"/>
        <v>2.431117120072817</v>
      </c>
      <c r="BJ10">
        <f t="shared" si="5"/>
        <v>1.9644116456091825</v>
      </c>
      <c r="BK10">
        <f t="shared" si="5"/>
        <v>2.4454748522165288</v>
      </c>
      <c r="BL10">
        <f t="shared" si="5"/>
        <v>0.43103247051105442</v>
      </c>
      <c r="BM10">
        <f t="shared" ref="BM9:BM72" si="19">MIN(BH10:BL10)</f>
        <v>0.43103247051105442</v>
      </c>
      <c r="BP10" t="str" cm="1">
        <f t="array" ref="BP10">INDEX($BH$1:$BL$1,,MATCH(BM10,BH10:BL10,0))</f>
        <v>Diet Pepsi</v>
      </c>
      <c r="BQ10" t="s">
        <v>65</v>
      </c>
      <c r="BT10" t="s">
        <v>63</v>
      </c>
      <c r="BU10">
        <f>COUNTIFS(BP:BP,BQ11)</f>
        <v>25</v>
      </c>
    </row>
    <row r="11" spans="1:73" x14ac:dyDescent="0.2">
      <c r="B11" s="3" t="s">
        <v>3</v>
      </c>
      <c r="C11" s="5">
        <v>4.25</v>
      </c>
      <c r="D11" s="6" t="s">
        <v>23</v>
      </c>
      <c r="E11" s="6" t="s">
        <v>24</v>
      </c>
      <c r="H11">
        <v>4</v>
      </c>
      <c r="I11">
        <v>1</v>
      </c>
      <c r="J11">
        <v>2</v>
      </c>
      <c r="K11">
        <v>3</v>
      </c>
      <c r="L11">
        <v>6</v>
      </c>
      <c r="M11">
        <v>9</v>
      </c>
      <c r="N11">
        <v>4</v>
      </c>
      <c r="O11">
        <v>7</v>
      </c>
      <c r="P11">
        <v>10</v>
      </c>
      <c r="Q11">
        <v>13</v>
      </c>
      <c r="R11">
        <v>16</v>
      </c>
      <c r="S11">
        <v>5</v>
      </c>
      <c r="T11">
        <v>8</v>
      </c>
      <c r="U11">
        <v>11</v>
      </c>
      <c r="V11">
        <v>14</v>
      </c>
      <c r="W11">
        <v>17</v>
      </c>
      <c r="X11">
        <v>12</v>
      </c>
      <c r="Y11">
        <v>15</v>
      </c>
      <c r="Z11">
        <v>18</v>
      </c>
      <c r="AA11">
        <v>19</v>
      </c>
      <c r="AB11">
        <v>20</v>
      </c>
      <c r="AD11">
        <f t="shared" si="17"/>
        <v>32</v>
      </c>
      <c r="AE11">
        <f t="shared" si="6"/>
        <v>32</v>
      </c>
      <c r="AF11">
        <f t="shared" si="3"/>
        <v>42</v>
      </c>
      <c r="AG11">
        <f t="shared" si="3"/>
        <v>52</v>
      </c>
      <c r="AH11">
        <f t="shared" si="3"/>
        <v>62</v>
      </c>
      <c r="AI11">
        <f t="shared" si="7"/>
        <v>139</v>
      </c>
      <c r="AJ11">
        <f t="shared" si="7"/>
        <v>71</v>
      </c>
      <c r="AK11">
        <f t="shared" si="8"/>
        <v>76</v>
      </c>
      <c r="AL11">
        <f t="shared" si="8"/>
        <v>134</v>
      </c>
      <c r="AN11" s="17">
        <f t="shared" si="18"/>
        <v>0</v>
      </c>
      <c r="AO11" s="17">
        <f t="shared" si="9"/>
        <v>0</v>
      </c>
      <c r="AP11" s="17">
        <f t="shared" si="4"/>
        <v>9.3457943925233641E-2</v>
      </c>
      <c r="AQ11" s="17">
        <f t="shared" si="4"/>
        <v>0.18691588785046728</v>
      </c>
      <c r="AR11" s="17">
        <f t="shared" si="4"/>
        <v>0.28037383177570091</v>
      </c>
      <c r="AS11" s="17">
        <f t="shared" si="4"/>
        <v>1</v>
      </c>
      <c r="AT11" s="17">
        <f t="shared" si="4"/>
        <v>0.3644859813084112</v>
      </c>
      <c r="AU11" s="17">
        <f t="shared" si="4"/>
        <v>0.41121495327102803</v>
      </c>
      <c r="AV11" s="17">
        <f t="shared" si="4"/>
        <v>0.95327102803738317</v>
      </c>
      <c r="AX11" s="41">
        <f t="shared" si="10"/>
        <v>0.28037383177570091</v>
      </c>
      <c r="AY11" s="41">
        <f t="shared" si="11"/>
        <v>-0.63551401869158886</v>
      </c>
      <c r="AZ11" s="41">
        <f t="shared" si="12"/>
        <v>-0.5420560747663552</v>
      </c>
      <c r="BC11" s="17">
        <f t="shared" si="13"/>
        <v>-0.55648541778387406</v>
      </c>
      <c r="BD11" s="17">
        <f t="shared" si="14"/>
        <v>-1.2639574284361088</v>
      </c>
      <c r="BE11" s="48">
        <f t="shared" si="15"/>
        <v>-1.0642163811643535</v>
      </c>
      <c r="BF11" s="48"/>
      <c r="BH11">
        <f t="shared" si="16"/>
        <v>2.1545768738422408</v>
      </c>
      <c r="BI11">
        <f t="shared" si="5"/>
        <v>2.9253836518721541</v>
      </c>
      <c r="BJ11">
        <f t="shared" si="5"/>
        <v>3.2169534537331335</v>
      </c>
      <c r="BK11">
        <f t="shared" si="5"/>
        <v>0.12207973928066986</v>
      </c>
      <c r="BL11">
        <f t="shared" si="5"/>
        <v>2.3098552473235521</v>
      </c>
      <c r="BM11">
        <f t="shared" si="19"/>
        <v>0.12207973928066986</v>
      </c>
      <c r="BP11" t="str" cm="1">
        <f t="array" ref="BP11">INDEX($BH$1:$BL$1,,MATCH(BM11,BH11:BL11,0))</f>
        <v>Diet Coke</v>
      </c>
      <c r="BQ11" t="s">
        <v>63</v>
      </c>
      <c r="BT11" t="s">
        <v>65</v>
      </c>
      <c r="BU11">
        <f>COUNTIFS(BP:BP,BQ12)</f>
        <v>26</v>
      </c>
    </row>
    <row r="12" spans="1:73" x14ac:dyDescent="0.2">
      <c r="B12" s="3" t="s">
        <v>4</v>
      </c>
      <c r="C12" s="5">
        <v>4.5</v>
      </c>
      <c r="D12" s="6" t="s">
        <v>23</v>
      </c>
      <c r="E12" s="6" t="s">
        <v>24</v>
      </c>
      <c r="H12">
        <v>5</v>
      </c>
      <c r="I12">
        <v>5</v>
      </c>
      <c r="J12">
        <v>8</v>
      </c>
      <c r="K12">
        <v>12</v>
      </c>
      <c r="L12">
        <v>15</v>
      </c>
      <c r="M12">
        <v>18</v>
      </c>
      <c r="N12">
        <v>11</v>
      </c>
      <c r="O12">
        <v>14</v>
      </c>
      <c r="P12">
        <v>17</v>
      </c>
      <c r="Q12">
        <v>19</v>
      </c>
      <c r="R12">
        <v>20</v>
      </c>
      <c r="S12">
        <v>1</v>
      </c>
      <c r="T12">
        <v>2</v>
      </c>
      <c r="U12">
        <v>4</v>
      </c>
      <c r="V12">
        <v>7</v>
      </c>
      <c r="W12">
        <v>10</v>
      </c>
      <c r="X12">
        <v>3</v>
      </c>
      <c r="Y12">
        <v>6</v>
      </c>
      <c r="Z12">
        <v>9</v>
      </c>
      <c r="AA12">
        <v>13</v>
      </c>
      <c r="AB12">
        <v>16</v>
      </c>
      <c r="AD12">
        <f t="shared" si="17"/>
        <v>30</v>
      </c>
      <c r="AE12">
        <f t="shared" si="6"/>
        <v>30</v>
      </c>
      <c r="AF12">
        <f t="shared" si="3"/>
        <v>42</v>
      </c>
      <c r="AG12">
        <f t="shared" si="3"/>
        <v>54</v>
      </c>
      <c r="AH12">
        <f t="shared" si="3"/>
        <v>64</v>
      </c>
      <c r="AI12">
        <f t="shared" si="7"/>
        <v>71</v>
      </c>
      <c r="AJ12">
        <f t="shared" si="7"/>
        <v>139</v>
      </c>
      <c r="AK12">
        <f t="shared" si="8"/>
        <v>82</v>
      </c>
      <c r="AL12">
        <f t="shared" si="8"/>
        <v>128</v>
      </c>
      <c r="AN12" s="17">
        <f t="shared" si="18"/>
        <v>0</v>
      </c>
      <c r="AO12" s="17">
        <f t="shared" si="9"/>
        <v>0</v>
      </c>
      <c r="AP12" s="17">
        <f t="shared" si="4"/>
        <v>0.11009174311926606</v>
      </c>
      <c r="AQ12" s="17">
        <f t="shared" si="4"/>
        <v>0.22018348623853212</v>
      </c>
      <c r="AR12" s="17">
        <f t="shared" si="4"/>
        <v>0.31192660550458717</v>
      </c>
      <c r="AS12" s="17">
        <f t="shared" si="4"/>
        <v>0.37614678899082571</v>
      </c>
      <c r="AT12" s="17">
        <f t="shared" si="4"/>
        <v>1</v>
      </c>
      <c r="AU12" s="17">
        <f t="shared" si="4"/>
        <v>0.47706422018348627</v>
      </c>
      <c r="AV12" s="17">
        <f t="shared" si="4"/>
        <v>0.8990825688073395</v>
      </c>
      <c r="AX12" s="41">
        <f t="shared" si="10"/>
        <v>0.31192660550458717</v>
      </c>
      <c r="AY12" s="41">
        <f t="shared" si="11"/>
        <v>0.62385321100917435</v>
      </c>
      <c r="AZ12" s="41">
        <f t="shared" si="12"/>
        <v>-0.42201834862385323</v>
      </c>
      <c r="BC12" s="17">
        <f t="shared" si="13"/>
        <v>-0.2685895427819267</v>
      </c>
      <c r="BD12" s="17">
        <f t="shared" si="14"/>
        <v>1.2520770163792942</v>
      </c>
      <c r="BE12" s="48">
        <f t="shared" si="15"/>
        <v>-0.83228530761369335</v>
      </c>
      <c r="BF12" s="48"/>
      <c r="BH12">
        <f t="shared" si="16"/>
        <v>3.0784636527158469</v>
      </c>
      <c r="BI12">
        <f t="shared" si="5"/>
        <v>2.431117120072817</v>
      </c>
      <c r="BJ12">
        <f t="shared" si="5"/>
        <v>1.9644116456091825</v>
      </c>
      <c r="BK12">
        <f t="shared" si="5"/>
        <v>2.4454748522165288</v>
      </c>
      <c r="BL12">
        <f t="shared" si="5"/>
        <v>0.43103247051105442</v>
      </c>
      <c r="BM12">
        <f t="shared" si="19"/>
        <v>0.43103247051105442</v>
      </c>
      <c r="BP12" t="str" cm="1">
        <f t="array" ref="BP12">INDEX($BH$1:$BL$1,,MATCH(BM12,BH12:BL12,0))</f>
        <v>Diet Pepsi</v>
      </c>
      <c r="BQ12" t="s">
        <v>65</v>
      </c>
      <c r="BT12" t="s">
        <v>62</v>
      </c>
      <c r="BU12">
        <f>COUNTIFS(BP:BP,BQ9)</f>
        <v>29</v>
      </c>
    </row>
    <row r="13" spans="1:73" x14ac:dyDescent="0.2">
      <c r="B13" s="3" t="s">
        <v>5</v>
      </c>
      <c r="C13" s="5">
        <v>3.5</v>
      </c>
      <c r="D13" s="6" t="s">
        <v>23</v>
      </c>
      <c r="E13" s="6" t="s">
        <v>25</v>
      </c>
      <c r="H13">
        <v>6</v>
      </c>
      <c r="I13">
        <v>4</v>
      </c>
      <c r="J13">
        <v>7</v>
      </c>
      <c r="K13">
        <v>10</v>
      </c>
      <c r="L13">
        <v>12</v>
      </c>
      <c r="M13">
        <v>15</v>
      </c>
      <c r="N13">
        <v>1</v>
      </c>
      <c r="O13">
        <v>2</v>
      </c>
      <c r="P13">
        <v>3</v>
      </c>
      <c r="Q13">
        <v>5</v>
      </c>
      <c r="R13">
        <v>8</v>
      </c>
      <c r="S13">
        <v>13</v>
      </c>
      <c r="T13">
        <v>16</v>
      </c>
      <c r="U13">
        <v>18</v>
      </c>
      <c r="V13">
        <v>19</v>
      </c>
      <c r="W13">
        <v>20</v>
      </c>
      <c r="X13">
        <v>6</v>
      </c>
      <c r="Y13">
        <v>9</v>
      </c>
      <c r="Z13">
        <v>11</v>
      </c>
      <c r="AA13">
        <v>14</v>
      </c>
      <c r="AB13">
        <v>17</v>
      </c>
      <c r="AD13">
        <f t="shared" si="17"/>
        <v>34</v>
      </c>
      <c r="AE13">
        <f t="shared" si="6"/>
        <v>34</v>
      </c>
      <c r="AF13">
        <f t="shared" si="3"/>
        <v>42</v>
      </c>
      <c r="AG13">
        <f t="shared" si="3"/>
        <v>50</v>
      </c>
      <c r="AH13">
        <f t="shared" si="3"/>
        <v>60</v>
      </c>
      <c r="AI13">
        <f t="shared" si="7"/>
        <v>143</v>
      </c>
      <c r="AJ13">
        <f t="shared" si="7"/>
        <v>67</v>
      </c>
      <c r="AK13">
        <f t="shared" si="8"/>
        <v>134</v>
      </c>
      <c r="AL13">
        <f t="shared" si="8"/>
        <v>76</v>
      </c>
      <c r="AN13" s="17">
        <f t="shared" si="18"/>
        <v>0</v>
      </c>
      <c r="AO13" s="17">
        <f t="shared" si="9"/>
        <v>0</v>
      </c>
      <c r="AP13" s="17">
        <f t="shared" si="4"/>
        <v>7.3394495412844041E-2</v>
      </c>
      <c r="AQ13" s="17">
        <f t="shared" si="4"/>
        <v>0.14678899082568808</v>
      </c>
      <c r="AR13" s="17">
        <f t="shared" si="4"/>
        <v>0.23853211009174313</v>
      </c>
      <c r="AS13" s="17">
        <f t="shared" si="4"/>
        <v>1</v>
      </c>
      <c r="AT13" s="17">
        <f t="shared" si="4"/>
        <v>0.30275229357798167</v>
      </c>
      <c r="AU13" s="17">
        <f t="shared" si="4"/>
        <v>0.91743119266055051</v>
      </c>
      <c r="AV13" s="17">
        <f t="shared" si="4"/>
        <v>0.38532110091743121</v>
      </c>
      <c r="AX13" s="41">
        <f t="shared" si="10"/>
        <v>0.23853211009174313</v>
      </c>
      <c r="AY13" s="41">
        <f t="shared" si="11"/>
        <v>-0.69724770642201839</v>
      </c>
      <c r="AZ13" s="41">
        <f t="shared" si="12"/>
        <v>0.5321100917431193</v>
      </c>
      <c r="BC13" s="17">
        <f t="shared" si="13"/>
        <v>-0.93826038246036858</v>
      </c>
      <c r="BD13" s="17">
        <f t="shared" si="14"/>
        <v>-1.3872924502407853</v>
      </c>
      <c r="BE13" s="48">
        <f t="shared" si="15"/>
        <v>1.0112353970089827</v>
      </c>
      <c r="BF13" s="48"/>
      <c r="BH13">
        <f t="shared" si="16"/>
        <v>0.43121067301725524</v>
      </c>
      <c r="BI13">
        <f t="shared" si="5"/>
        <v>3.3007567510536542</v>
      </c>
      <c r="BJ13">
        <f t="shared" si="5"/>
        <v>2.5310686105747044</v>
      </c>
      <c r="BK13">
        <f t="shared" si="5"/>
        <v>2.1056948148054988</v>
      </c>
      <c r="BL13">
        <f t="shared" si="5"/>
        <v>3.2932253456431249</v>
      </c>
      <c r="BM13">
        <f t="shared" si="19"/>
        <v>0.43121067301725524</v>
      </c>
      <c r="BP13" t="str" cm="1">
        <f t="array" ref="BP13">INDEX($BH$1:$BL$1,,MATCH(BM13,BH13:BL13,0))</f>
        <v>Regular Coke</v>
      </c>
      <c r="BQ13" t="s">
        <v>66</v>
      </c>
    </row>
    <row r="14" spans="1:73" x14ac:dyDescent="0.2">
      <c r="B14" s="3" t="s">
        <v>6</v>
      </c>
      <c r="C14" s="5">
        <v>3.75</v>
      </c>
      <c r="D14" s="6" t="s">
        <v>23</v>
      </c>
      <c r="E14" s="6" t="s">
        <v>25</v>
      </c>
      <c r="H14">
        <v>7</v>
      </c>
      <c r="I14">
        <v>4</v>
      </c>
      <c r="J14">
        <v>7</v>
      </c>
      <c r="K14">
        <v>11</v>
      </c>
      <c r="L14">
        <v>15</v>
      </c>
      <c r="M14">
        <v>18</v>
      </c>
      <c r="N14">
        <v>9</v>
      </c>
      <c r="O14">
        <v>13</v>
      </c>
      <c r="P14">
        <v>16</v>
      </c>
      <c r="Q14">
        <v>19</v>
      </c>
      <c r="R14">
        <v>20</v>
      </c>
      <c r="S14">
        <v>1</v>
      </c>
      <c r="T14">
        <v>2</v>
      </c>
      <c r="U14">
        <v>5</v>
      </c>
      <c r="V14">
        <v>8</v>
      </c>
      <c r="W14">
        <v>12</v>
      </c>
      <c r="X14">
        <v>3</v>
      </c>
      <c r="Y14">
        <v>6</v>
      </c>
      <c r="Z14">
        <v>10</v>
      </c>
      <c r="AA14">
        <v>14</v>
      </c>
      <c r="AB14">
        <v>17</v>
      </c>
      <c r="AD14">
        <f t="shared" si="17"/>
        <v>28</v>
      </c>
      <c r="AE14">
        <f t="shared" si="6"/>
        <v>28</v>
      </c>
      <c r="AF14">
        <f t="shared" si="3"/>
        <v>42</v>
      </c>
      <c r="AG14">
        <f t="shared" si="3"/>
        <v>56</v>
      </c>
      <c r="AH14">
        <f t="shared" si="3"/>
        <v>67</v>
      </c>
      <c r="AI14">
        <f t="shared" si="7"/>
        <v>78</v>
      </c>
      <c r="AJ14">
        <f t="shared" si="7"/>
        <v>132</v>
      </c>
      <c r="AK14">
        <f t="shared" si="8"/>
        <v>83</v>
      </c>
      <c r="AL14">
        <f t="shared" si="8"/>
        <v>127</v>
      </c>
      <c r="AN14" s="17">
        <f t="shared" si="18"/>
        <v>0</v>
      </c>
      <c r="AO14" s="17">
        <f t="shared" si="9"/>
        <v>0</v>
      </c>
      <c r="AP14" s="17">
        <f t="shared" si="4"/>
        <v>0.13461538461538461</v>
      </c>
      <c r="AQ14" s="17">
        <f t="shared" si="4"/>
        <v>0.26923076923076922</v>
      </c>
      <c r="AR14" s="17">
        <f t="shared" si="4"/>
        <v>0.375</v>
      </c>
      <c r="AS14" s="17">
        <f t="shared" si="4"/>
        <v>0.48076923076923078</v>
      </c>
      <c r="AT14" s="17">
        <f t="shared" si="4"/>
        <v>1</v>
      </c>
      <c r="AU14" s="17">
        <f t="shared" si="4"/>
        <v>0.52884615384615385</v>
      </c>
      <c r="AV14" s="17">
        <f t="shared" si="4"/>
        <v>0.95192307692307687</v>
      </c>
      <c r="AX14" s="41">
        <f t="shared" si="10"/>
        <v>0.375</v>
      </c>
      <c r="AY14" s="41">
        <f t="shared" si="11"/>
        <v>0.51923076923076916</v>
      </c>
      <c r="AZ14" s="41">
        <f t="shared" si="12"/>
        <v>-0.42307692307692302</v>
      </c>
      <c r="BC14" s="17">
        <f t="shared" si="13"/>
        <v>0.30690883506673416</v>
      </c>
      <c r="BD14" s="17">
        <f t="shared" si="14"/>
        <v>1.0430564376258609</v>
      </c>
      <c r="BE14" s="48">
        <f t="shared" si="15"/>
        <v>-0.834330633839236</v>
      </c>
      <c r="BF14" s="48"/>
      <c r="BH14">
        <f t="shared" si="16"/>
        <v>3.0400496363876663</v>
      </c>
      <c r="BI14">
        <f t="shared" si="5"/>
        <v>1.8709041088021401</v>
      </c>
      <c r="BJ14">
        <f t="shared" si="5"/>
        <v>2.1101791638676994</v>
      </c>
      <c r="BK14">
        <f t="shared" si="5"/>
        <v>2.362209598005832</v>
      </c>
      <c r="BL14">
        <f t="shared" si="5"/>
        <v>0.8278702772036538</v>
      </c>
      <c r="BM14">
        <f t="shared" si="19"/>
        <v>0.8278702772036538</v>
      </c>
      <c r="BP14" t="str" cm="1">
        <f t="array" ref="BP14">INDEX($BH$1:$BL$1,,MATCH(BM14,BH14:BL14,0))</f>
        <v>Diet Pepsi</v>
      </c>
      <c r="BQ14" t="s">
        <v>65</v>
      </c>
    </row>
    <row r="15" spans="1:73" x14ac:dyDescent="0.2">
      <c r="B15" s="3" t="s">
        <v>7</v>
      </c>
      <c r="C15" s="5">
        <v>4</v>
      </c>
      <c r="D15" s="6" t="s">
        <v>23</v>
      </c>
      <c r="E15" s="6" t="s">
        <v>25</v>
      </c>
      <c r="H15">
        <v>8</v>
      </c>
      <c r="I15">
        <v>12</v>
      </c>
      <c r="J15">
        <v>15</v>
      </c>
      <c r="K15">
        <v>17</v>
      </c>
      <c r="L15">
        <v>19</v>
      </c>
      <c r="M15">
        <v>20</v>
      </c>
      <c r="N15">
        <v>3</v>
      </c>
      <c r="O15">
        <v>5</v>
      </c>
      <c r="P15">
        <v>8</v>
      </c>
      <c r="Q15">
        <v>11</v>
      </c>
      <c r="R15">
        <v>14</v>
      </c>
      <c r="S15">
        <v>7</v>
      </c>
      <c r="T15">
        <v>10</v>
      </c>
      <c r="U15">
        <v>13</v>
      </c>
      <c r="V15">
        <v>16</v>
      </c>
      <c r="W15">
        <v>18</v>
      </c>
      <c r="X15">
        <v>1</v>
      </c>
      <c r="Y15">
        <v>2</v>
      </c>
      <c r="Z15">
        <v>4</v>
      </c>
      <c r="AA15">
        <v>6</v>
      </c>
      <c r="AB15">
        <v>9</v>
      </c>
      <c r="AD15">
        <f t="shared" si="17"/>
        <v>32</v>
      </c>
      <c r="AE15">
        <f t="shared" si="6"/>
        <v>32</v>
      </c>
      <c r="AF15">
        <f t="shared" si="3"/>
        <v>42</v>
      </c>
      <c r="AG15">
        <f t="shared" si="3"/>
        <v>52</v>
      </c>
      <c r="AH15">
        <f t="shared" si="3"/>
        <v>61</v>
      </c>
      <c r="AI15">
        <f t="shared" si="7"/>
        <v>86</v>
      </c>
      <c r="AJ15">
        <f t="shared" si="7"/>
        <v>124</v>
      </c>
      <c r="AK15">
        <f t="shared" si="8"/>
        <v>147</v>
      </c>
      <c r="AL15">
        <f t="shared" si="8"/>
        <v>63</v>
      </c>
      <c r="AN15" s="17">
        <f t="shared" si="18"/>
        <v>0</v>
      </c>
      <c r="AO15" s="17">
        <f t="shared" si="9"/>
        <v>0</v>
      </c>
      <c r="AP15" s="17">
        <f t="shared" si="4"/>
        <v>8.6956521739130432E-2</v>
      </c>
      <c r="AQ15" s="17">
        <f t="shared" si="4"/>
        <v>0.17391304347826086</v>
      </c>
      <c r="AR15" s="17">
        <f t="shared" si="4"/>
        <v>0.25217391304347825</v>
      </c>
      <c r="AS15" s="17">
        <f t="shared" si="4"/>
        <v>0.46956521739130436</v>
      </c>
      <c r="AT15" s="17">
        <f t="shared" si="4"/>
        <v>0.8</v>
      </c>
      <c r="AU15" s="17">
        <f t="shared" si="4"/>
        <v>1</v>
      </c>
      <c r="AV15" s="17">
        <f t="shared" si="4"/>
        <v>0.26956521739130435</v>
      </c>
      <c r="AX15" s="41">
        <f t="shared" si="10"/>
        <v>0.25217391304347825</v>
      </c>
      <c r="AY15" s="41">
        <f t="shared" si="11"/>
        <v>0.33043478260869569</v>
      </c>
      <c r="AZ15" s="41">
        <f t="shared" si="12"/>
        <v>0.73043478260869565</v>
      </c>
      <c r="BC15" s="17">
        <f t="shared" si="13"/>
        <v>-0.81378895465057155</v>
      </c>
      <c r="BD15" s="17">
        <f t="shared" si="14"/>
        <v>0.66586923266983467</v>
      </c>
      <c r="BE15" s="48">
        <f t="shared" si="15"/>
        <v>1.3944287474849</v>
      </c>
      <c r="BF15" s="48"/>
      <c r="BH15">
        <f t="shared" si="16"/>
        <v>1.8378289263903369</v>
      </c>
      <c r="BI15">
        <f t="shared" si="5"/>
        <v>2.989816882926037</v>
      </c>
      <c r="BJ15">
        <f t="shared" si="5"/>
        <v>0.60582302522030596</v>
      </c>
      <c r="BK15">
        <f t="shared" si="5"/>
        <v>3.0653916024142571</v>
      </c>
      <c r="BL15">
        <f t="shared" si="5"/>
        <v>2.6061545717961865</v>
      </c>
      <c r="BM15">
        <f t="shared" si="19"/>
        <v>0.60582302522030596</v>
      </c>
      <c r="BP15" t="str" cm="1">
        <f t="array" ref="BP15">INDEX($BH$1:$BL$1,,MATCH(BM15,BH15:BL15,0))</f>
        <v>Regular Pepsi</v>
      </c>
      <c r="BQ15" t="s">
        <v>64</v>
      </c>
    </row>
    <row r="16" spans="1:73" x14ac:dyDescent="0.2">
      <c r="B16" s="3" t="s">
        <v>8</v>
      </c>
      <c r="C16" s="5">
        <v>4.25</v>
      </c>
      <c r="D16" s="6" t="s">
        <v>23</v>
      </c>
      <c r="E16" s="6" t="s">
        <v>25</v>
      </c>
      <c r="H16">
        <v>9</v>
      </c>
      <c r="I16">
        <v>4</v>
      </c>
      <c r="J16">
        <v>7</v>
      </c>
      <c r="K16">
        <v>10</v>
      </c>
      <c r="L16">
        <v>13</v>
      </c>
      <c r="M16">
        <v>16</v>
      </c>
      <c r="N16">
        <v>12</v>
      </c>
      <c r="O16">
        <v>15</v>
      </c>
      <c r="P16">
        <v>18</v>
      </c>
      <c r="Q16">
        <v>19</v>
      </c>
      <c r="R16">
        <v>20</v>
      </c>
      <c r="S16">
        <v>1</v>
      </c>
      <c r="T16">
        <v>2</v>
      </c>
      <c r="U16">
        <v>3</v>
      </c>
      <c r="V16">
        <v>6</v>
      </c>
      <c r="W16">
        <v>9</v>
      </c>
      <c r="X16">
        <v>5</v>
      </c>
      <c r="Y16">
        <v>8</v>
      </c>
      <c r="Z16">
        <v>11</v>
      </c>
      <c r="AA16">
        <v>14</v>
      </c>
      <c r="AB16">
        <v>17</v>
      </c>
      <c r="AD16">
        <f t="shared" si="17"/>
        <v>32</v>
      </c>
      <c r="AE16">
        <f t="shared" si="6"/>
        <v>32</v>
      </c>
      <c r="AF16">
        <f t="shared" si="3"/>
        <v>42</v>
      </c>
      <c r="AG16">
        <f t="shared" si="3"/>
        <v>52</v>
      </c>
      <c r="AH16">
        <f t="shared" si="3"/>
        <v>62</v>
      </c>
      <c r="AI16">
        <f t="shared" si="7"/>
        <v>76</v>
      </c>
      <c r="AJ16">
        <f t="shared" si="7"/>
        <v>134</v>
      </c>
      <c r="AK16">
        <f t="shared" si="8"/>
        <v>71</v>
      </c>
      <c r="AL16">
        <f t="shared" si="8"/>
        <v>139</v>
      </c>
      <c r="AN16" s="17">
        <f t="shared" si="18"/>
        <v>0</v>
      </c>
      <c r="AO16" s="17">
        <f t="shared" si="9"/>
        <v>0</v>
      </c>
      <c r="AP16" s="17">
        <f t="shared" si="4"/>
        <v>9.3457943925233641E-2</v>
      </c>
      <c r="AQ16" s="17">
        <f t="shared" si="4"/>
        <v>0.18691588785046728</v>
      </c>
      <c r="AR16" s="17">
        <f t="shared" si="4"/>
        <v>0.28037383177570091</v>
      </c>
      <c r="AS16" s="17">
        <f t="shared" si="4"/>
        <v>0.41121495327102803</v>
      </c>
      <c r="AT16" s="17">
        <f t="shared" si="4"/>
        <v>0.95327102803738317</v>
      </c>
      <c r="AU16" s="17">
        <f t="shared" si="4"/>
        <v>0.3644859813084112</v>
      </c>
      <c r="AV16" s="17">
        <f t="shared" si="4"/>
        <v>1</v>
      </c>
      <c r="AX16" s="41">
        <f t="shared" si="10"/>
        <v>0.28037383177570091</v>
      </c>
      <c r="AY16" s="41">
        <f t="shared" si="11"/>
        <v>0.5420560747663552</v>
      </c>
      <c r="AZ16" s="41">
        <f t="shared" si="12"/>
        <v>-0.63551401869158886</v>
      </c>
      <c r="BC16" s="17">
        <f t="shared" si="13"/>
        <v>-0.55648541778387406</v>
      </c>
      <c r="BD16" s="17">
        <f t="shared" si="14"/>
        <v>1.0886581124880976</v>
      </c>
      <c r="BE16" s="48">
        <f t="shared" si="15"/>
        <v>-1.2447912884287962</v>
      </c>
      <c r="BF16" s="48"/>
      <c r="BH16">
        <f t="shared" si="16"/>
        <v>3.2202484745891189</v>
      </c>
      <c r="BI16">
        <f t="shared" si="5"/>
        <v>2.7694663602934475</v>
      </c>
      <c r="BJ16">
        <f t="shared" si="5"/>
        <v>2.3575757270849178</v>
      </c>
      <c r="BK16">
        <f t="shared" si="5"/>
        <v>2.2761267012608393</v>
      </c>
      <c r="BL16">
        <f t="shared" si="5"/>
        <v>0.14110572595956145</v>
      </c>
      <c r="BM16">
        <f t="shared" si="19"/>
        <v>0.14110572595956145</v>
      </c>
      <c r="BP16" t="str" cm="1">
        <f t="array" ref="BP16">INDEX($BH$1:$BL$1,,MATCH(BM16,BH16:BL16,0))</f>
        <v>Diet Pepsi</v>
      </c>
      <c r="BQ16" t="s">
        <v>65</v>
      </c>
    </row>
    <row r="17" spans="2:69" x14ac:dyDescent="0.2">
      <c r="B17" s="3" t="s">
        <v>9</v>
      </c>
      <c r="C17" s="5">
        <v>4.5</v>
      </c>
      <c r="D17" s="6" t="s">
        <v>23</v>
      </c>
      <c r="E17" s="6" t="s">
        <v>25</v>
      </c>
      <c r="H17">
        <v>10</v>
      </c>
      <c r="I17">
        <v>2</v>
      </c>
      <c r="J17">
        <v>6</v>
      </c>
      <c r="K17">
        <v>10</v>
      </c>
      <c r="L17">
        <v>14</v>
      </c>
      <c r="M17">
        <v>18</v>
      </c>
      <c r="N17">
        <v>2</v>
      </c>
      <c r="O17">
        <v>6</v>
      </c>
      <c r="P17">
        <v>10</v>
      </c>
      <c r="Q17">
        <v>14</v>
      </c>
      <c r="R17">
        <v>18</v>
      </c>
      <c r="S17">
        <v>4</v>
      </c>
      <c r="T17">
        <v>8</v>
      </c>
      <c r="U17">
        <v>12</v>
      </c>
      <c r="V17">
        <v>16</v>
      </c>
      <c r="W17">
        <v>20</v>
      </c>
      <c r="X17">
        <v>4</v>
      </c>
      <c r="Y17">
        <v>8</v>
      </c>
      <c r="Z17">
        <v>12</v>
      </c>
      <c r="AA17">
        <v>16</v>
      </c>
      <c r="AB17">
        <v>20</v>
      </c>
      <c r="AD17">
        <f t="shared" si="17"/>
        <v>28</v>
      </c>
      <c r="AE17">
        <f t="shared" si="6"/>
        <v>28</v>
      </c>
      <c r="AF17">
        <f t="shared" si="3"/>
        <v>44</v>
      </c>
      <c r="AG17">
        <f>SUMIFS($I17:$AB17,$I$2:$AB$2,AG$7)</f>
        <v>60</v>
      </c>
      <c r="AH17">
        <f t="shared" si="3"/>
        <v>76</v>
      </c>
      <c r="AI17">
        <f t="shared" si="7"/>
        <v>120</v>
      </c>
      <c r="AJ17">
        <f t="shared" si="7"/>
        <v>100</v>
      </c>
      <c r="AK17">
        <f t="shared" si="8"/>
        <v>110</v>
      </c>
      <c r="AL17">
        <f t="shared" si="8"/>
        <v>110</v>
      </c>
      <c r="AN17" s="17">
        <f t="shared" si="18"/>
        <v>0</v>
      </c>
      <c r="AO17" s="17">
        <f t="shared" si="9"/>
        <v>0</v>
      </c>
      <c r="AP17" s="17">
        <f t="shared" si="4"/>
        <v>0.17391304347826086</v>
      </c>
      <c r="AQ17" s="17">
        <f t="shared" si="4"/>
        <v>0.34782608695652173</v>
      </c>
      <c r="AR17" s="17">
        <f t="shared" si="4"/>
        <v>0.52173913043478259</v>
      </c>
      <c r="AS17" s="17">
        <f t="shared" si="4"/>
        <v>1</v>
      </c>
      <c r="AT17" s="17">
        <f t="shared" si="4"/>
        <v>0.78260869565217395</v>
      </c>
      <c r="AU17" s="17">
        <f t="shared" si="4"/>
        <v>0.89130434782608692</v>
      </c>
      <c r="AV17" s="17">
        <f t="shared" si="4"/>
        <v>0.89130434782608692</v>
      </c>
      <c r="AX17" s="41">
        <f t="shared" si="10"/>
        <v>0.52173913043478259</v>
      </c>
      <c r="AY17" s="41">
        <f t="shared" si="11"/>
        <v>-0.21739130434782605</v>
      </c>
      <c r="AZ17" s="41">
        <f t="shared" si="12"/>
        <v>0</v>
      </c>
      <c r="BC17" s="17">
        <f t="shared" si="13"/>
        <v>1.6457955749944886</v>
      </c>
      <c r="BD17" s="17">
        <f t="shared" si="14"/>
        <v>-0.42860843202099175</v>
      </c>
      <c r="BE17" s="48">
        <f t="shared" si="15"/>
        <v>-1.6881919030586643E-2</v>
      </c>
      <c r="BF17" s="48"/>
      <c r="BH17">
        <f t="shared" si="16"/>
        <v>2.5976189680553894</v>
      </c>
      <c r="BI17">
        <f t="shared" si="5"/>
        <v>0.62756630058390805</v>
      </c>
      <c r="BJ17">
        <f t="shared" si="5"/>
        <v>2.8729161004560155</v>
      </c>
      <c r="BK17">
        <f t="shared" si="5"/>
        <v>2.4698127611130301</v>
      </c>
      <c r="BL17">
        <f t="shared" si="5"/>
        <v>2.8068112990829999</v>
      </c>
      <c r="BM17">
        <f t="shared" si="19"/>
        <v>0.62756630058390805</v>
      </c>
      <c r="BP17" t="str" cm="1">
        <f t="array" ref="BP17">INDEX($BH$1:$BL$1,,MATCH(BM17,BH17:BL17,0))</f>
        <v>Price Only</v>
      </c>
      <c r="BQ17" t="s">
        <v>62</v>
      </c>
    </row>
    <row r="18" spans="2:69" x14ac:dyDescent="0.2">
      <c r="B18" s="3" t="s">
        <v>10</v>
      </c>
      <c r="C18" s="5">
        <v>3.5</v>
      </c>
      <c r="D18" s="6" t="s">
        <v>26</v>
      </c>
      <c r="E18" s="6" t="s">
        <v>24</v>
      </c>
      <c r="H18">
        <v>11</v>
      </c>
      <c r="I18">
        <v>11</v>
      </c>
      <c r="J18">
        <v>14</v>
      </c>
      <c r="K18">
        <v>17</v>
      </c>
      <c r="L18">
        <v>19</v>
      </c>
      <c r="M18">
        <v>20</v>
      </c>
      <c r="N18">
        <v>3</v>
      </c>
      <c r="O18">
        <v>6</v>
      </c>
      <c r="P18">
        <v>9</v>
      </c>
      <c r="Q18">
        <v>13</v>
      </c>
      <c r="R18">
        <v>16</v>
      </c>
      <c r="S18">
        <v>5</v>
      </c>
      <c r="T18">
        <v>8</v>
      </c>
      <c r="U18">
        <v>12</v>
      </c>
      <c r="V18">
        <v>15</v>
      </c>
      <c r="W18">
        <v>18</v>
      </c>
      <c r="X18">
        <v>1</v>
      </c>
      <c r="Y18">
        <v>2</v>
      </c>
      <c r="Z18">
        <v>4</v>
      </c>
      <c r="AA18">
        <v>7</v>
      </c>
      <c r="AB18">
        <v>10</v>
      </c>
      <c r="AD18">
        <f t="shared" si="17"/>
        <v>30</v>
      </c>
      <c r="AE18">
        <f t="shared" si="6"/>
        <v>30</v>
      </c>
      <c r="AF18">
        <f t="shared" si="3"/>
        <v>42</v>
      </c>
      <c r="AG18">
        <f t="shared" si="3"/>
        <v>54</v>
      </c>
      <c r="AH18">
        <f t="shared" si="3"/>
        <v>64</v>
      </c>
      <c r="AI18">
        <f t="shared" si="7"/>
        <v>82</v>
      </c>
      <c r="AJ18">
        <f t="shared" si="7"/>
        <v>128</v>
      </c>
      <c r="AK18">
        <f t="shared" si="8"/>
        <v>139</v>
      </c>
      <c r="AL18">
        <f t="shared" si="8"/>
        <v>71</v>
      </c>
      <c r="AN18" s="17">
        <f t="shared" si="18"/>
        <v>0</v>
      </c>
      <c r="AO18" s="17">
        <f t="shared" si="9"/>
        <v>0</v>
      </c>
      <c r="AP18" s="17">
        <f t="shared" si="4"/>
        <v>0.11009174311926606</v>
      </c>
      <c r="AQ18" s="17">
        <f t="shared" si="4"/>
        <v>0.22018348623853212</v>
      </c>
      <c r="AR18" s="17">
        <f t="shared" si="4"/>
        <v>0.31192660550458717</v>
      </c>
      <c r="AS18" s="17">
        <f t="shared" si="4"/>
        <v>0.47706422018348627</v>
      </c>
      <c r="AT18" s="17">
        <f t="shared" si="4"/>
        <v>0.8990825688073395</v>
      </c>
      <c r="AU18" s="17">
        <f t="shared" si="4"/>
        <v>1</v>
      </c>
      <c r="AV18" s="17">
        <f t="shared" si="4"/>
        <v>0.37614678899082571</v>
      </c>
      <c r="AX18" s="41">
        <f t="shared" si="10"/>
        <v>0.31192660550458717</v>
      </c>
      <c r="AY18" s="41">
        <f t="shared" si="11"/>
        <v>0.42201834862385323</v>
      </c>
      <c r="AZ18" s="41">
        <f t="shared" si="12"/>
        <v>0.62385321100917435</v>
      </c>
      <c r="BC18" s="17">
        <f t="shared" si="13"/>
        <v>-0.2685895427819267</v>
      </c>
      <c r="BD18" s="17">
        <f t="shared" si="14"/>
        <v>0.84884001453455993</v>
      </c>
      <c r="BE18" s="48">
        <f t="shared" si="15"/>
        <v>1.1884970032227014</v>
      </c>
      <c r="BF18" s="48"/>
      <c r="BH18">
        <f t="shared" si="16"/>
        <v>2.0116710854421997</v>
      </c>
      <c r="BI18">
        <f t="shared" si="5"/>
        <v>2.4665382325244676</v>
      </c>
      <c r="BJ18">
        <f t="shared" si="5"/>
        <v>0.35686033077599399</v>
      </c>
      <c r="BK18">
        <f t="shared" si="5"/>
        <v>3.0129390147035462</v>
      </c>
      <c r="BL18">
        <f t="shared" si="5"/>
        <v>2.3630637015245188</v>
      </c>
      <c r="BM18">
        <f t="shared" si="19"/>
        <v>0.35686033077599399</v>
      </c>
      <c r="BP18" t="str" cm="1">
        <f t="array" ref="BP18">INDEX($BH$1:$BL$1,,MATCH(BM18,BH18:BL18,0))</f>
        <v>Regular Pepsi</v>
      </c>
      <c r="BQ18" t="s">
        <v>64</v>
      </c>
    </row>
    <row r="19" spans="2:69" x14ac:dyDescent="0.2">
      <c r="B19" s="3" t="s">
        <v>11</v>
      </c>
      <c r="C19" s="5">
        <v>3.75</v>
      </c>
      <c r="D19" s="6" t="s">
        <v>26</v>
      </c>
      <c r="E19" s="6" t="s">
        <v>24</v>
      </c>
      <c r="H19">
        <v>12</v>
      </c>
      <c r="I19">
        <v>4</v>
      </c>
      <c r="J19">
        <v>7</v>
      </c>
      <c r="K19">
        <v>10</v>
      </c>
      <c r="L19">
        <v>12</v>
      </c>
      <c r="M19">
        <v>15</v>
      </c>
      <c r="N19">
        <v>13</v>
      </c>
      <c r="O19">
        <v>16</v>
      </c>
      <c r="P19">
        <v>18</v>
      </c>
      <c r="Q19">
        <v>19</v>
      </c>
      <c r="R19">
        <v>20</v>
      </c>
      <c r="S19">
        <v>1</v>
      </c>
      <c r="T19">
        <v>2</v>
      </c>
      <c r="U19">
        <v>3</v>
      </c>
      <c r="V19">
        <v>5</v>
      </c>
      <c r="W19">
        <v>8</v>
      </c>
      <c r="X19">
        <v>6</v>
      </c>
      <c r="Y19">
        <v>9</v>
      </c>
      <c r="Z19">
        <v>11</v>
      </c>
      <c r="AA19">
        <v>14</v>
      </c>
      <c r="AB19">
        <v>17</v>
      </c>
      <c r="AD19">
        <f t="shared" si="17"/>
        <v>34</v>
      </c>
      <c r="AE19">
        <f t="shared" si="6"/>
        <v>34</v>
      </c>
      <c r="AF19">
        <f t="shared" si="3"/>
        <v>42</v>
      </c>
      <c r="AG19">
        <f t="shared" si="3"/>
        <v>50</v>
      </c>
      <c r="AH19">
        <f t="shared" si="3"/>
        <v>60</v>
      </c>
      <c r="AI19">
        <f t="shared" si="7"/>
        <v>76</v>
      </c>
      <c r="AJ19">
        <f t="shared" si="7"/>
        <v>134</v>
      </c>
      <c r="AK19">
        <f t="shared" si="8"/>
        <v>67</v>
      </c>
      <c r="AL19">
        <f t="shared" si="8"/>
        <v>143</v>
      </c>
      <c r="AN19" s="17">
        <f t="shared" si="18"/>
        <v>0</v>
      </c>
      <c r="AO19" s="17">
        <f t="shared" si="9"/>
        <v>0</v>
      </c>
      <c r="AP19" s="17">
        <f t="shared" si="4"/>
        <v>7.3394495412844041E-2</v>
      </c>
      <c r="AQ19" s="17">
        <f t="shared" si="4"/>
        <v>0.14678899082568808</v>
      </c>
      <c r="AR19" s="17">
        <f t="shared" si="4"/>
        <v>0.23853211009174313</v>
      </c>
      <c r="AS19" s="17">
        <f t="shared" si="4"/>
        <v>0.38532110091743121</v>
      </c>
      <c r="AT19" s="17">
        <f t="shared" si="4"/>
        <v>0.91743119266055051</v>
      </c>
      <c r="AU19" s="17">
        <f t="shared" si="4"/>
        <v>0.30275229357798167</v>
      </c>
      <c r="AV19" s="17">
        <f t="shared" si="4"/>
        <v>1</v>
      </c>
      <c r="AX19" s="41">
        <f t="shared" si="10"/>
        <v>0.23853211009174313</v>
      </c>
      <c r="AY19" s="41">
        <f t="shared" si="11"/>
        <v>0.5321100917431193</v>
      </c>
      <c r="AZ19" s="41">
        <f t="shared" si="12"/>
        <v>-0.69724770642201839</v>
      </c>
      <c r="BC19" s="17">
        <f t="shared" si="13"/>
        <v>-0.93826038246036858</v>
      </c>
      <c r="BD19" s="17">
        <f t="shared" si="14"/>
        <v>1.0687874700862332</v>
      </c>
      <c r="BE19" s="48">
        <f t="shared" si="15"/>
        <v>-1.3640701262548498</v>
      </c>
      <c r="BF19" s="48"/>
      <c r="BH19">
        <f t="shared" si="16"/>
        <v>3.3115427291561552</v>
      </c>
      <c r="BI19">
        <f t="shared" si="5"/>
        <v>3.1395240386926142</v>
      </c>
      <c r="BJ19">
        <f t="shared" si="5"/>
        <v>2.5140194352170915</v>
      </c>
      <c r="BK19">
        <f t="shared" si="5"/>
        <v>2.315569960654583</v>
      </c>
      <c r="BL19">
        <f t="shared" si="5"/>
        <v>0.52600160690941411</v>
      </c>
      <c r="BM19">
        <f t="shared" si="19"/>
        <v>0.52600160690941411</v>
      </c>
      <c r="BP19" t="str" cm="1">
        <f t="array" ref="BP19">INDEX($BH$1:$BL$1,,MATCH(BM19,BH19:BL19,0))</f>
        <v>Diet Pepsi</v>
      </c>
      <c r="BQ19" t="s">
        <v>65</v>
      </c>
    </row>
    <row r="20" spans="2:69" x14ac:dyDescent="0.2">
      <c r="B20" s="3" t="s">
        <v>12</v>
      </c>
      <c r="C20" s="5">
        <v>4</v>
      </c>
      <c r="D20" s="6" t="s">
        <v>26</v>
      </c>
      <c r="E20" s="6" t="s">
        <v>24</v>
      </c>
      <c r="H20">
        <v>13</v>
      </c>
      <c r="I20">
        <v>2</v>
      </c>
      <c r="J20">
        <v>6</v>
      </c>
      <c r="K20">
        <v>10</v>
      </c>
      <c r="L20">
        <v>14</v>
      </c>
      <c r="M20">
        <v>18</v>
      </c>
      <c r="N20">
        <v>1</v>
      </c>
      <c r="O20">
        <v>5</v>
      </c>
      <c r="P20">
        <v>9</v>
      </c>
      <c r="Q20">
        <v>13</v>
      </c>
      <c r="R20">
        <v>17</v>
      </c>
      <c r="S20">
        <v>4</v>
      </c>
      <c r="T20">
        <v>8</v>
      </c>
      <c r="U20">
        <v>12</v>
      </c>
      <c r="V20">
        <v>16</v>
      </c>
      <c r="W20">
        <v>20</v>
      </c>
      <c r="X20">
        <v>3</v>
      </c>
      <c r="Y20">
        <v>7</v>
      </c>
      <c r="Z20">
        <v>11</v>
      </c>
      <c r="AA20">
        <v>15</v>
      </c>
      <c r="AB20">
        <v>19</v>
      </c>
      <c r="AD20">
        <f t="shared" si="17"/>
        <v>26</v>
      </c>
      <c r="AE20">
        <f t="shared" si="6"/>
        <v>26</v>
      </c>
      <c r="AF20">
        <f t="shared" si="3"/>
        <v>42</v>
      </c>
      <c r="AG20">
        <f t="shared" si="3"/>
        <v>58</v>
      </c>
      <c r="AH20">
        <f t="shared" si="3"/>
        <v>74</v>
      </c>
      <c r="AI20">
        <f t="shared" si="7"/>
        <v>115</v>
      </c>
      <c r="AJ20">
        <f t="shared" si="7"/>
        <v>95</v>
      </c>
      <c r="AK20">
        <f t="shared" si="8"/>
        <v>110</v>
      </c>
      <c r="AL20">
        <f t="shared" si="8"/>
        <v>100</v>
      </c>
      <c r="AN20" s="17">
        <f t="shared" si="18"/>
        <v>0</v>
      </c>
      <c r="AO20" s="17">
        <f t="shared" si="9"/>
        <v>0</v>
      </c>
      <c r="AP20" s="17">
        <f t="shared" si="4"/>
        <v>0.1797752808988764</v>
      </c>
      <c r="AQ20" s="17">
        <f t="shared" si="4"/>
        <v>0.3595505617977528</v>
      </c>
      <c r="AR20" s="17">
        <f t="shared" si="4"/>
        <v>0.5393258426966292</v>
      </c>
      <c r="AS20" s="17">
        <f t="shared" si="4"/>
        <v>1</v>
      </c>
      <c r="AT20" s="17">
        <f t="shared" si="4"/>
        <v>0.7752808988764045</v>
      </c>
      <c r="AU20" s="17">
        <f t="shared" si="4"/>
        <v>0.9438202247191011</v>
      </c>
      <c r="AV20" s="17">
        <f t="shared" si="4"/>
        <v>0.8314606741573034</v>
      </c>
      <c r="AX20" s="41">
        <f t="shared" si="10"/>
        <v>0.5393258426966292</v>
      </c>
      <c r="AY20" s="41">
        <f t="shared" si="11"/>
        <v>-0.2247191011235955</v>
      </c>
      <c r="AZ20" s="41">
        <f t="shared" si="12"/>
        <v>0.11235955056179769</v>
      </c>
      <c r="BC20" s="17">
        <f t="shared" si="13"/>
        <v>1.8062614015026837</v>
      </c>
      <c r="BD20" s="17">
        <f t="shared" si="14"/>
        <v>-0.44324831517629981</v>
      </c>
      <c r="BE20" s="48">
        <f t="shared" si="15"/>
        <v>0.20021375599520369</v>
      </c>
      <c r="BF20" s="48"/>
      <c r="BH20">
        <f t="shared" si="16"/>
        <v>2.6535610919554187</v>
      </c>
      <c r="BI20">
        <f t="shared" si="5"/>
        <v>0.67444764524333678</v>
      </c>
      <c r="BJ20">
        <f t="shared" si="5"/>
        <v>2.9277723178997812</v>
      </c>
      <c r="BK20">
        <f t="shared" si="5"/>
        <v>2.6969816156310826</v>
      </c>
      <c r="BL20">
        <f t="shared" si="5"/>
        <v>3.0272805719280238</v>
      </c>
      <c r="BM20">
        <f t="shared" si="19"/>
        <v>0.67444764524333678</v>
      </c>
      <c r="BP20" t="str" cm="1">
        <f t="array" ref="BP20">INDEX($BH$1:$BL$1,,MATCH(BM20,BH20:BL20,0))</f>
        <v>Price Only</v>
      </c>
      <c r="BQ20" t="s">
        <v>62</v>
      </c>
    </row>
    <row r="21" spans="2:69" x14ac:dyDescent="0.2">
      <c r="B21" s="3" t="s">
        <v>13</v>
      </c>
      <c r="C21" s="5">
        <v>4.25</v>
      </c>
      <c r="D21" s="6" t="s">
        <v>26</v>
      </c>
      <c r="E21" s="6" t="s">
        <v>24</v>
      </c>
      <c r="H21">
        <v>14</v>
      </c>
      <c r="I21">
        <v>1</v>
      </c>
      <c r="J21">
        <v>2</v>
      </c>
      <c r="K21">
        <v>5</v>
      </c>
      <c r="L21">
        <v>8</v>
      </c>
      <c r="M21">
        <v>12</v>
      </c>
      <c r="N21">
        <v>3</v>
      </c>
      <c r="O21">
        <v>6</v>
      </c>
      <c r="P21">
        <v>10</v>
      </c>
      <c r="Q21">
        <v>14</v>
      </c>
      <c r="R21">
        <v>17</v>
      </c>
      <c r="S21">
        <v>4</v>
      </c>
      <c r="T21">
        <v>7</v>
      </c>
      <c r="U21">
        <v>11</v>
      </c>
      <c r="V21">
        <v>15</v>
      </c>
      <c r="W21">
        <v>18</v>
      </c>
      <c r="X21">
        <v>9</v>
      </c>
      <c r="Y21">
        <v>13</v>
      </c>
      <c r="Z21">
        <v>16</v>
      </c>
      <c r="AA21">
        <v>19</v>
      </c>
      <c r="AB21">
        <v>20</v>
      </c>
      <c r="AD21">
        <f t="shared" si="17"/>
        <v>28</v>
      </c>
      <c r="AE21">
        <f t="shared" si="6"/>
        <v>28</v>
      </c>
      <c r="AF21">
        <f t="shared" si="3"/>
        <v>42</v>
      </c>
      <c r="AG21">
        <f t="shared" si="3"/>
        <v>56</v>
      </c>
      <c r="AH21">
        <f t="shared" si="3"/>
        <v>67</v>
      </c>
      <c r="AI21">
        <f t="shared" si="7"/>
        <v>132</v>
      </c>
      <c r="AJ21">
        <f t="shared" si="7"/>
        <v>78</v>
      </c>
      <c r="AK21">
        <f t="shared" si="8"/>
        <v>83</v>
      </c>
      <c r="AL21">
        <f t="shared" si="8"/>
        <v>127</v>
      </c>
      <c r="AN21" s="17">
        <f t="shared" si="18"/>
        <v>0</v>
      </c>
      <c r="AO21" s="17">
        <f t="shared" si="9"/>
        <v>0</v>
      </c>
      <c r="AP21" s="17">
        <f t="shared" si="4"/>
        <v>0.13461538461538461</v>
      </c>
      <c r="AQ21" s="17">
        <f t="shared" si="4"/>
        <v>0.26923076923076922</v>
      </c>
      <c r="AR21" s="17">
        <f t="shared" si="4"/>
        <v>0.375</v>
      </c>
      <c r="AS21" s="17">
        <f t="shared" si="4"/>
        <v>1</v>
      </c>
      <c r="AT21" s="17">
        <f t="shared" si="4"/>
        <v>0.48076923076923078</v>
      </c>
      <c r="AU21" s="17">
        <f t="shared" si="4"/>
        <v>0.52884615384615385</v>
      </c>
      <c r="AV21" s="17">
        <f t="shared" si="4"/>
        <v>0.95192307692307687</v>
      </c>
      <c r="AX21" s="41">
        <f t="shared" si="10"/>
        <v>0.375</v>
      </c>
      <c r="AY21" s="41">
        <f t="shared" si="11"/>
        <v>-0.51923076923076916</v>
      </c>
      <c r="AZ21" s="41">
        <f t="shared" si="12"/>
        <v>-0.42307692307692302</v>
      </c>
      <c r="BC21" s="17">
        <f t="shared" si="13"/>
        <v>0.30690883506673416</v>
      </c>
      <c r="BD21" s="17">
        <f t="shared" si="14"/>
        <v>-1.0316402344529032</v>
      </c>
      <c r="BE21" s="48">
        <f t="shared" si="15"/>
        <v>-0.834330633839236</v>
      </c>
      <c r="BF21" s="48"/>
      <c r="BH21">
        <f t="shared" si="16"/>
        <v>2.1253053063957772</v>
      </c>
      <c r="BI21">
        <f t="shared" si="5"/>
        <v>2.0619890312487508</v>
      </c>
      <c r="BJ21">
        <f t="shared" si="5"/>
        <v>3.0020139137521871</v>
      </c>
      <c r="BK21">
        <f t="shared" si="5"/>
        <v>0.82211903994737967</v>
      </c>
      <c r="BL21">
        <f t="shared" si="5"/>
        <v>2.2324964132044514</v>
      </c>
      <c r="BM21">
        <f t="shared" si="19"/>
        <v>0.82211903994737967</v>
      </c>
      <c r="BP21" t="str" cm="1">
        <f t="array" ref="BP21">INDEX($BH$1:$BL$1,,MATCH(BM21,BH21:BL21,0))</f>
        <v>Diet Coke</v>
      </c>
      <c r="BQ21" t="s">
        <v>63</v>
      </c>
    </row>
    <row r="22" spans="2:69" x14ac:dyDescent="0.2">
      <c r="B22" s="3" t="s">
        <v>14</v>
      </c>
      <c r="C22" s="5">
        <v>4.5</v>
      </c>
      <c r="D22" s="6" t="s">
        <v>26</v>
      </c>
      <c r="E22" s="6" t="s">
        <v>24</v>
      </c>
      <c r="H22">
        <v>15</v>
      </c>
      <c r="I22">
        <v>1</v>
      </c>
      <c r="J22">
        <v>2</v>
      </c>
      <c r="K22">
        <v>4</v>
      </c>
      <c r="L22">
        <v>6</v>
      </c>
      <c r="M22">
        <v>9</v>
      </c>
      <c r="N22">
        <v>7</v>
      </c>
      <c r="O22">
        <v>10</v>
      </c>
      <c r="P22">
        <v>13</v>
      </c>
      <c r="Q22">
        <v>16</v>
      </c>
      <c r="R22">
        <v>18</v>
      </c>
      <c r="S22">
        <v>3</v>
      </c>
      <c r="T22">
        <v>5</v>
      </c>
      <c r="U22">
        <v>8</v>
      </c>
      <c r="V22">
        <v>11</v>
      </c>
      <c r="W22">
        <v>14</v>
      </c>
      <c r="X22">
        <v>12</v>
      </c>
      <c r="Y22">
        <v>15</v>
      </c>
      <c r="Z22">
        <v>17</v>
      </c>
      <c r="AA22">
        <v>19</v>
      </c>
      <c r="AB22">
        <v>20</v>
      </c>
      <c r="AD22">
        <f t="shared" si="17"/>
        <v>32</v>
      </c>
      <c r="AE22">
        <f t="shared" si="6"/>
        <v>32</v>
      </c>
      <c r="AF22">
        <f t="shared" si="3"/>
        <v>42</v>
      </c>
      <c r="AG22">
        <f t="shared" si="3"/>
        <v>52</v>
      </c>
      <c r="AH22">
        <f t="shared" si="3"/>
        <v>61</v>
      </c>
      <c r="AI22">
        <f t="shared" si="7"/>
        <v>124</v>
      </c>
      <c r="AJ22">
        <f t="shared" si="7"/>
        <v>86</v>
      </c>
      <c r="AK22">
        <f t="shared" si="8"/>
        <v>63</v>
      </c>
      <c r="AL22">
        <f t="shared" si="8"/>
        <v>147</v>
      </c>
      <c r="AN22" s="17">
        <f t="shared" si="18"/>
        <v>0</v>
      </c>
      <c r="AO22" s="17">
        <f t="shared" si="9"/>
        <v>0</v>
      </c>
      <c r="AP22" s="17">
        <f t="shared" si="4"/>
        <v>8.6956521739130432E-2</v>
      </c>
      <c r="AQ22" s="17">
        <f t="shared" si="4"/>
        <v>0.17391304347826086</v>
      </c>
      <c r="AR22" s="17">
        <f t="shared" si="4"/>
        <v>0.25217391304347825</v>
      </c>
      <c r="AS22" s="17">
        <f t="shared" si="4"/>
        <v>0.8</v>
      </c>
      <c r="AT22" s="17">
        <f t="shared" si="4"/>
        <v>0.46956521739130436</v>
      </c>
      <c r="AU22" s="17">
        <f t="shared" si="4"/>
        <v>0.26956521739130435</v>
      </c>
      <c r="AV22" s="17">
        <f t="shared" si="4"/>
        <v>1</v>
      </c>
      <c r="AX22" s="41">
        <f t="shared" si="10"/>
        <v>0.25217391304347825</v>
      </c>
      <c r="AY22" s="41">
        <f t="shared" si="11"/>
        <v>-0.33043478260869569</v>
      </c>
      <c r="AZ22" s="41">
        <f t="shared" si="12"/>
        <v>-0.73043478260869565</v>
      </c>
      <c r="BC22" s="17">
        <f t="shared" si="13"/>
        <v>-0.81378895465057155</v>
      </c>
      <c r="BD22" s="17">
        <f t="shared" si="14"/>
        <v>-0.65445302949687678</v>
      </c>
      <c r="BE22" s="48">
        <f t="shared" si="15"/>
        <v>-1.4281925855460733</v>
      </c>
      <c r="BF22" s="48"/>
      <c r="BH22">
        <f t="shared" si="16"/>
        <v>2.5683775556165909</v>
      </c>
      <c r="BI22">
        <f t="shared" si="5"/>
        <v>3.0500546079017314</v>
      </c>
      <c r="BJ22">
        <f t="shared" si="5"/>
        <v>3.1052092875287616</v>
      </c>
      <c r="BK22">
        <f t="shared" si="5"/>
        <v>0.73595086567639612</v>
      </c>
      <c r="BL22">
        <f t="shared" si="5"/>
        <v>1.7544956640437503</v>
      </c>
      <c r="BM22">
        <f t="shared" si="19"/>
        <v>0.73595086567639612</v>
      </c>
      <c r="BP22" t="str" cm="1">
        <f t="array" ref="BP22">INDEX($BH$1:$BL$1,,MATCH(BM22,BH22:BL22,0))</f>
        <v>Diet Coke</v>
      </c>
      <c r="BQ22" t="s">
        <v>63</v>
      </c>
    </row>
    <row r="23" spans="2:69" x14ac:dyDescent="0.2">
      <c r="B23" s="3" t="s">
        <v>15</v>
      </c>
      <c r="C23" s="5">
        <v>3.5</v>
      </c>
      <c r="D23" s="6" t="s">
        <v>26</v>
      </c>
      <c r="E23" s="6" t="s">
        <v>25</v>
      </c>
      <c r="H23">
        <v>16</v>
      </c>
      <c r="I23">
        <v>1</v>
      </c>
      <c r="J23">
        <v>2</v>
      </c>
      <c r="K23">
        <v>3</v>
      </c>
      <c r="L23">
        <v>6</v>
      </c>
      <c r="M23">
        <v>9</v>
      </c>
      <c r="N23">
        <v>4</v>
      </c>
      <c r="O23">
        <v>7</v>
      </c>
      <c r="P23">
        <v>10</v>
      </c>
      <c r="Q23">
        <v>13</v>
      </c>
      <c r="R23">
        <v>16</v>
      </c>
      <c r="S23">
        <v>6</v>
      </c>
      <c r="T23">
        <v>9</v>
      </c>
      <c r="U23">
        <v>11</v>
      </c>
      <c r="V23">
        <v>14</v>
      </c>
      <c r="W23">
        <v>17</v>
      </c>
      <c r="X23">
        <v>13</v>
      </c>
      <c r="Y23">
        <v>16</v>
      </c>
      <c r="Z23">
        <v>18</v>
      </c>
      <c r="AA23">
        <v>19</v>
      </c>
      <c r="AB23">
        <v>20</v>
      </c>
      <c r="AD23">
        <f t="shared" si="17"/>
        <v>34</v>
      </c>
      <c r="AE23">
        <f t="shared" si="6"/>
        <v>34</v>
      </c>
      <c r="AF23">
        <f t="shared" si="3"/>
        <v>42</v>
      </c>
      <c r="AG23">
        <f t="shared" si="3"/>
        <v>52</v>
      </c>
      <c r="AH23">
        <f t="shared" si="3"/>
        <v>62</v>
      </c>
      <c r="AI23">
        <f t="shared" si="7"/>
        <v>143</v>
      </c>
      <c r="AJ23">
        <f t="shared" si="7"/>
        <v>71</v>
      </c>
      <c r="AK23">
        <f t="shared" si="8"/>
        <v>78</v>
      </c>
      <c r="AL23">
        <f t="shared" si="8"/>
        <v>136</v>
      </c>
      <c r="AN23" s="17">
        <f t="shared" si="18"/>
        <v>0</v>
      </c>
      <c r="AO23" s="17">
        <f t="shared" si="9"/>
        <v>0</v>
      </c>
      <c r="AP23" s="17">
        <f t="shared" si="4"/>
        <v>7.3394495412844041E-2</v>
      </c>
      <c r="AQ23" s="17">
        <f t="shared" si="4"/>
        <v>0.16513761467889909</v>
      </c>
      <c r="AR23" s="17">
        <f t="shared" si="4"/>
        <v>0.25688073394495414</v>
      </c>
      <c r="AS23" s="17">
        <f t="shared" si="4"/>
        <v>1</v>
      </c>
      <c r="AT23" s="17">
        <f t="shared" si="4"/>
        <v>0.33944954128440369</v>
      </c>
      <c r="AU23" s="17">
        <f t="shared" si="4"/>
        <v>0.40366972477064222</v>
      </c>
      <c r="AV23" s="17">
        <f t="shared" si="4"/>
        <v>0.93577981651376152</v>
      </c>
      <c r="AX23" s="41">
        <f t="shared" si="10"/>
        <v>0.25688073394495414</v>
      </c>
      <c r="AY23" s="41">
        <f t="shared" si="11"/>
        <v>-0.66055045871559637</v>
      </c>
      <c r="AZ23" s="41">
        <f t="shared" si="12"/>
        <v>-0.5321100917431193</v>
      </c>
      <c r="BC23" s="17">
        <f t="shared" si="13"/>
        <v>-0.77084267254075811</v>
      </c>
      <c r="BD23" s="17">
        <f t="shared" si="14"/>
        <v>-1.3139766317235608</v>
      </c>
      <c r="BE23" s="48">
        <f t="shared" si="15"/>
        <v>-1.044999235070156</v>
      </c>
      <c r="BF23" s="48"/>
      <c r="BH23">
        <f t="shared" si="16"/>
        <v>2.1456075231488758</v>
      </c>
      <c r="BI23">
        <f t="shared" si="5"/>
        <v>3.1158353089867723</v>
      </c>
      <c r="BJ23">
        <f t="shared" si="5"/>
        <v>3.2515705614363917</v>
      </c>
      <c r="BK23">
        <f t="shared" si="5"/>
        <v>0.32411319125180676</v>
      </c>
      <c r="BL23">
        <f t="shared" si="5"/>
        <v>2.3795554144919655</v>
      </c>
      <c r="BM23">
        <f t="shared" si="19"/>
        <v>0.32411319125180676</v>
      </c>
      <c r="BP23" t="str" cm="1">
        <f t="array" ref="BP23">INDEX($BH$1:$BL$1,,MATCH(BM23,BH23:BL23,0))</f>
        <v>Diet Coke</v>
      </c>
      <c r="BQ23" t="s">
        <v>63</v>
      </c>
    </row>
    <row r="24" spans="2:69" x14ac:dyDescent="0.2">
      <c r="B24" s="3" t="s">
        <v>16</v>
      </c>
      <c r="C24" s="5">
        <v>3.75</v>
      </c>
      <c r="D24" s="6" t="s">
        <v>26</v>
      </c>
      <c r="E24" s="6" t="s">
        <v>25</v>
      </c>
      <c r="H24">
        <v>17</v>
      </c>
      <c r="I24">
        <v>1</v>
      </c>
      <c r="J24">
        <v>2</v>
      </c>
      <c r="K24">
        <v>4</v>
      </c>
      <c r="L24">
        <v>7</v>
      </c>
      <c r="M24">
        <v>10</v>
      </c>
      <c r="N24">
        <v>3</v>
      </c>
      <c r="O24">
        <v>6</v>
      </c>
      <c r="P24">
        <v>9</v>
      </c>
      <c r="Q24">
        <v>13</v>
      </c>
      <c r="R24">
        <v>16</v>
      </c>
      <c r="S24">
        <v>5</v>
      </c>
      <c r="T24">
        <v>8</v>
      </c>
      <c r="U24">
        <v>12</v>
      </c>
      <c r="V24">
        <v>15</v>
      </c>
      <c r="W24">
        <v>18</v>
      </c>
      <c r="X24">
        <v>11</v>
      </c>
      <c r="Y24">
        <v>14</v>
      </c>
      <c r="Z24">
        <v>17</v>
      </c>
      <c r="AA24">
        <v>19</v>
      </c>
      <c r="AB24">
        <v>20</v>
      </c>
      <c r="AD24">
        <f t="shared" si="17"/>
        <v>30</v>
      </c>
      <c r="AE24">
        <f t="shared" si="6"/>
        <v>30</v>
      </c>
      <c r="AF24">
        <f t="shared" si="6"/>
        <v>42</v>
      </c>
      <c r="AG24">
        <f>SUMIFS($I24:$AB24,$I$2:$AB$2,AG$7)</f>
        <v>54</v>
      </c>
      <c r="AH24">
        <f t="shared" ref="AH24:AH87" si="20">SUMIFS($I24:$AB24,$I$2:$AB$2,AH$7)</f>
        <v>64</v>
      </c>
      <c r="AI24">
        <f t="shared" si="7"/>
        <v>139</v>
      </c>
      <c r="AJ24">
        <f t="shared" si="7"/>
        <v>71</v>
      </c>
      <c r="AK24">
        <f t="shared" si="8"/>
        <v>82</v>
      </c>
      <c r="AL24">
        <f t="shared" si="8"/>
        <v>128</v>
      </c>
      <c r="AN24" s="17">
        <f t="shared" si="18"/>
        <v>0</v>
      </c>
      <c r="AO24" s="17">
        <f t="shared" si="9"/>
        <v>0</v>
      </c>
      <c r="AP24" s="17">
        <f t="shared" si="9"/>
        <v>0.11009174311926606</v>
      </c>
      <c r="AQ24" s="17">
        <f t="shared" si="9"/>
        <v>0.22018348623853212</v>
      </c>
      <c r="AR24" s="17">
        <f t="shared" si="9"/>
        <v>0.31192660550458717</v>
      </c>
      <c r="AS24" s="17">
        <f t="shared" si="9"/>
        <v>1</v>
      </c>
      <c r="AT24" s="17">
        <f t="shared" si="9"/>
        <v>0.37614678899082571</v>
      </c>
      <c r="AU24" s="17">
        <f t="shared" si="9"/>
        <v>0.47706422018348627</v>
      </c>
      <c r="AV24" s="17">
        <f t="shared" si="9"/>
        <v>0.8990825688073395</v>
      </c>
      <c r="AX24" s="41">
        <f t="shared" si="10"/>
        <v>0.31192660550458717</v>
      </c>
      <c r="AY24" s="41">
        <f t="shared" si="11"/>
        <v>-0.62385321100917435</v>
      </c>
      <c r="AZ24" s="41">
        <f t="shared" si="12"/>
        <v>-0.42201834862385323</v>
      </c>
      <c r="BC24" s="17">
        <f t="shared" si="13"/>
        <v>-0.2685895427819267</v>
      </c>
      <c r="BD24" s="17">
        <f t="shared" si="14"/>
        <v>-1.2406608132063366</v>
      </c>
      <c r="BE24" s="48">
        <f t="shared" si="15"/>
        <v>-0.83228530761369335</v>
      </c>
      <c r="BF24" s="48"/>
      <c r="BH24">
        <f t="shared" si="16"/>
        <v>1.9493330388927437</v>
      </c>
      <c r="BI24">
        <f t="shared" si="16"/>
        <v>2.6102248792948797</v>
      </c>
      <c r="BJ24">
        <f t="shared" si="16"/>
        <v>3.0556189584373303</v>
      </c>
      <c r="BK24">
        <f t="shared" si="16"/>
        <v>0.29669819807404696</v>
      </c>
      <c r="BL24">
        <f t="shared" si="16"/>
        <v>2.3131409522094932</v>
      </c>
      <c r="BM24">
        <f t="shared" si="19"/>
        <v>0.29669819807404696</v>
      </c>
      <c r="BP24" t="str" cm="1">
        <f t="array" ref="BP24">INDEX($BH$1:$BL$1,,MATCH(BM24,BH24:BL24,0))</f>
        <v>Diet Coke</v>
      </c>
      <c r="BQ24" t="s">
        <v>63</v>
      </c>
    </row>
    <row r="25" spans="2:69" x14ac:dyDescent="0.2">
      <c r="B25" s="3" t="s">
        <v>17</v>
      </c>
      <c r="C25" s="5">
        <v>4</v>
      </c>
      <c r="D25" s="6" t="s">
        <v>26</v>
      </c>
      <c r="E25" s="6" t="s">
        <v>25</v>
      </c>
      <c r="H25">
        <v>18</v>
      </c>
      <c r="I25">
        <v>6</v>
      </c>
      <c r="J25">
        <v>9</v>
      </c>
      <c r="K25">
        <v>13</v>
      </c>
      <c r="L25">
        <v>16</v>
      </c>
      <c r="M25">
        <v>18</v>
      </c>
      <c r="N25">
        <v>11</v>
      </c>
      <c r="O25">
        <v>14</v>
      </c>
      <c r="P25">
        <v>17</v>
      </c>
      <c r="Q25">
        <v>19</v>
      </c>
      <c r="R25">
        <v>20</v>
      </c>
      <c r="S25">
        <v>1</v>
      </c>
      <c r="T25">
        <v>2</v>
      </c>
      <c r="U25">
        <v>4</v>
      </c>
      <c r="V25">
        <v>7</v>
      </c>
      <c r="W25">
        <v>10</v>
      </c>
      <c r="X25">
        <v>3</v>
      </c>
      <c r="Y25">
        <v>5</v>
      </c>
      <c r="Z25">
        <v>8</v>
      </c>
      <c r="AA25">
        <v>12</v>
      </c>
      <c r="AB25">
        <v>15</v>
      </c>
      <c r="AD25">
        <f t="shared" si="17"/>
        <v>30</v>
      </c>
      <c r="AE25">
        <f t="shared" si="6"/>
        <v>30</v>
      </c>
      <c r="AF25">
        <f t="shared" si="6"/>
        <v>42</v>
      </c>
      <c r="AG25">
        <f t="shared" si="6"/>
        <v>54</v>
      </c>
      <c r="AH25">
        <f t="shared" si="20"/>
        <v>63</v>
      </c>
      <c r="AI25">
        <f t="shared" si="7"/>
        <v>67</v>
      </c>
      <c r="AJ25">
        <f t="shared" si="7"/>
        <v>143</v>
      </c>
      <c r="AK25">
        <f t="shared" si="8"/>
        <v>86</v>
      </c>
      <c r="AL25">
        <f t="shared" si="8"/>
        <v>124</v>
      </c>
      <c r="AN25" s="17">
        <f t="shared" si="18"/>
        <v>0</v>
      </c>
      <c r="AO25" s="17">
        <f t="shared" si="9"/>
        <v>0</v>
      </c>
      <c r="AP25" s="17">
        <f t="shared" si="9"/>
        <v>0.10619469026548672</v>
      </c>
      <c r="AQ25" s="17">
        <f t="shared" si="9"/>
        <v>0.21238938053097345</v>
      </c>
      <c r="AR25" s="17">
        <f t="shared" si="9"/>
        <v>0.29203539823008851</v>
      </c>
      <c r="AS25" s="17">
        <f t="shared" si="9"/>
        <v>0.32743362831858408</v>
      </c>
      <c r="AT25" s="17">
        <f t="shared" si="9"/>
        <v>1</v>
      </c>
      <c r="AU25" s="17">
        <f t="shared" si="9"/>
        <v>0.49557522123893805</v>
      </c>
      <c r="AV25" s="17">
        <f t="shared" si="9"/>
        <v>0.83185840707964598</v>
      </c>
      <c r="AX25" s="41">
        <f t="shared" si="10"/>
        <v>0.29203539823008851</v>
      </c>
      <c r="AY25" s="41">
        <f t="shared" si="11"/>
        <v>0.67256637168141586</v>
      </c>
      <c r="AZ25" s="41">
        <f t="shared" si="12"/>
        <v>-0.33628318584070793</v>
      </c>
      <c r="BC25" s="17">
        <f t="shared" si="13"/>
        <v>-0.45008219291601775</v>
      </c>
      <c r="BD25" s="17">
        <f t="shared" si="14"/>
        <v>1.3493988993667601</v>
      </c>
      <c r="BE25" s="48">
        <f t="shared" si="15"/>
        <v>-0.66663198357680198</v>
      </c>
      <c r="BF25" s="48"/>
      <c r="BH25">
        <f t="shared" si="16"/>
        <v>3.0423487306020709</v>
      </c>
      <c r="BI25">
        <f t="shared" si="16"/>
        <v>2.5812705116308989</v>
      </c>
      <c r="BJ25">
        <f t="shared" si="16"/>
        <v>1.7964542496365536</v>
      </c>
      <c r="BK25">
        <f t="shared" si="16"/>
        <v>2.5521162475737857</v>
      </c>
      <c r="BL25">
        <f t="shared" si="16"/>
        <v>0.58091758950538541</v>
      </c>
      <c r="BM25">
        <f t="shared" si="19"/>
        <v>0.58091758950538541</v>
      </c>
      <c r="BP25" t="str" cm="1">
        <f t="array" ref="BP25">INDEX($BH$1:$BL$1,,MATCH(BM25,BH25:BL25,0))</f>
        <v>Diet Pepsi</v>
      </c>
      <c r="BQ25" t="s">
        <v>65</v>
      </c>
    </row>
    <row r="26" spans="2:69" x14ac:dyDescent="0.2">
      <c r="B26" s="3" t="s">
        <v>18</v>
      </c>
      <c r="C26" s="5">
        <v>4.25</v>
      </c>
      <c r="D26" s="6" t="s">
        <v>26</v>
      </c>
      <c r="E26" s="6" t="s">
        <v>25</v>
      </c>
      <c r="H26">
        <v>19</v>
      </c>
      <c r="I26">
        <v>3</v>
      </c>
      <c r="J26">
        <v>7</v>
      </c>
      <c r="K26">
        <v>11</v>
      </c>
      <c r="L26">
        <v>15</v>
      </c>
      <c r="M26">
        <v>19</v>
      </c>
      <c r="N26">
        <v>4</v>
      </c>
      <c r="O26">
        <v>8</v>
      </c>
      <c r="P26">
        <v>12</v>
      </c>
      <c r="Q26">
        <v>16</v>
      </c>
      <c r="R26">
        <v>20</v>
      </c>
      <c r="S26">
        <v>1</v>
      </c>
      <c r="T26">
        <v>5</v>
      </c>
      <c r="U26">
        <v>9</v>
      </c>
      <c r="V26">
        <v>13</v>
      </c>
      <c r="W26">
        <v>17</v>
      </c>
      <c r="X26">
        <v>2</v>
      </c>
      <c r="Y26">
        <v>6</v>
      </c>
      <c r="Z26">
        <v>10</v>
      </c>
      <c r="AA26">
        <v>14</v>
      </c>
      <c r="AB26">
        <v>18</v>
      </c>
      <c r="AD26">
        <f t="shared" si="17"/>
        <v>26</v>
      </c>
      <c r="AE26">
        <f t="shared" si="6"/>
        <v>26</v>
      </c>
      <c r="AF26">
        <f t="shared" si="6"/>
        <v>42</v>
      </c>
      <c r="AG26">
        <f t="shared" si="6"/>
        <v>58</v>
      </c>
      <c r="AH26">
        <f t="shared" si="20"/>
        <v>74</v>
      </c>
      <c r="AI26">
        <f t="shared" si="7"/>
        <v>95</v>
      </c>
      <c r="AJ26">
        <f t="shared" si="7"/>
        <v>115</v>
      </c>
      <c r="AK26">
        <f t="shared" si="8"/>
        <v>100</v>
      </c>
      <c r="AL26">
        <f t="shared" si="8"/>
        <v>110</v>
      </c>
      <c r="AN26" s="17">
        <f t="shared" si="18"/>
        <v>0</v>
      </c>
      <c r="AO26" s="17">
        <f t="shared" si="9"/>
        <v>0</v>
      </c>
      <c r="AP26" s="17">
        <f t="shared" si="9"/>
        <v>0.1797752808988764</v>
      </c>
      <c r="AQ26" s="17">
        <f t="shared" si="9"/>
        <v>0.3595505617977528</v>
      </c>
      <c r="AR26" s="17">
        <f t="shared" si="9"/>
        <v>0.5393258426966292</v>
      </c>
      <c r="AS26" s="17">
        <f t="shared" si="9"/>
        <v>0.7752808988764045</v>
      </c>
      <c r="AT26" s="17">
        <f t="shared" si="9"/>
        <v>1</v>
      </c>
      <c r="AU26" s="17">
        <f t="shared" si="9"/>
        <v>0.8314606741573034</v>
      </c>
      <c r="AV26" s="17">
        <f t="shared" si="9"/>
        <v>0.9438202247191011</v>
      </c>
      <c r="AX26" s="41">
        <f t="shared" si="10"/>
        <v>0.5393258426966292</v>
      </c>
      <c r="AY26" s="41">
        <f t="shared" si="11"/>
        <v>0.2247191011235955</v>
      </c>
      <c r="AZ26" s="41">
        <f t="shared" si="12"/>
        <v>-0.11235955056179769</v>
      </c>
      <c r="BC26" s="17">
        <f t="shared" si="13"/>
        <v>1.8062614015026837</v>
      </c>
      <c r="BD26" s="17">
        <f t="shared" si="14"/>
        <v>0.45466451834925775</v>
      </c>
      <c r="BE26" s="48">
        <f t="shared" si="15"/>
        <v>-0.23397759405637703</v>
      </c>
      <c r="BF26" s="48"/>
      <c r="BH26">
        <f t="shared" si="16"/>
        <v>3.16923059786915</v>
      </c>
      <c r="BI26">
        <f t="shared" si="16"/>
        <v>0.33470357180618643</v>
      </c>
      <c r="BJ26">
        <f t="shared" si="16"/>
        <v>2.7530183412676799</v>
      </c>
      <c r="BK26">
        <f t="shared" si="16"/>
        <v>2.9179015469252327</v>
      </c>
      <c r="BL26">
        <f t="shared" si="16"/>
        <v>2.512351171439231</v>
      </c>
      <c r="BM26">
        <f t="shared" si="19"/>
        <v>0.33470357180618643</v>
      </c>
      <c r="BP26" t="str" cm="1">
        <f t="array" ref="BP26">INDEX($BH$1:$BL$1,,MATCH(BM26,BH26:BL26,0))</f>
        <v>Price Only</v>
      </c>
      <c r="BQ26" t="s">
        <v>62</v>
      </c>
    </row>
    <row r="27" spans="2:69" x14ac:dyDescent="0.2">
      <c r="B27" s="3" t="s">
        <v>19</v>
      </c>
      <c r="C27" s="5">
        <v>4.5</v>
      </c>
      <c r="D27" s="6" t="s">
        <v>26</v>
      </c>
      <c r="E27" s="6" t="s">
        <v>25</v>
      </c>
      <c r="H27">
        <v>20</v>
      </c>
      <c r="I27">
        <v>10</v>
      </c>
      <c r="J27">
        <v>14</v>
      </c>
      <c r="K27">
        <v>17</v>
      </c>
      <c r="L27">
        <v>19</v>
      </c>
      <c r="M27">
        <v>20</v>
      </c>
      <c r="N27">
        <v>5</v>
      </c>
      <c r="O27">
        <v>8</v>
      </c>
      <c r="P27">
        <v>12</v>
      </c>
      <c r="Q27">
        <v>15</v>
      </c>
      <c r="R27">
        <v>18</v>
      </c>
      <c r="S27">
        <v>3</v>
      </c>
      <c r="T27">
        <v>6</v>
      </c>
      <c r="U27">
        <v>9</v>
      </c>
      <c r="V27">
        <v>13</v>
      </c>
      <c r="W27">
        <v>16</v>
      </c>
      <c r="X27">
        <v>1</v>
      </c>
      <c r="Y27">
        <v>2</v>
      </c>
      <c r="Z27">
        <v>4</v>
      </c>
      <c r="AA27">
        <v>7</v>
      </c>
      <c r="AB27">
        <v>11</v>
      </c>
      <c r="AD27">
        <f t="shared" si="17"/>
        <v>30</v>
      </c>
      <c r="AE27">
        <f t="shared" si="6"/>
        <v>30</v>
      </c>
      <c r="AF27">
        <f t="shared" si="6"/>
        <v>42</v>
      </c>
      <c r="AG27">
        <f t="shared" si="6"/>
        <v>54</v>
      </c>
      <c r="AH27">
        <f t="shared" si="20"/>
        <v>65</v>
      </c>
      <c r="AI27">
        <f t="shared" si="7"/>
        <v>72</v>
      </c>
      <c r="AJ27">
        <f t="shared" si="7"/>
        <v>138</v>
      </c>
      <c r="AK27">
        <f t="shared" si="8"/>
        <v>127</v>
      </c>
      <c r="AL27">
        <f t="shared" si="8"/>
        <v>83</v>
      </c>
      <c r="AN27" s="17">
        <f t="shared" si="18"/>
        <v>0</v>
      </c>
      <c r="AO27" s="17">
        <f t="shared" si="9"/>
        <v>0</v>
      </c>
      <c r="AP27" s="17">
        <f t="shared" si="9"/>
        <v>0.1111111111111111</v>
      </c>
      <c r="AQ27" s="17">
        <f t="shared" si="9"/>
        <v>0.22222222222222221</v>
      </c>
      <c r="AR27" s="17">
        <f t="shared" si="9"/>
        <v>0.32407407407407407</v>
      </c>
      <c r="AS27" s="17">
        <f t="shared" si="9"/>
        <v>0.3888888888888889</v>
      </c>
      <c r="AT27" s="17">
        <f t="shared" si="9"/>
        <v>1</v>
      </c>
      <c r="AU27" s="17">
        <f t="shared" si="9"/>
        <v>0.89814814814814814</v>
      </c>
      <c r="AV27" s="17">
        <f t="shared" si="9"/>
        <v>0.49074074074074076</v>
      </c>
      <c r="AX27" s="41">
        <f t="shared" si="10"/>
        <v>0.32407407407407407</v>
      </c>
      <c r="AY27" s="41">
        <f t="shared" si="11"/>
        <v>0.61111111111111116</v>
      </c>
      <c r="AZ27" s="41">
        <f t="shared" si="12"/>
        <v>0.40740740740740738</v>
      </c>
      <c r="BC27" s="17">
        <f t="shared" si="13"/>
        <v>-0.15775281815922179</v>
      </c>
      <c r="BD27" s="17">
        <f t="shared" si="14"/>
        <v>1.2266201349497023</v>
      </c>
      <c r="BE27" s="48">
        <f t="shared" si="15"/>
        <v>0.77029091745181655</v>
      </c>
      <c r="BF27" s="48"/>
      <c r="BH27">
        <f t="shared" si="16"/>
        <v>2.4210372852086368</v>
      </c>
      <c r="BI27">
        <f t="shared" si="16"/>
        <v>2.3318523824802595</v>
      </c>
      <c r="BJ27">
        <f t="shared" si="16"/>
        <v>0.50279831990496271</v>
      </c>
      <c r="BK27">
        <f t="shared" si="16"/>
        <v>3.0209821423116754</v>
      </c>
      <c r="BL27">
        <f t="shared" si="16"/>
        <v>1.9610503522565566</v>
      </c>
      <c r="BM27">
        <f t="shared" si="19"/>
        <v>0.50279831990496271</v>
      </c>
      <c r="BP27" t="str" cm="1">
        <f t="array" ref="BP27">INDEX($BH$1:$BL$1,,MATCH(BM27,BH27:BL27,0))</f>
        <v>Regular Pepsi</v>
      </c>
      <c r="BQ27" t="s">
        <v>64</v>
      </c>
    </row>
    <row r="28" spans="2:69" x14ac:dyDescent="0.2">
      <c r="H28">
        <v>21</v>
      </c>
      <c r="I28">
        <v>5</v>
      </c>
      <c r="J28">
        <v>9</v>
      </c>
      <c r="K28">
        <v>13</v>
      </c>
      <c r="L28">
        <v>16</v>
      </c>
      <c r="M28">
        <v>20</v>
      </c>
      <c r="N28">
        <v>2</v>
      </c>
      <c r="O28">
        <v>6</v>
      </c>
      <c r="P28">
        <v>10</v>
      </c>
      <c r="Q28">
        <v>14</v>
      </c>
      <c r="R28">
        <v>18</v>
      </c>
      <c r="S28">
        <v>3</v>
      </c>
      <c r="T28">
        <v>7</v>
      </c>
      <c r="U28">
        <v>11</v>
      </c>
      <c r="V28">
        <v>15</v>
      </c>
      <c r="W28">
        <v>19</v>
      </c>
      <c r="X28">
        <v>1</v>
      </c>
      <c r="Y28">
        <v>4</v>
      </c>
      <c r="Z28">
        <v>8</v>
      </c>
      <c r="AA28">
        <v>13</v>
      </c>
      <c r="AB28">
        <v>17</v>
      </c>
      <c r="AD28">
        <f t="shared" si="17"/>
        <v>26</v>
      </c>
      <c r="AE28">
        <f t="shared" si="6"/>
        <v>26</v>
      </c>
      <c r="AF28">
        <f t="shared" si="6"/>
        <v>42</v>
      </c>
      <c r="AG28">
        <f t="shared" si="6"/>
        <v>58</v>
      </c>
      <c r="AH28">
        <f t="shared" si="20"/>
        <v>74</v>
      </c>
      <c r="AI28">
        <f t="shared" si="7"/>
        <v>98</v>
      </c>
      <c r="AJ28">
        <f t="shared" si="7"/>
        <v>113</v>
      </c>
      <c r="AK28">
        <f t="shared" si="8"/>
        <v>118</v>
      </c>
      <c r="AL28">
        <f t="shared" si="8"/>
        <v>93</v>
      </c>
      <c r="AN28" s="17">
        <f t="shared" si="18"/>
        <v>0</v>
      </c>
      <c r="AO28" s="17">
        <f t="shared" si="9"/>
        <v>0</v>
      </c>
      <c r="AP28" s="17">
        <f t="shared" si="9"/>
        <v>0.17391304347826086</v>
      </c>
      <c r="AQ28" s="17">
        <f t="shared" si="9"/>
        <v>0.34782608695652173</v>
      </c>
      <c r="AR28" s="17">
        <f t="shared" si="9"/>
        <v>0.52173913043478259</v>
      </c>
      <c r="AS28" s="17">
        <f t="shared" si="9"/>
        <v>0.78260869565217395</v>
      </c>
      <c r="AT28" s="17">
        <f t="shared" si="9"/>
        <v>0.94565217391304346</v>
      </c>
      <c r="AU28" s="17">
        <f t="shared" si="9"/>
        <v>1</v>
      </c>
      <c r="AV28" s="17">
        <f t="shared" si="9"/>
        <v>0.72826086956521741</v>
      </c>
      <c r="AX28" s="41">
        <f t="shared" si="10"/>
        <v>0.52173913043478259</v>
      </c>
      <c r="AY28" s="41">
        <f t="shared" si="11"/>
        <v>0.16304347826086951</v>
      </c>
      <c r="AZ28" s="41">
        <f t="shared" si="12"/>
        <v>0.27173913043478259</v>
      </c>
      <c r="BC28" s="17">
        <f t="shared" si="13"/>
        <v>1.6457955749944886</v>
      </c>
      <c r="BD28" s="17">
        <f t="shared" si="14"/>
        <v>0.33144550179208193</v>
      </c>
      <c r="BE28" s="48">
        <f t="shared" si="15"/>
        <v>0.50815925154809138</v>
      </c>
      <c r="BF28" s="48"/>
      <c r="BH28">
        <f t="shared" si="16"/>
        <v>2.741103290241298</v>
      </c>
      <c r="BI28">
        <f t="shared" si="16"/>
        <v>0.57702106542567766</v>
      </c>
      <c r="BJ28">
        <f t="shared" si="16"/>
        <v>2.3645145551848934</v>
      </c>
      <c r="BK28">
        <f t="shared" si="16"/>
        <v>3.0259422026100089</v>
      </c>
      <c r="BL28">
        <f t="shared" si="16"/>
        <v>2.77420399232818</v>
      </c>
      <c r="BM28">
        <f t="shared" si="19"/>
        <v>0.57702106542567766</v>
      </c>
      <c r="BP28" t="str" cm="1">
        <f t="array" ref="BP28">INDEX($BH$1:$BL$1,,MATCH(BM28,BH28:BL28,0))</f>
        <v>Price Only</v>
      </c>
      <c r="BQ28" t="s">
        <v>62</v>
      </c>
    </row>
    <row r="29" spans="2:69" x14ac:dyDescent="0.2">
      <c r="H29">
        <v>22</v>
      </c>
      <c r="I29">
        <v>3</v>
      </c>
      <c r="J29">
        <v>6</v>
      </c>
      <c r="K29">
        <v>9</v>
      </c>
      <c r="L29">
        <v>13</v>
      </c>
      <c r="M29">
        <v>16</v>
      </c>
      <c r="N29">
        <v>11</v>
      </c>
      <c r="O29">
        <v>14</v>
      </c>
      <c r="P29">
        <v>17</v>
      </c>
      <c r="Q29">
        <v>19</v>
      </c>
      <c r="R29">
        <v>20</v>
      </c>
      <c r="S29">
        <v>1</v>
      </c>
      <c r="T29">
        <v>2</v>
      </c>
      <c r="U29">
        <v>4</v>
      </c>
      <c r="V29">
        <v>7</v>
      </c>
      <c r="W29">
        <v>10</v>
      </c>
      <c r="X29">
        <v>5</v>
      </c>
      <c r="Y29">
        <v>8</v>
      </c>
      <c r="Z29">
        <v>12</v>
      </c>
      <c r="AA29">
        <v>15</v>
      </c>
      <c r="AB29">
        <v>18</v>
      </c>
      <c r="AD29">
        <f t="shared" si="17"/>
        <v>30</v>
      </c>
      <c r="AE29">
        <f t="shared" si="6"/>
        <v>30</v>
      </c>
      <c r="AF29">
        <f t="shared" si="6"/>
        <v>42</v>
      </c>
      <c r="AG29">
        <f t="shared" si="6"/>
        <v>54</v>
      </c>
      <c r="AH29">
        <f t="shared" si="20"/>
        <v>64</v>
      </c>
      <c r="AI29">
        <f t="shared" si="7"/>
        <v>82</v>
      </c>
      <c r="AJ29">
        <f t="shared" si="7"/>
        <v>128</v>
      </c>
      <c r="AK29">
        <f t="shared" si="8"/>
        <v>71</v>
      </c>
      <c r="AL29">
        <f t="shared" si="8"/>
        <v>139</v>
      </c>
      <c r="AN29" s="17">
        <f t="shared" si="18"/>
        <v>0</v>
      </c>
      <c r="AO29" s="17">
        <f t="shared" si="9"/>
        <v>0</v>
      </c>
      <c r="AP29" s="17">
        <f t="shared" si="9"/>
        <v>0.11009174311926606</v>
      </c>
      <c r="AQ29" s="17">
        <f t="shared" si="9"/>
        <v>0.22018348623853212</v>
      </c>
      <c r="AR29" s="17">
        <f t="shared" si="9"/>
        <v>0.31192660550458717</v>
      </c>
      <c r="AS29" s="17">
        <f t="shared" si="9"/>
        <v>0.47706422018348627</v>
      </c>
      <c r="AT29" s="17">
        <f t="shared" si="9"/>
        <v>0.8990825688073395</v>
      </c>
      <c r="AU29" s="17">
        <f t="shared" si="9"/>
        <v>0.37614678899082571</v>
      </c>
      <c r="AV29" s="17">
        <f t="shared" si="9"/>
        <v>1</v>
      </c>
      <c r="AX29" s="41">
        <f t="shared" si="10"/>
        <v>0.31192660550458717</v>
      </c>
      <c r="AY29" s="41">
        <f t="shared" si="11"/>
        <v>0.42201834862385323</v>
      </c>
      <c r="AZ29" s="41">
        <f t="shared" si="12"/>
        <v>-0.62385321100917435</v>
      </c>
      <c r="BC29" s="17">
        <f t="shared" si="13"/>
        <v>-0.2685895427819267</v>
      </c>
      <c r="BD29" s="17">
        <f t="shared" si="14"/>
        <v>0.84884001453455993</v>
      </c>
      <c r="BE29" s="48">
        <f t="shared" si="15"/>
        <v>-1.2222608412838747</v>
      </c>
      <c r="BF29" s="48"/>
      <c r="BH29">
        <f t="shared" si="16"/>
        <v>3.0601077494326581</v>
      </c>
      <c r="BI29">
        <f t="shared" si="16"/>
        <v>2.4466459642147949</v>
      </c>
      <c r="BJ29">
        <f t="shared" si="16"/>
        <v>2.3603282338211664</v>
      </c>
      <c r="BK29">
        <f t="shared" si="16"/>
        <v>2.0446152403258542</v>
      </c>
      <c r="BL29">
        <f t="shared" si="16"/>
        <v>0.27515428184763674</v>
      </c>
      <c r="BM29">
        <f t="shared" si="19"/>
        <v>0.27515428184763674</v>
      </c>
      <c r="BP29" t="str" cm="1">
        <f t="array" ref="BP29">INDEX($BH$1:$BL$1,,MATCH(BM29,BH29:BL29,0))</f>
        <v>Diet Pepsi</v>
      </c>
      <c r="BQ29" t="s">
        <v>65</v>
      </c>
    </row>
    <row r="30" spans="2:69" x14ac:dyDescent="0.2">
      <c r="H30">
        <v>23</v>
      </c>
      <c r="I30">
        <v>4</v>
      </c>
      <c r="J30">
        <v>8</v>
      </c>
      <c r="K30">
        <v>12</v>
      </c>
      <c r="L30">
        <v>16</v>
      </c>
      <c r="M30">
        <v>20</v>
      </c>
      <c r="N30">
        <v>2</v>
      </c>
      <c r="O30">
        <v>6</v>
      </c>
      <c r="P30">
        <v>10</v>
      </c>
      <c r="Q30">
        <v>14</v>
      </c>
      <c r="R30">
        <v>18</v>
      </c>
      <c r="S30">
        <v>4</v>
      </c>
      <c r="T30">
        <v>8</v>
      </c>
      <c r="U30">
        <v>12</v>
      </c>
      <c r="V30">
        <v>16</v>
      </c>
      <c r="W30">
        <v>20</v>
      </c>
      <c r="X30">
        <v>2</v>
      </c>
      <c r="Y30">
        <v>6</v>
      </c>
      <c r="Z30">
        <v>10</v>
      </c>
      <c r="AA30">
        <v>14</v>
      </c>
      <c r="AB30">
        <v>18</v>
      </c>
      <c r="AD30">
        <f t="shared" si="17"/>
        <v>28</v>
      </c>
      <c r="AE30">
        <f t="shared" si="6"/>
        <v>28</v>
      </c>
      <c r="AF30">
        <f t="shared" si="6"/>
        <v>44</v>
      </c>
      <c r="AG30">
        <f t="shared" si="6"/>
        <v>60</v>
      </c>
      <c r="AH30">
        <f t="shared" si="20"/>
        <v>76</v>
      </c>
      <c r="AI30">
        <f t="shared" si="7"/>
        <v>110</v>
      </c>
      <c r="AJ30">
        <f t="shared" si="7"/>
        <v>110</v>
      </c>
      <c r="AK30">
        <f t="shared" si="8"/>
        <v>120</v>
      </c>
      <c r="AL30">
        <f t="shared" si="8"/>
        <v>100</v>
      </c>
      <c r="AN30" s="17">
        <f t="shared" si="18"/>
        <v>0</v>
      </c>
      <c r="AO30" s="17">
        <f t="shared" si="9"/>
        <v>0</v>
      </c>
      <c r="AP30" s="17">
        <f t="shared" si="9"/>
        <v>0.17391304347826086</v>
      </c>
      <c r="AQ30" s="17">
        <f t="shared" si="9"/>
        <v>0.34782608695652173</v>
      </c>
      <c r="AR30" s="17">
        <f t="shared" si="9"/>
        <v>0.52173913043478259</v>
      </c>
      <c r="AS30" s="17">
        <f t="shared" si="9"/>
        <v>0.89130434782608692</v>
      </c>
      <c r="AT30" s="17">
        <f t="shared" si="9"/>
        <v>0.89130434782608692</v>
      </c>
      <c r="AU30" s="17">
        <f t="shared" si="9"/>
        <v>1</v>
      </c>
      <c r="AV30" s="17">
        <f t="shared" si="9"/>
        <v>0.78260869565217395</v>
      </c>
      <c r="AX30" s="41">
        <f t="shared" si="10"/>
        <v>0.52173913043478259</v>
      </c>
      <c r="AY30" s="41">
        <f t="shared" si="11"/>
        <v>0</v>
      </c>
      <c r="AZ30" s="41">
        <f t="shared" si="12"/>
        <v>0.21739130434782605</v>
      </c>
      <c r="BC30" s="17">
        <f t="shared" si="13"/>
        <v>1.6457955749944886</v>
      </c>
      <c r="BD30" s="17">
        <f t="shared" si="14"/>
        <v>5.7081015864789419E-3</v>
      </c>
      <c r="BE30" s="48">
        <f t="shared" si="15"/>
        <v>0.40315101743235571</v>
      </c>
      <c r="BF30" s="48"/>
      <c r="BH30">
        <f t="shared" si="16"/>
        <v>2.6073118840737011</v>
      </c>
      <c r="BI30">
        <f t="shared" si="16"/>
        <v>0.49126621560460942</v>
      </c>
      <c r="BJ30">
        <f t="shared" si="16"/>
        <v>2.5176431580671434</v>
      </c>
      <c r="BK30">
        <f t="shared" si="16"/>
        <v>2.8227088371147433</v>
      </c>
      <c r="BL30">
        <f t="shared" si="16"/>
        <v>2.8152868995439597</v>
      </c>
      <c r="BM30">
        <f t="shared" si="19"/>
        <v>0.49126621560460942</v>
      </c>
      <c r="BP30" t="str" cm="1">
        <f t="array" ref="BP30">INDEX($BH$1:$BL$1,,MATCH(BM30,BH30:BL30,0))</f>
        <v>Price Only</v>
      </c>
      <c r="BQ30" t="s">
        <v>62</v>
      </c>
    </row>
    <row r="31" spans="2:69" x14ac:dyDescent="0.2">
      <c r="H31">
        <v>24</v>
      </c>
      <c r="I31">
        <v>1</v>
      </c>
      <c r="J31">
        <v>2</v>
      </c>
      <c r="K31">
        <v>4</v>
      </c>
      <c r="L31">
        <v>7</v>
      </c>
      <c r="M31">
        <v>10</v>
      </c>
      <c r="N31">
        <v>3</v>
      </c>
      <c r="O31">
        <v>6</v>
      </c>
      <c r="P31">
        <v>9</v>
      </c>
      <c r="Q31">
        <v>13</v>
      </c>
      <c r="R31">
        <v>16</v>
      </c>
      <c r="S31">
        <v>5</v>
      </c>
      <c r="T31">
        <v>8</v>
      </c>
      <c r="U31">
        <v>12</v>
      </c>
      <c r="V31">
        <v>15</v>
      </c>
      <c r="W31">
        <v>18</v>
      </c>
      <c r="X31">
        <v>11</v>
      </c>
      <c r="Y31">
        <v>14</v>
      </c>
      <c r="Z31">
        <v>17</v>
      </c>
      <c r="AA31">
        <v>19</v>
      </c>
      <c r="AB31">
        <v>20</v>
      </c>
      <c r="AD31">
        <f t="shared" si="17"/>
        <v>30</v>
      </c>
      <c r="AE31">
        <f t="shared" si="6"/>
        <v>30</v>
      </c>
      <c r="AF31">
        <f t="shared" si="6"/>
        <v>42</v>
      </c>
      <c r="AG31">
        <f t="shared" si="6"/>
        <v>54</v>
      </c>
      <c r="AH31">
        <f t="shared" si="20"/>
        <v>64</v>
      </c>
      <c r="AI31">
        <f t="shared" si="7"/>
        <v>139</v>
      </c>
      <c r="AJ31">
        <f t="shared" si="7"/>
        <v>71</v>
      </c>
      <c r="AK31">
        <f t="shared" si="8"/>
        <v>82</v>
      </c>
      <c r="AL31">
        <f t="shared" si="8"/>
        <v>128</v>
      </c>
      <c r="AN31" s="17">
        <f t="shared" si="18"/>
        <v>0</v>
      </c>
      <c r="AO31" s="17">
        <f t="shared" si="9"/>
        <v>0</v>
      </c>
      <c r="AP31" s="17">
        <f t="shared" si="9"/>
        <v>0.11009174311926606</v>
      </c>
      <c r="AQ31" s="17">
        <f t="shared" si="9"/>
        <v>0.22018348623853212</v>
      </c>
      <c r="AR31" s="17">
        <f t="shared" si="9"/>
        <v>0.31192660550458717</v>
      </c>
      <c r="AS31" s="17">
        <f t="shared" si="9"/>
        <v>1</v>
      </c>
      <c r="AT31" s="17">
        <f t="shared" si="9"/>
        <v>0.37614678899082571</v>
      </c>
      <c r="AU31" s="17">
        <f t="shared" si="9"/>
        <v>0.47706422018348627</v>
      </c>
      <c r="AV31" s="17">
        <f t="shared" si="9"/>
        <v>0.8990825688073395</v>
      </c>
      <c r="AX31" s="41">
        <f t="shared" si="10"/>
        <v>0.31192660550458717</v>
      </c>
      <c r="AY31" s="41">
        <f t="shared" si="11"/>
        <v>-0.62385321100917435</v>
      </c>
      <c r="AZ31" s="41">
        <f t="shared" si="12"/>
        <v>-0.42201834862385323</v>
      </c>
      <c r="BC31" s="17">
        <f t="shared" si="13"/>
        <v>-0.2685895427819267</v>
      </c>
      <c r="BD31" s="17">
        <f t="shared" si="14"/>
        <v>-1.2406608132063366</v>
      </c>
      <c r="BE31" s="48">
        <f t="shared" si="15"/>
        <v>-0.83228530761369335</v>
      </c>
      <c r="BF31" s="48"/>
      <c r="BH31">
        <f t="shared" si="16"/>
        <v>1.9493330388927437</v>
      </c>
      <c r="BI31">
        <f t="shared" si="16"/>
        <v>2.6102248792948797</v>
      </c>
      <c r="BJ31">
        <f t="shared" si="16"/>
        <v>3.0556189584373303</v>
      </c>
      <c r="BK31">
        <f t="shared" si="16"/>
        <v>0.29669819807404696</v>
      </c>
      <c r="BL31">
        <f t="shared" si="16"/>
        <v>2.3131409522094932</v>
      </c>
      <c r="BM31">
        <f t="shared" si="19"/>
        <v>0.29669819807404696</v>
      </c>
      <c r="BP31" t="str" cm="1">
        <f t="array" ref="BP31">INDEX($BH$1:$BL$1,,MATCH(BM31,BH31:BL31,0))</f>
        <v>Diet Coke</v>
      </c>
      <c r="BQ31" t="s">
        <v>63</v>
      </c>
    </row>
    <row r="32" spans="2:69" x14ac:dyDescent="0.2">
      <c r="H32">
        <v>25</v>
      </c>
      <c r="I32">
        <v>13</v>
      </c>
      <c r="J32">
        <v>16</v>
      </c>
      <c r="K32">
        <v>18</v>
      </c>
      <c r="L32">
        <v>19</v>
      </c>
      <c r="M32">
        <v>20</v>
      </c>
      <c r="N32">
        <v>4</v>
      </c>
      <c r="O32">
        <v>7</v>
      </c>
      <c r="P32">
        <v>10</v>
      </c>
      <c r="Q32">
        <v>13</v>
      </c>
      <c r="R32">
        <v>16</v>
      </c>
      <c r="S32">
        <v>6</v>
      </c>
      <c r="T32">
        <v>9</v>
      </c>
      <c r="U32">
        <v>11</v>
      </c>
      <c r="V32">
        <v>14</v>
      </c>
      <c r="W32">
        <v>17</v>
      </c>
      <c r="X32">
        <v>1</v>
      </c>
      <c r="Y32">
        <v>2</v>
      </c>
      <c r="Z32">
        <v>3</v>
      </c>
      <c r="AA32">
        <v>6</v>
      </c>
      <c r="AB32">
        <v>9</v>
      </c>
      <c r="AD32">
        <f t="shared" si="17"/>
        <v>34</v>
      </c>
      <c r="AE32">
        <f t="shared" si="6"/>
        <v>34</v>
      </c>
      <c r="AF32">
        <f t="shared" si="6"/>
        <v>42</v>
      </c>
      <c r="AG32">
        <f t="shared" si="6"/>
        <v>52</v>
      </c>
      <c r="AH32">
        <f t="shared" si="20"/>
        <v>62</v>
      </c>
      <c r="AI32">
        <f t="shared" si="7"/>
        <v>78</v>
      </c>
      <c r="AJ32">
        <f t="shared" si="7"/>
        <v>136</v>
      </c>
      <c r="AK32">
        <f t="shared" si="8"/>
        <v>143</v>
      </c>
      <c r="AL32">
        <f t="shared" si="8"/>
        <v>71</v>
      </c>
      <c r="AN32" s="17">
        <f t="shared" si="18"/>
        <v>0</v>
      </c>
      <c r="AO32" s="17">
        <f t="shared" si="9"/>
        <v>0</v>
      </c>
      <c r="AP32" s="17">
        <f t="shared" si="9"/>
        <v>7.3394495412844041E-2</v>
      </c>
      <c r="AQ32" s="17">
        <f t="shared" si="9"/>
        <v>0.16513761467889909</v>
      </c>
      <c r="AR32" s="17">
        <f t="shared" si="9"/>
        <v>0.25688073394495414</v>
      </c>
      <c r="AS32" s="17">
        <f t="shared" si="9"/>
        <v>0.40366972477064222</v>
      </c>
      <c r="AT32" s="17">
        <f t="shared" si="9"/>
        <v>0.93577981651376152</v>
      </c>
      <c r="AU32" s="17">
        <f t="shared" si="9"/>
        <v>1</v>
      </c>
      <c r="AV32" s="17">
        <f t="shared" si="9"/>
        <v>0.33944954128440369</v>
      </c>
      <c r="AX32" s="41">
        <f t="shared" si="10"/>
        <v>0.25688073394495414</v>
      </c>
      <c r="AY32" s="41">
        <f t="shared" si="11"/>
        <v>0.5321100917431193</v>
      </c>
      <c r="AZ32" s="41">
        <f t="shared" si="12"/>
        <v>0.66055045871559637</v>
      </c>
      <c r="BC32" s="17">
        <f t="shared" si="13"/>
        <v>-0.77084267254075811</v>
      </c>
      <c r="BD32" s="17">
        <f t="shared" si="14"/>
        <v>1.0687874700862332</v>
      </c>
      <c r="BE32" s="48">
        <f t="shared" si="15"/>
        <v>1.2594016457081889</v>
      </c>
      <c r="BF32" s="48"/>
      <c r="BH32">
        <f t="shared" si="16"/>
        <v>2.2153581376315721</v>
      </c>
      <c r="BI32">
        <f t="shared" si="16"/>
        <v>2.9831508481801063</v>
      </c>
      <c r="BJ32">
        <f t="shared" si="16"/>
        <v>0.30545188526677181</v>
      </c>
      <c r="BK32">
        <f t="shared" si="16"/>
        <v>3.2216682864453272</v>
      </c>
      <c r="BL32">
        <f t="shared" si="16"/>
        <v>2.4394878343495399</v>
      </c>
      <c r="BM32">
        <f t="shared" si="19"/>
        <v>0.30545188526677181</v>
      </c>
      <c r="BP32" t="str" cm="1">
        <f t="array" ref="BP32">INDEX($BH$1:$BL$1,,MATCH(BM32,BH32:BL32,0))</f>
        <v>Regular Pepsi</v>
      </c>
      <c r="BQ32" t="s">
        <v>64</v>
      </c>
    </row>
    <row r="33" spans="8:69" x14ac:dyDescent="0.2">
      <c r="H33">
        <v>26</v>
      </c>
      <c r="I33">
        <v>13</v>
      </c>
      <c r="J33">
        <v>16</v>
      </c>
      <c r="K33">
        <v>18</v>
      </c>
      <c r="L33">
        <v>19</v>
      </c>
      <c r="M33">
        <v>20</v>
      </c>
      <c r="N33">
        <v>4</v>
      </c>
      <c r="O33">
        <v>7</v>
      </c>
      <c r="P33">
        <v>10</v>
      </c>
      <c r="Q33">
        <v>12</v>
      </c>
      <c r="R33">
        <v>15</v>
      </c>
      <c r="S33">
        <v>6</v>
      </c>
      <c r="T33">
        <v>9</v>
      </c>
      <c r="U33">
        <v>11</v>
      </c>
      <c r="V33">
        <v>14</v>
      </c>
      <c r="W33">
        <v>17</v>
      </c>
      <c r="X33">
        <v>1</v>
      </c>
      <c r="Y33">
        <v>2</v>
      </c>
      <c r="Z33">
        <v>3</v>
      </c>
      <c r="AA33">
        <v>5</v>
      </c>
      <c r="AB33">
        <v>8</v>
      </c>
      <c r="AD33">
        <f t="shared" si="17"/>
        <v>34</v>
      </c>
      <c r="AE33">
        <f t="shared" si="6"/>
        <v>34</v>
      </c>
      <c r="AF33">
        <f t="shared" si="6"/>
        <v>42</v>
      </c>
      <c r="AG33">
        <f t="shared" si="6"/>
        <v>50</v>
      </c>
      <c r="AH33">
        <f t="shared" si="20"/>
        <v>60</v>
      </c>
      <c r="AI33">
        <f t="shared" si="7"/>
        <v>76</v>
      </c>
      <c r="AJ33">
        <f t="shared" si="7"/>
        <v>134</v>
      </c>
      <c r="AK33">
        <f t="shared" si="8"/>
        <v>143</v>
      </c>
      <c r="AL33">
        <f t="shared" si="8"/>
        <v>67</v>
      </c>
      <c r="AN33" s="17">
        <f t="shared" si="18"/>
        <v>0</v>
      </c>
      <c r="AO33" s="17">
        <f t="shared" si="9"/>
        <v>0</v>
      </c>
      <c r="AP33" s="17">
        <f t="shared" si="9"/>
        <v>7.3394495412844041E-2</v>
      </c>
      <c r="AQ33" s="17">
        <f t="shared" si="9"/>
        <v>0.14678899082568808</v>
      </c>
      <c r="AR33" s="17">
        <f t="shared" si="9"/>
        <v>0.23853211009174313</v>
      </c>
      <c r="AS33" s="17">
        <f t="shared" si="9"/>
        <v>0.38532110091743121</v>
      </c>
      <c r="AT33" s="17">
        <f t="shared" si="9"/>
        <v>0.91743119266055051</v>
      </c>
      <c r="AU33" s="17">
        <f t="shared" si="9"/>
        <v>1</v>
      </c>
      <c r="AV33" s="17">
        <f t="shared" si="9"/>
        <v>0.30275229357798167</v>
      </c>
      <c r="AX33" s="41">
        <f t="shared" si="10"/>
        <v>0.23853211009174313</v>
      </c>
      <c r="AY33" s="41">
        <f t="shared" si="11"/>
        <v>0.5321100917431193</v>
      </c>
      <c r="AZ33" s="41">
        <f t="shared" si="12"/>
        <v>0.69724770642201839</v>
      </c>
      <c r="BC33" s="17">
        <f t="shared" si="13"/>
        <v>-0.93826038246036858</v>
      </c>
      <c r="BD33" s="17">
        <f t="shared" si="14"/>
        <v>1.0687874700862332</v>
      </c>
      <c r="BE33" s="48">
        <f t="shared" si="15"/>
        <v>1.3303062881936765</v>
      </c>
      <c r="BF33" s="48"/>
      <c r="BH33">
        <f t="shared" si="16"/>
        <v>2.2412709162295603</v>
      </c>
      <c r="BI33">
        <f t="shared" si="16"/>
        <v>3.1568724602013427</v>
      </c>
      <c r="BJ33">
        <f t="shared" si="16"/>
        <v>0.48584624854888353</v>
      </c>
      <c r="BK33">
        <f t="shared" si="16"/>
        <v>3.2917127904098287</v>
      </c>
      <c r="BL33">
        <f t="shared" si="16"/>
        <v>2.5363517585447486</v>
      </c>
      <c r="BM33">
        <f t="shared" si="19"/>
        <v>0.48584624854888353</v>
      </c>
      <c r="BP33" t="str" cm="1">
        <f t="array" ref="BP33">INDEX($BH$1:$BL$1,,MATCH(BM33,BH33:BL33,0))</f>
        <v>Regular Pepsi</v>
      </c>
      <c r="BQ33" t="s">
        <v>64</v>
      </c>
    </row>
    <row r="34" spans="8:69" x14ac:dyDescent="0.2">
      <c r="H34">
        <v>27</v>
      </c>
      <c r="I34">
        <v>1</v>
      </c>
      <c r="J34">
        <v>2</v>
      </c>
      <c r="K34">
        <v>3</v>
      </c>
      <c r="L34">
        <v>6</v>
      </c>
      <c r="M34">
        <v>9</v>
      </c>
      <c r="N34">
        <v>4</v>
      </c>
      <c r="O34">
        <v>7</v>
      </c>
      <c r="P34">
        <v>10</v>
      </c>
      <c r="Q34">
        <v>13</v>
      </c>
      <c r="R34">
        <v>16</v>
      </c>
      <c r="S34">
        <v>5</v>
      </c>
      <c r="T34">
        <v>8</v>
      </c>
      <c r="U34">
        <v>11</v>
      </c>
      <c r="V34">
        <v>14</v>
      </c>
      <c r="W34">
        <v>17</v>
      </c>
      <c r="X34">
        <v>12</v>
      </c>
      <c r="Y34">
        <v>15</v>
      </c>
      <c r="Z34">
        <v>18</v>
      </c>
      <c r="AA34">
        <v>19</v>
      </c>
      <c r="AB34">
        <v>20</v>
      </c>
      <c r="AD34">
        <f t="shared" si="17"/>
        <v>32</v>
      </c>
      <c r="AE34">
        <f t="shared" si="6"/>
        <v>32</v>
      </c>
      <c r="AF34">
        <f t="shared" si="6"/>
        <v>42</v>
      </c>
      <c r="AG34">
        <f t="shared" si="6"/>
        <v>52</v>
      </c>
      <c r="AH34">
        <f t="shared" si="20"/>
        <v>62</v>
      </c>
      <c r="AI34">
        <f t="shared" si="7"/>
        <v>139</v>
      </c>
      <c r="AJ34">
        <f t="shared" si="7"/>
        <v>71</v>
      </c>
      <c r="AK34">
        <f t="shared" si="8"/>
        <v>76</v>
      </c>
      <c r="AL34">
        <f t="shared" si="8"/>
        <v>134</v>
      </c>
      <c r="AN34" s="17">
        <f t="shared" si="18"/>
        <v>0</v>
      </c>
      <c r="AO34" s="17">
        <f t="shared" si="9"/>
        <v>0</v>
      </c>
      <c r="AP34" s="17">
        <f t="shared" si="9"/>
        <v>9.3457943925233641E-2</v>
      </c>
      <c r="AQ34" s="17">
        <f t="shared" si="9"/>
        <v>0.18691588785046728</v>
      </c>
      <c r="AR34" s="17">
        <f t="shared" si="9"/>
        <v>0.28037383177570091</v>
      </c>
      <c r="AS34" s="17">
        <f t="shared" si="9"/>
        <v>1</v>
      </c>
      <c r="AT34" s="17">
        <f t="shared" si="9"/>
        <v>0.3644859813084112</v>
      </c>
      <c r="AU34" s="17">
        <f t="shared" si="9"/>
        <v>0.41121495327102803</v>
      </c>
      <c r="AV34" s="17">
        <f t="shared" si="9"/>
        <v>0.95327102803738317</v>
      </c>
      <c r="AX34" s="41">
        <f t="shared" si="10"/>
        <v>0.28037383177570091</v>
      </c>
      <c r="AY34" s="41">
        <f t="shared" si="11"/>
        <v>-0.63551401869158886</v>
      </c>
      <c r="AZ34" s="41">
        <f t="shared" si="12"/>
        <v>-0.5420560747663552</v>
      </c>
      <c r="BC34" s="17">
        <f t="shared" si="13"/>
        <v>-0.55648541778387406</v>
      </c>
      <c r="BD34" s="17">
        <f t="shared" si="14"/>
        <v>-1.2639574284361088</v>
      </c>
      <c r="BE34" s="48">
        <f t="shared" si="15"/>
        <v>-1.0642163811643535</v>
      </c>
      <c r="BF34" s="48"/>
      <c r="BH34">
        <f t="shared" si="16"/>
        <v>2.1545768738422408</v>
      </c>
      <c r="BI34">
        <f t="shared" si="16"/>
        <v>2.9253836518721541</v>
      </c>
      <c r="BJ34">
        <f t="shared" si="16"/>
        <v>3.2169534537331335</v>
      </c>
      <c r="BK34">
        <f t="shared" si="16"/>
        <v>0.12207973928066986</v>
      </c>
      <c r="BL34">
        <f t="shared" si="16"/>
        <v>2.3098552473235521</v>
      </c>
      <c r="BM34">
        <f t="shared" si="19"/>
        <v>0.12207973928066986</v>
      </c>
      <c r="BP34" t="str" cm="1">
        <f t="array" ref="BP34">INDEX($BH$1:$BL$1,,MATCH(BM34,BH34:BL34,0))</f>
        <v>Diet Coke</v>
      </c>
      <c r="BQ34" t="s">
        <v>63</v>
      </c>
    </row>
    <row r="35" spans="8:69" x14ac:dyDescent="0.2">
      <c r="H35">
        <v>28</v>
      </c>
      <c r="I35">
        <v>1</v>
      </c>
      <c r="J35">
        <v>2</v>
      </c>
      <c r="K35">
        <v>4</v>
      </c>
      <c r="L35">
        <v>7</v>
      </c>
      <c r="M35">
        <v>10</v>
      </c>
      <c r="N35">
        <v>5</v>
      </c>
      <c r="O35">
        <v>8</v>
      </c>
      <c r="P35">
        <v>12</v>
      </c>
      <c r="Q35">
        <v>15</v>
      </c>
      <c r="R35">
        <v>18</v>
      </c>
      <c r="S35">
        <v>3</v>
      </c>
      <c r="T35">
        <v>6</v>
      </c>
      <c r="U35">
        <v>9</v>
      </c>
      <c r="V35">
        <v>13</v>
      </c>
      <c r="W35">
        <v>16</v>
      </c>
      <c r="X35">
        <v>11</v>
      </c>
      <c r="Y35">
        <v>14</v>
      </c>
      <c r="Z35">
        <v>17</v>
      </c>
      <c r="AA35">
        <v>19</v>
      </c>
      <c r="AB35">
        <v>20</v>
      </c>
      <c r="AD35">
        <f t="shared" si="17"/>
        <v>30</v>
      </c>
      <c r="AE35">
        <f t="shared" si="6"/>
        <v>30</v>
      </c>
      <c r="AF35">
        <f t="shared" si="6"/>
        <v>42</v>
      </c>
      <c r="AG35">
        <f t="shared" si="6"/>
        <v>54</v>
      </c>
      <c r="AH35">
        <f t="shared" si="20"/>
        <v>64</v>
      </c>
      <c r="AI35">
        <f t="shared" si="7"/>
        <v>128</v>
      </c>
      <c r="AJ35">
        <f t="shared" si="7"/>
        <v>82</v>
      </c>
      <c r="AK35">
        <f t="shared" si="8"/>
        <v>71</v>
      </c>
      <c r="AL35">
        <f t="shared" si="8"/>
        <v>139</v>
      </c>
      <c r="AN35" s="17">
        <f t="shared" si="18"/>
        <v>0</v>
      </c>
      <c r="AO35" s="17">
        <f t="shared" si="9"/>
        <v>0</v>
      </c>
      <c r="AP35" s="17">
        <f t="shared" si="9"/>
        <v>0.11009174311926606</v>
      </c>
      <c r="AQ35" s="17">
        <f t="shared" si="9"/>
        <v>0.22018348623853212</v>
      </c>
      <c r="AR35" s="17">
        <f t="shared" si="9"/>
        <v>0.31192660550458717</v>
      </c>
      <c r="AS35" s="17">
        <f t="shared" si="9"/>
        <v>0.8990825688073395</v>
      </c>
      <c r="AT35" s="17">
        <f t="shared" si="9"/>
        <v>0.47706422018348627</v>
      </c>
      <c r="AU35" s="17">
        <f t="shared" si="9"/>
        <v>0.37614678899082571</v>
      </c>
      <c r="AV35" s="17">
        <f t="shared" si="9"/>
        <v>1</v>
      </c>
      <c r="AX35" s="41">
        <f t="shared" si="10"/>
        <v>0.31192660550458717</v>
      </c>
      <c r="AY35" s="41">
        <f t="shared" si="11"/>
        <v>-0.42201834862385323</v>
      </c>
      <c r="AZ35" s="41">
        <f t="shared" si="12"/>
        <v>-0.62385321100917435</v>
      </c>
      <c r="BC35" s="17">
        <f t="shared" si="13"/>
        <v>-0.2685895427819267</v>
      </c>
      <c r="BD35" s="17">
        <f t="shared" si="14"/>
        <v>-0.83742381136160204</v>
      </c>
      <c r="BE35" s="48">
        <f t="shared" si="15"/>
        <v>-1.2222608412838747</v>
      </c>
      <c r="BF35" s="48"/>
      <c r="BH35">
        <f t="shared" si="16"/>
        <v>2.3502998564106203</v>
      </c>
      <c r="BI35">
        <f t="shared" si="16"/>
        <v>2.5684413899896308</v>
      </c>
      <c r="BJ35">
        <f t="shared" si="16"/>
        <v>3.0457812822632557</v>
      </c>
      <c r="BK35">
        <f t="shared" si="16"/>
        <v>0.4409898429923752</v>
      </c>
      <c r="BL35">
        <f t="shared" si="16"/>
        <v>1.8893297409818142</v>
      </c>
      <c r="BM35">
        <f t="shared" si="19"/>
        <v>0.4409898429923752</v>
      </c>
      <c r="BP35" t="str" cm="1">
        <f t="array" ref="BP35">INDEX($BH$1:$BL$1,,MATCH(BM35,BH35:BL35,0))</f>
        <v>Diet Coke</v>
      </c>
      <c r="BQ35" t="s">
        <v>63</v>
      </c>
    </row>
    <row r="36" spans="8:69" x14ac:dyDescent="0.2">
      <c r="H36">
        <v>29</v>
      </c>
      <c r="I36">
        <v>12</v>
      </c>
      <c r="J36">
        <v>15</v>
      </c>
      <c r="K36">
        <v>18</v>
      </c>
      <c r="L36">
        <v>19</v>
      </c>
      <c r="M36">
        <v>20</v>
      </c>
      <c r="N36">
        <v>5</v>
      </c>
      <c r="O36">
        <v>8</v>
      </c>
      <c r="P36">
        <v>11</v>
      </c>
      <c r="Q36">
        <v>14</v>
      </c>
      <c r="R36">
        <v>17</v>
      </c>
      <c r="S36">
        <v>4</v>
      </c>
      <c r="T36">
        <v>7</v>
      </c>
      <c r="U36">
        <v>10</v>
      </c>
      <c r="V36">
        <v>13</v>
      </c>
      <c r="W36">
        <v>16</v>
      </c>
      <c r="X36">
        <v>1</v>
      </c>
      <c r="Y36">
        <v>2</v>
      </c>
      <c r="Z36">
        <v>3</v>
      </c>
      <c r="AA36">
        <v>6</v>
      </c>
      <c r="AB36">
        <v>9</v>
      </c>
      <c r="AD36">
        <f t="shared" si="17"/>
        <v>32</v>
      </c>
      <c r="AE36">
        <f t="shared" si="6"/>
        <v>32</v>
      </c>
      <c r="AF36">
        <f t="shared" si="6"/>
        <v>42</v>
      </c>
      <c r="AG36">
        <f t="shared" si="6"/>
        <v>52</v>
      </c>
      <c r="AH36">
        <f t="shared" si="20"/>
        <v>62</v>
      </c>
      <c r="AI36">
        <f t="shared" si="7"/>
        <v>71</v>
      </c>
      <c r="AJ36">
        <f t="shared" si="7"/>
        <v>139</v>
      </c>
      <c r="AK36">
        <f t="shared" si="8"/>
        <v>134</v>
      </c>
      <c r="AL36">
        <f t="shared" si="8"/>
        <v>76</v>
      </c>
      <c r="AN36" s="17">
        <f t="shared" si="18"/>
        <v>0</v>
      </c>
      <c r="AO36" s="17">
        <f t="shared" si="9"/>
        <v>0</v>
      </c>
      <c r="AP36" s="17">
        <f t="shared" si="9"/>
        <v>9.3457943925233641E-2</v>
      </c>
      <c r="AQ36" s="17">
        <f t="shared" si="9"/>
        <v>0.18691588785046728</v>
      </c>
      <c r="AR36" s="17">
        <f t="shared" si="9"/>
        <v>0.28037383177570091</v>
      </c>
      <c r="AS36" s="17">
        <f t="shared" si="9"/>
        <v>0.3644859813084112</v>
      </c>
      <c r="AT36" s="17">
        <f t="shared" si="9"/>
        <v>1</v>
      </c>
      <c r="AU36" s="17">
        <f t="shared" si="9"/>
        <v>0.95327102803738317</v>
      </c>
      <c r="AV36" s="17">
        <f t="shared" si="9"/>
        <v>0.41121495327102803</v>
      </c>
      <c r="AX36" s="41">
        <f t="shared" si="10"/>
        <v>0.28037383177570091</v>
      </c>
      <c r="AY36" s="41">
        <f t="shared" si="11"/>
        <v>0.63551401869158886</v>
      </c>
      <c r="AZ36" s="41">
        <f t="shared" si="12"/>
        <v>0.5420560747663552</v>
      </c>
      <c r="BC36" s="17">
        <f t="shared" si="13"/>
        <v>-0.55648541778387406</v>
      </c>
      <c r="BD36" s="17">
        <f t="shared" si="14"/>
        <v>1.2753736316090665</v>
      </c>
      <c r="BE36" s="48">
        <f t="shared" si="15"/>
        <v>1.0304525431031801</v>
      </c>
      <c r="BF36" s="48"/>
      <c r="BH36">
        <f t="shared" si="16"/>
        <v>2.409380827950101</v>
      </c>
      <c r="BI36">
        <f t="shared" si="16"/>
        <v>2.7790229274711518</v>
      </c>
      <c r="BJ36">
        <f t="shared" si="16"/>
        <v>0.19614809904172206</v>
      </c>
      <c r="BK36">
        <f t="shared" si="16"/>
        <v>3.2050876367820149</v>
      </c>
      <c r="BL36">
        <f t="shared" si="16"/>
        <v>2.2045830240056818</v>
      </c>
      <c r="BM36">
        <f t="shared" si="19"/>
        <v>0.19614809904172206</v>
      </c>
      <c r="BP36" t="str" cm="1">
        <f t="array" ref="BP36">INDEX($BH$1:$BL$1,,MATCH(BM36,BH36:BL36,0))</f>
        <v>Regular Pepsi</v>
      </c>
      <c r="BQ36" t="s">
        <v>64</v>
      </c>
    </row>
    <row r="37" spans="8:69" x14ac:dyDescent="0.2">
      <c r="H37">
        <v>30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3</v>
      </c>
      <c r="O37">
        <v>6</v>
      </c>
      <c r="P37">
        <v>9</v>
      </c>
      <c r="Q37">
        <v>13</v>
      </c>
      <c r="R37">
        <v>16</v>
      </c>
      <c r="S37">
        <v>5</v>
      </c>
      <c r="T37">
        <v>8</v>
      </c>
      <c r="U37">
        <v>12</v>
      </c>
      <c r="V37">
        <v>15</v>
      </c>
      <c r="W37">
        <v>18</v>
      </c>
      <c r="X37">
        <v>1</v>
      </c>
      <c r="Y37">
        <v>2</v>
      </c>
      <c r="Z37">
        <v>4</v>
      </c>
      <c r="AA37">
        <v>7</v>
      </c>
      <c r="AB37">
        <v>10</v>
      </c>
      <c r="AD37">
        <f t="shared" si="17"/>
        <v>30</v>
      </c>
      <c r="AE37">
        <f t="shared" si="6"/>
        <v>30</v>
      </c>
      <c r="AF37">
        <f t="shared" si="6"/>
        <v>42</v>
      </c>
      <c r="AG37">
        <f t="shared" si="6"/>
        <v>54</v>
      </c>
      <c r="AH37">
        <f t="shared" si="20"/>
        <v>64</v>
      </c>
      <c r="AI37">
        <f t="shared" si="7"/>
        <v>82</v>
      </c>
      <c r="AJ37">
        <f t="shared" si="7"/>
        <v>128</v>
      </c>
      <c r="AK37">
        <f t="shared" si="8"/>
        <v>139</v>
      </c>
      <c r="AL37">
        <f t="shared" si="8"/>
        <v>71</v>
      </c>
      <c r="AN37" s="17">
        <f t="shared" si="18"/>
        <v>0</v>
      </c>
      <c r="AO37" s="17">
        <f t="shared" si="9"/>
        <v>0</v>
      </c>
      <c r="AP37" s="17">
        <f t="shared" si="9"/>
        <v>0.11009174311926606</v>
      </c>
      <c r="AQ37" s="17">
        <f t="shared" si="9"/>
        <v>0.22018348623853212</v>
      </c>
      <c r="AR37" s="17">
        <f t="shared" si="9"/>
        <v>0.31192660550458717</v>
      </c>
      <c r="AS37" s="17">
        <f t="shared" si="9"/>
        <v>0.47706422018348627</v>
      </c>
      <c r="AT37" s="17">
        <f t="shared" si="9"/>
        <v>0.8990825688073395</v>
      </c>
      <c r="AU37" s="17">
        <f t="shared" si="9"/>
        <v>1</v>
      </c>
      <c r="AV37" s="17">
        <f t="shared" si="9"/>
        <v>0.37614678899082571</v>
      </c>
      <c r="AX37" s="41">
        <f t="shared" si="10"/>
        <v>0.31192660550458717</v>
      </c>
      <c r="AY37" s="41">
        <f t="shared" si="11"/>
        <v>0.42201834862385323</v>
      </c>
      <c r="AZ37" s="41">
        <f t="shared" si="12"/>
        <v>0.62385321100917435</v>
      </c>
      <c r="BC37" s="17">
        <f t="shared" si="13"/>
        <v>-0.2685895427819267</v>
      </c>
      <c r="BD37" s="17">
        <f t="shared" si="14"/>
        <v>0.84884001453455993</v>
      </c>
      <c r="BE37" s="48">
        <f t="shared" si="15"/>
        <v>1.1884970032227014</v>
      </c>
      <c r="BF37" s="48"/>
      <c r="BH37">
        <f t="shared" si="16"/>
        <v>2.0116710854421997</v>
      </c>
      <c r="BI37">
        <f t="shared" si="16"/>
        <v>2.4665382325244676</v>
      </c>
      <c r="BJ37">
        <f t="shared" si="16"/>
        <v>0.35686033077599399</v>
      </c>
      <c r="BK37">
        <f t="shared" si="16"/>
        <v>3.0129390147035462</v>
      </c>
      <c r="BL37">
        <f t="shared" si="16"/>
        <v>2.3630637015245188</v>
      </c>
      <c r="BM37">
        <f t="shared" si="19"/>
        <v>0.35686033077599399</v>
      </c>
      <c r="BP37" t="str" cm="1">
        <f t="array" ref="BP37">INDEX($BH$1:$BL$1,,MATCH(BM37,BH37:BL37,0))</f>
        <v>Regular Pepsi</v>
      </c>
      <c r="BQ37" t="s">
        <v>64</v>
      </c>
    </row>
    <row r="38" spans="8:69" x14ac:dyDescent="0.2">
      <c r="H38">
        <v>31</v>
      </c>
      <c r="I38">
        <v>12</v>
      </c>
      <c r="J38">
        <v>15</v>
      </c>
      <c r="K38">
        <v>18</v>
      </c>
      <c r="L38">
        <v>19</v>
      </c>
      <c r="M38">
        <v>20</v>
      </c>
      <c r="N38">
        <v>4</v>
      </c>
      <c r="O38">
        <v>7</v>
      </c>
      <c r="P38">
        <v>10</v>
      </c>
      <c r="Q38">
        <v>13</v>
      </c>
      <c r="R38">
        <v>16</v>
      </c>
      <c r="S38">
        <v>5</v>
      </c>
      <c r="T38">
        <v>8</v>
      </c>
      <c r="U38">
        <v>11</v>
      </c>
      <c r="V38">
        <v>14</v>
      </c>
      <c r="W38">
        <v>17</v>
      </c>
      <c r="X38">
        <v>1</v>
      </c>
      <c r="Y38">
        <v>2</v>
      </c>
      <c r="Z38">
        <v>3</v>
      </c>
      <c r="AA38">
        <v>6</v>
      </c>
      <c r="AB38">
        <v>9</v>
      </c>
      <c r="AD38">
        <f t="shared" si="17"/>
        <v>32</v>
      </c>
      <c r="AE38">
        <f t="shared" si="6"/>
        <v>32</v>
      </c>
      <c r="AF38">
        <f t="shared" si="6"/>
        <v>42</v>
      </c>
      <c r="AG38">
        <f t="shared" si="6"/>
        <v>52</v>
      </c>
      <c r="AH38">
        <f t="shared" si="20"/>
        <v>62</v>
      </c>
      <c r="AI38">
        <f t="shared" si="7"/>
        <v>76</v>
      </c>
      <c r="AJ38">
        <f t="shared" si="7"/>
        <v>134</v>
      </c>
      <c r="AK38">
        <f t="shared" si="8"/>
        <v>139</v>
      </c>
      <c r="AL38">
        <f t="shared" si="8"/>
        <v>71</v>
      </c>
      <c r="AN38" s="17">
        <f t="shared" si="18"/>
        <v>0</v>
      </c>
      <c r="AO38" s="17">
        <f t="shared" si="9"/>
        <v>0</v>
      </c>
      <c r="AP38" s="17">
        <f t="shared" si="9"/>
        <v>9.3457943925233641E-2</v>
      </c>
      <c r="AQ38" s="17">
        <f t="shared" si="9"/>
        <v>0.18691588785046728</v>
      </c>
      <c r="AR38" s="17">
        <f t="shared" si="9"/>
        <v>0.28037383177570091</v>
      </c>
      <c r="AS38" s="17">
        <f t="shared" si="9"/>
        <v>0.41121495327102803</v>
      </c>
      <c r="AT38" s="17">
        <f t="shared" si="9"/>
        <v>0.95327102803738317</v>
      </c>
      <c r="AU38" s="17">
        <f t="shared" si="9"/>
        <v>1</v>
      </c>
      <c r="AV38" s="17">
        <f t="shared" si="9"/>
        <v>0.3644859813084112</v>
      </c>
      <c r="AX38" s="41">
        <f t="shared" si="10"/>
        <v>0.28037383177570091</v>
      </c>
      <c r="AY38" s="41">
        <f t="shared" si="11"/>
        <v>0.5420560747663552</v>
      </c>
      <c r="AZ38" s="41">
        <f t="shared" si="12"/>
        <v>0.63551401869158886</v>
      </c>
      <c r="BC38" s="17">
        <f t="shared" si="13"/>
        <v>-0.55648541778387406</v>
      </c>
      <c r="BD38" s="17">
        <f t="shared" si="14"/>
        <v>1.0886581124880976</v>
      </c>
      <c r="BE38" s="48">
        <f t="shared" si="15"/>
        <v>1.2110274503676228</v>
      </c>
      <c r="BF38" s="48"/>
      <c r="BH38">
        <f t="shared" si="16"/>
        <v>2.2255718310100612</v>
      </c>
      <c r="BI38">
        <f t="shared" si="16"/>
        <v>2.7873832011229989</v>
      </c>
      <c r="BJ38">
        <f t="shared" si="16"/>
        <v>0.11229408179127383</v>
      </c>
      <c r="BK38">
        <f t="shared" si="16"/>
        <v>3.1889876196612708</v>
      </c>
      <c r="BL38">
        <f t="shared" si="16"/>
        <v>2.3730214933458527</v>
      </c>
      <c r="BM38">
        <f t="shared" si="19"/>
        <v>0.11229408179127383</v>
      </c>
      <c r="BP38" t="str" cm="1">
        <f t="array" ref="BP38">INDEX($BH$1:$BL$1,,MATCH(BM38,BH38:BL38,0))</f>
        <v>Regular Pepsi</v>
      </c>
      <c r="BQ38" t="s">
        <v>64</v>
      </c>
    </row>
    <row r="39" spans="8:69" x14ac:dyDescent="0.2">
      <c r="H39">
        <v>32</v>
      </c>
      <c r="I39">
        <v>2</v>
      </c>
      <c r="J39">
        <v>6</v>
      </c>
      <c r="K39">
        <v>10</v>
      </c>
      <c r="L39">
        <v>14</v>
      </c>
      <c r="M39">
        <v>18</v>
      </c>
      <c r="N39">
        <v>4</v>
      </c>
      <c r="O39">
        <v>8</v>
      </c>
      <c r="P39">
        <v>12</v>
      </c>
      <c r="Q39">
        <v>16</v>
      </c>
      <c r="R39">
        <v>20</v>
      </c>
      <c r="S39">
        <v>2</v>
      </c>
      <c r="T39">
        <v>6</v>
      </c>
      <c r="U39">
        <v>10</v>
      </c>
      <c r="V39">
        <v>14</v>
      </c>
      <c r="W39">
        <v>18</v>
      </c>
      <c r="X39">
        <v>4</v>
      </c>
      <c r="Y39">
        <v>8</v>
      </c>
      <c r="Z39">
        <v>12</v>
      </c>
      <c r="AA39">
        <v>16</v>
      </c>
      <c r="AB39">
        <v>20</v>
      </c>
      <c r="AD39">
        <f t="shared" si="17"/>
        <v>28</v>
      </c>
      <c r="AE39">
        <f t="shared" si="6"/>
        <v>28</v>
      </c>
      <c r="AF39">
        <f t="shared" si="6"/>
        <v>44</v>
      </c>
      <c r="AG39">
        <f t="shared" si="6"/>
        <v>60</v>
      </c>
      <c r="AH39">
        <f t="shared" si="20"/>
        <v>76</v>
      </c>
      <c r="AI39">
        <f t="shared" si="7"/>
        <v>110</v>
      </c>
      <c r="AJ39">
        <f t="shared" si="7"/>
        <v>110</v>
      </c>
      <c r="AK39">
        <f t="shared" si="8"/>
        <v>100</v>
      </c>
      <c r="AL39">
        <f t="shared" si="8"/>
        <v>120</v>
      </c>
      <c r="AN39" s="17">
        <f t="shared" si="18"/>
        <v>0</v>
      </c>
      <c r="AO39" s="17">
        <f t="shared" si="9"/>
        <v>0</v>
      </c>
      <c r="AP39" s="17">
        <f t="shared" si="9"/>
        <v>0.17391304347826086</v>
      </c>
      <c r="AQ39" s="17">
        <f t="shared" si="9"/>
        <v>0.34782608695652173</v>
      </c>
      <c r="AR39" s="17">
        <f t="shared" si="9"/>
        <v>0.52173913043478259</v>
      </c>
      <c r="AS39" s="17">
        <f t="shared" si="9"/>
        <v>0.89130434782608692</v>
      </c>
      <c r="AT39" s="17">
        <f t="shared" si="9"/>
        <v>0.89130434782608692</v>
      </c>
      <c r="AU39" s="17">
        <f t="shared" si="9"/>
        <v>0.78260869565217395</v>
      </c>
      <c r="AV39" s="17">
        <f t="shared" si="9"/>
        <v>1</v>
      </c>
      <c r="AX39" s="41">
        <f t="shared" si="10"/>
        <v>0.52173913043478259</v>
      </c>
      <c r="AY39" s="41">
        <f t="shared" si="11"/>
        <v>0</v>
      </c>
      <c r="AZ39" s="41">
        <f t="shared" si="12"/>
        <v>-0.21739130434782605</v>
      </c>
      <c r="BC39" s="17">
        <f t="shared" si="13"/>
        <v>1.6457955749944886</v>
      </c>
      <c r="BD39" s="17">
        <f t="shared" si="14"/>
        <v>5.7081015864789419E-3</v>
      </c>
      <c r="BE39" s="48">
        <f t="shared" si="15"/>
        <v>-0.43691485549352904</v>
      </c>
      <c r="BF39" s="48"/>
      <c r="BH39">
        <f t="shared" si="16"/>
        <v>2.9412614839246118</v>
      </c>
      <c r="BI39">
        <f t="shared" si="16"/>
        <v>0.45528610589256713</v>
      </c>
      <c r="BJ39">
        <f t="shared" si="16"/>
        <v>2.8697566866285498</v>
      </c>
      <c r="BK39">
        <f t="shared" si="16"/>
        <v>2.5022245673363477</v>
      </c>
      <c r="BL39">
        <f t="shared" si="16"/>
        <v>2.4507890547404116</v>
      </c>
      <c r="BM39">
        <f t="shared" si="19"/>
        <v>0.45528610589256713</v>
      </c>
      <c r="BP39" t="str" cm="1">
        <f t="array" ref="BP39">INDEX($BH$1:$BL$1,,MATCH(BM39,BH39:BL39,0))</f>
        <v>Price Only</v>
      </c>
      <c r="BQ39" t="s">
        <v>62</v>
      </c>
    </row>
    <row r="40" spans="8:69" x14ac:dyDescent="0.2">
      <c r="H40">
        <v>33</v>
      </c>
      <c r="I40">
        <v>13</v>
      </c>
      <c r="J40">
        <v>16</v>
      </c>
      <c r="K40">
        <v>18</v>
      </c>
      <c r="L40">
        <v>19</v>
      </c>
      <c r="M40">
        <v>20</v>
      </c>
      <c r="N40">
        <v>4</v>
      </c>
      <c r="O40">
        <v>7</v>
      </c>
      <c r="P40">
        <v>10</v>
      </c>
      <c r="Q40">
        <v>12</v>
      </c>
      <c r="R40">
        <v>15</v>
      </c>
      <c r="S40">
        <v>6</v>
      </c>
      <c r="T40">
        <v>9</v>
      </c>
      <c r="U40">
        <v>11</v>
      </c>
      <c r="V40">
        <v>14</v>
      </c>
      <c r="W40">
        <v>17</v>
      </c>
      <c r="X40">
        <v>1</v>
      </c>
      <c r="Y40">
        <v>2</v>
      </c>
      <c r="Z40">
        <v>3</v>
      </c>
      <c r="AA40">
        <v>5</v>
      </c>
      <c r="AB40">
        <v>8</v>
      </c>
      <c r="AD40">
        <f t="shared" si="17"/>
        <v>34</v>
      </c>
      <c r="AE40">
        <f t="shared" si="6"/>
        <v>34</v>
      </c>
      <c r="AF40">
        <f t="shared" si="6"/>
        <v>42</v>
      </c>
      <c r="AG40">
        <f t="shared" si="6"/>
        <v>50</v>
      </c>
      <c r="AH40">
        <f t="shared" si="20"/>
        <v>60</v>
      </c>
      <c r="AI40">
        <f t="shared" si="7"/>
        <v>76</v>
      </c>
      <c r="AJ40">
        <f t="shared" si="7"/>
        <v>134</v>
      </c>
      <c r="AK40">
        <f t="shared" si="8"/>
        <v>143</v>
      </c>
      <c r="AL40">
        <f t="shared" si="8"/>
        <v>67</v>
      </c>
      <c r="AN40" s="17">
        <f t="shared" si="18"/>
        <v>0</v>
      </c>
      <c r="AO40" s="17">
        <f t="shared" si="9"/>
        <v>0</v>
      </c>
      <c r="AP40" s="17">
        <f t="shared" si="9"/>
        <v>7.3394495412844041E-2</v>
      </c>
      <c r="AQ40" s="17">
        <f t="shared" si="9"/>
        <v>0.14678899082568808</v>
      </c>
      <c r="AR40" s="17">
        <f t="shared" si="9"/>
        <v>0.23853211009174313</v>
      </c>
      <c r="AS40" s="17">
        <f t="shared" si="9"/>
        <v>0.38532110091743121</v>
      </c>
      <c r="AT40" s="17">
        <f t="shared" si="9"/>
        <v>0.91743119266055051</v>
      </c>
      <c r="AU40" s="17">
        <f t="shared" si="9"/>
        <v>1</v>
      </c>
      <c r="AV40" s="17">
        <f t="shared" si="9"/>
        <v>0.30275229357798167</v>
      </c>
      <c r="AX40" s="41">
        <f t="shared" si="10"/>
        <v>0.23853211009174313</v>
      </c>
      <c r="AY40" s="41">
        <f t="shared" si="11"/>
        <v>0.5321100917431193</v>
      </c>
      <c r="AZ40" s="41">
        <f t="shared" si="12"/>
        <v>0.69724770642201839</v>
      </c>
      <c r="BC40" s="17">
        <f t="shared" si="13"/>
        <v>-0.93826038246036858</v>
      </c>
      <c r="BD40" s="17">
        <f t="shared" si="14"/>
        <v>1.0687874700862332</v>
      </c>
      <c r="BE40" s="48">
        <f t="shared" si="15"/>
        <v>1.3303062881936765</v>
      </c>
      <c r="BF40" s="48"/>
      <c r="BH40">
        <f t="shared" si="16"/>
        <v>2.2412709162295603</v>
      </c>
      <c r="BI40">
        <f t="shared" si="16"/>
        <v>3.1568724602013427</v>
      </c>
      <c r="BJ40">
        <f t="shared" si="16"/>
        <v>0.48584624854888353</v>
      </c>
      <c r="BK40">
        <f t="shared" si="16"/>
        <v>3.2917127904098287</v>
      </c>
      <c r="BL40">
        <f t="shared" si="16"/>
        <v>2.5363517585447486</v>
      </c>
      <c r="BM40">
        <f t="shared" si="19"/>
        <v>0.48584624854888353</v>
      </c>
      <c r="BP40" t="str" cm="1">
        <f t="array" ref="BP40">INDEX($BH$1:$BL$1,,MATCH(BM40,BH40:BL40,0))</f>
        <v>Regular Pepsi</v>
      </c>
      <c r="BQ40" t="s">
        <v>64</v>
      </c>
    </row>
    <row r="41" spans="8:69" x14ac:dyDescent="0.2">
      <c r="H41">
        <v>34</v>
      </c>
      <c r="I41">
        <v>1</v>
      </c>
      <c r="J41">
        <v>2</v>
      </c>
      <c r="K41">
        <v>3</v>
      </c>
      <c r="L41">
        <v>5</v>
      </c>
      <c r="M41">
        <v>8</v>
      </c>
      <c r="N41">
        <v>6</v>
      </c>
      <c r="O41">
        <v>9</v>
      </c>
      <c r="P41">
        <v>11</v>
      </c>
      <c r="Q41">
        <v>14</v>
      </c>
      <c r="R41">
        <v>17</v>
      </c>
      <c r="S41">
        <v>4</v>
      </c>
      <c r="T41">
        <v>7</v>
      </c>
      <c r="U41">
        <v>10</v>
      </c>
      <c r="V41">
        <v>12</v>
      </c>
      <c r="W41">
        <v>15</v>
      </c>
      <c r="X41">
        <v>13</v>
      </c>
      <c r="Y41">
        <v>16</v>
      </c>
      <c r="Z41">
        <v>18</v>
      </c>
      <c r="AA41">
        <v>19</v>
      </c>
      <c r="AB41">
        <v>20</v>
      </c>
      <c r="AD41">
        <f t="shared" si="17"/>
        <v>34</v>
      </c>
      <c r="AE41">
        <f t="shared" si="6"/>
        <v>34</v>
      </c>
      <c r="AF41">
        <f t="shared" si="6"/>
        <v>42</v>
      </c>
      <c r="AG41">
        <f t="shared" si="6"/>
        <v>50</v>
      </c>
      <c r="AH41">
        <f t="shared" si="20"/>
        <v>60</v>
      </c>
      <c r="AI41">
        <f t="shared" si="7"/>
        <v>134</v>
      </c>
      <c r="AJ41">
        <f t="shared" si="7"/>
        <v>76</v>
      </c>
      <c r="AK41">
        <f t="shared" si="8"/>
        <v>67</v>
      </c>
      <c r="AL41">
        <f t="shared" si="8"/>
        <v>143</v>
      </c>
      <c r="AN41" s="17">
        <f t="shared" si="18"/>
        <v>0</v>
      </c>
      <c r="AO41" s="17">
        <f t="shared" si="9"/>
        <v>0</v>
      </c>
      <c r="AP41" s="17">
        <f t="shared" si="9"/>
        <v>7.3394495412844041E-2</v>
      </c>
      <c r="AQ41" s="17">
        <f t="shared" si="9"/>
        <v>0.14678899082568808</v>
      </c>
      <c r="AR41" s="17">
        <f t="shared" si="9"/>
        <v>0.23853211009174313</v>
      </c>
      <c r="AS41" s="17">
        <f t="shared" si="9"/>
        <v>0.91743119266055051</v>
      </c>
      <c r="AT41" s="17">
        <f t="shared" si="9"/>
        <v>0.38532110091743121</v>
      </c>
      <c r="AU41" s="17">
        <f t="shared" si="9"/>
        <v>0.30275229357798167</v>
      </c>
      <c r="AV41" s="17">
        <f t="shared" si="9"/>
        <v>1</v>
      </c>
      <c r="AX41" s="41">
        <f t="shared" si="10"/>
        <v>0.23853211009174313</v>
      </c>
      <c r="AY41" s="41">
        <f t="shared" si="11"/>
        <v>-0.5321100917431193</v>
      </c>
      <c r="AZ41" s="41">
        <f t="shared" si="12"/>
        <v>-0.69724770642201839</v>
      </c>
      <c r="BC41" s="17">
        <f t="shared" si="13"/>
        <v>-0.93826038246036858</v>
      </c>
      <c r="BD41" s="17">
        <f t="shared" si="14"/>
        <v>-1.0573712669132753</v>
      </c>
      <c r="BE41" s="48">
        <f t="shared" si="15"/>
        <v>-1.3640701262548498</v>
      </c>
      <c r="BF41" s="48"/>
      <c r="BH41">
        <f t="shared" si="16"/>
        <v>2.4746989277740097</v>
      </c>
      <c r="BI41">
        <f t="shared" si="16"/>
        <v>3.259872521164902</v>
      </c>
      <c r="BJ41">
        <f t="shared" si="16"/>
        <v>3.3155112974916321</v>
      </c>
      <c r="BK41">
        <f t="shared" si="16"/>
        <v>0.57971034148683331</v>
      </c>
      <c r="BL41">
        <f t="shared" si="16"/>
        <v>2.1637873361476716</v>
      </c>
      <c r="BM41">
        <f t="shared" si="19"/>
        <v>0.57971034148683331</v>
      </c>
      <c r="BP41" t="str" cm="1">
        <f t="array" ref="BP41">INDEX($BH$1:$BL$1,,MATCH(BM41,BH41:BL41,0))</f>
        <v>Diet Coke</v>
      </c>
      <c r="BQ41" t="s">
        <v>63</v>
      </c>
    </row>
    <row r="42" spans="8:69" x14ac:dyDescent="0.2">
      <c r="H42">
        <v>35</v>
      </c>
      <c r="I42">
        <v>1</v>
      </c>
      <c r="J42">
        <v>2</v>
      </c>
      <c r="K42">
        <v>4</v>
      </c>
      <c r="L42">
        <v>7</v>
      </c>
      <c r="M42">
        <v>10</v>
      </c>
      <c r="N42">
        <v>5</v>
      </c>
      <c r="O42">
        <v>8</v>
      </c>
      <c r="P42">
        <v>12</v>
      </c>
      <c r="Q42">
        <v>15</v>
      </c>
      <c r="R42">
        <v>18</v>
      </c>
      <c r="S42">
        <v>3</v>
      </c>
      <c r="T42">
        <v>6</v>
      </c>
      <c r="U42">
        <v>9</v>
      </c>
      <c r="V42">
        <v>13</v>
      </c>
      <c r="W42">
        <v>16</v>
      </c>
      <c r="X42">
        <v>11</v>
      </c>
      <c r="Y42">
        <v>14</v>
      </c>
      <c r="Z42">
        <v>17</v>
      </c>
      <c r="AA42">
        <v>19</v>
      </c>
      <c r="AB42">
        <v>20</v>
      </c>
      <c r="AD42">
        <f t="shared" si="17"/>
        <v>30</v>
      </c>
      <c r="AE42">
        <f t="shared" si="6"/>
        <v>30</v>
      </c>
      <c r="AF42">
        <f t="shared" si="6"/>
        <v>42</v>
      </c>
      <c r="AG42">
        <f t="shared" si="6"/>
        <v>54</v>
      </c>
      <c r="AH42">
        <f t="shared" si="20"/>
        <v>64</v>
      </c>
      <c r="AI42">
        <f t="shared" si="7"/>
        <v>128</v>
      </c>
      <c r="AJ42">
        <f t="shared" si="7"/>
        <v>82</v>
      </c>
      <c r="AK42">
        <f t="shared" si="8"/>
        <v>71</v>
      </c>
      <c r="AL42">
        <f t="shared" si="8"/>
        <v>139</v>
      </c>
      <c r="AN42" s="17">
        <f t="shared" si="18"/>
        <v>0</v>
      </c>
      <c r="AO42" s="17">
        <f t="shared" si="9"/>
        <v>0</v>
      </c>
      <c r="AP42" s="17">
        <f t="shared" si="9"/>
        <v>0.11009174311926606</v>
      </c>
      <c r="AQ42" s="17">
        <f t="shared" si="9"/>
        <v>0.22018348623853212</v>
      </c>
      <c r="AR42" s="17">
        <f t="shared" si="9"/>
        <v>0.31192660550458717</v>
      </c>
      <c r="AS42" s="17">
        <f t="shared" si="9"/>
        <v>0.8990825688073395</v>
      </c>
      <c r="AT42" s="17">
        <f t="shared" si="9"/>
        <v>0.47706422018348627</v>
      </c>
      <c r="AU42" s="17">
        <f t="shared" si="9"/>
        <v>0.37614678899082571</v>
      </c>
      <c r="AV42" s="17">
        <f t="shared" si="9"/>
        <v>1</v>
      </c>
      <c r="AX42" s="41">
        <f t="shared" si="10"/>
        <v>0.31192660550458717</v>
      </c>
      <c r="AY42" s="41">
        <f t="shared" si="11"/>
        <v>-0.42201834862385323</v>
      </c>
      <c r="AZ42" s="41">
        <f t="shared" si="12"/>
        <v>-0.62385321100917435</v>
      </c>
      <c r="BC42" s="17">
        <f t="shared" si="13"/>
        <v>-0.2685895427819267</v>
      </c>
      <c r="BD42" s="17">
        <f t="shared" si="14"/>
        <v>-0.83742381136160204</v>
      </c>
      <c r="BE42" s="48">
        <f t="shared" si="15"/>
        <v>-1.2222608412838747</v>
      </c>
      <c r="BF42" s="48"/>
      <c r="BH42">
        <f t="shared" si="16"/>
        <v>2.3502998564106203</v>
      </c>
      <c r="BI42">
        <f t="shared" si="16"/>
        <v>2.5684413899896308</v>
      </c>
      <c r="BJ42">
        <f t="shared" si="16"/>
        <v>3.0457812822632557</v>
      </c>
      <c r="BK42">
        <f t="shared" si="16"/>
        <v>0.4409898429923752</v>
      </c>
      <c r="BL42">
        <f t="shared" si="16"/>
        <v>1.8893297409818142</v>
      </c>
      <c r="BM42">
        <f t="shared" si="19"/>
        <v>0.4409898429923752</v>
      </c>
      <c r="BP42" t="str" cm="1">
        <f t="array" ref="BP42">INDEX($BH$1:$BL$1,,MATCH(BM42,BH42:BL42,0))</f>
        <v>Diet Coke</v>
      </c>
      <c r="BQ42" t="s">
        <v>63</v>
      </c>
    </row>
    <row r="43" spans="8:69" x14ac:dyDescent="0.2">
      <c r="H43">
        <v>36</v>
      </c>
      <c r="I43">
        <v>11</v>
      </c>
      <c r="J43">
        <v>14</v>
      </c>
      <c r="K43">
        <v>17</v>
      </c>
      <c r="L43">
        <v>19</v>
      </c>
      <c r="M43">
        <v>20</v>
      </c>
      <c r="N43">
        <v>3</v>
      </c>
      <c r="O43">
        <v>6</v>
      </c>
      <c r="P43">
        <v>9</v>
      </c>
      <c r="Q43">
        <v>13</v>
      </c>
      <c r="R43">
        <v>16</v>
      </c>
      <c r="S43">
        <v>5</v>
      </c>
      <c r="T43">
        <v>8</v>
      </c>
      <c r="U43">
        <v>12</v>
      </c>
      <c r="V43">
        <v>15</v>
      </c>
      <c r="W43">
        <v>18</v>
      </c>
      <c r="X43">
        <v>1</v>
      </c>
      <c r="Y43">
        <v>2</v>
      </c>
      <c r="Z43">
        <v>4</v>
      </c>
      <c r="AA43">
        <v>7</v>
      </c>
      <c r="AB43">
        <v>10</v>
      </c>
      <c r="AD43">
        <f t="shared" si="17"/>
        <v>30</v>
      </c>
      <c r="AE43">
        <f t="shared" si="6"/>
        <v>30</v>
      </c>
      <c r="AF43">
        <f t="shared" si="6"/>
        <v>42</v>
      </c>
      <c r="AG43">
        <f t="shared" si="6"/>
        <v>54</v>
      </c>
      <c r="AH43">
        <f t="shared" si="20"/>
        <v>64</v>
      </c>
      <c r="AI43">
        <f t="shared" si="7"/>
        <v>82</v>
      </c>
      <c r="AJ43">
        <f t="shared" si="7"/>
        <v>128</v>
      </c>
      <c r="AK43">
        <f t="shared" si="8"/>
        <v>139</v>
      </c>
      <c r="AL43">
        <f t="shared" si="8"/>
        <v>71</v>
      </c>
      <c r="AN43" s="17">
        <f t="shared" si="18"/>
        <v>0</v>
      </c>
      <c r="AO43" s="17">
        <f t="shared" si="9"/>
        <v>0</v>
      </c>
      <c r="AP43" s="17">
        <f t="shared" si="9"/>
        <v>0.11009174311926606</v>
      </c>
      <c r="AQ43" s="17">
        <f t="shared" si="9"/>
        <v>0.22018348623853212</v>
      </c>
      <c r="AR43" s="17">
        <f t="shared" si="9"/>
        <v>0.31192660550458717</v>
      </c>
      <c r="AS43" s="17">
        <f t="shared" si="9"/>
        <v>0.47706422018348627</v>
      </c>
      <c r="AT43" s="17">
        <f t="shared" si="9"/>
        <v>0.8990825688073395</v>
      </c>
      <c r="AU43" s="17">
        <f t="shared" si="9"/>
        <v>1</v>
      </c>
      <c r="AV43" s="17">
        <f t="shared" si="9"/>
        <v>0.37614678899082571</v>
      </c>
      <c r="AX43" s="41">
        <f t="shared" si="10"/>
        <v>0.31192660550458717</v>
      </c>
      <c r="AY43" s="41">
        <f t="shared" si="11"/>
        <v>0.42201834862385323</v>
      </c>
      <c r="AZ43" s="41">
        <f t="shared" si="12"/>
        <v>0.62385321100917435</v>
      </c>
      <c r="BC43" s="17">
        <f t="shared" si="13"/>
        <v>-0.2685895427819267</v>
      </c>
      <c r="BD43" s="17">
        <f t="shared" si="14"/>
        <v>0.84884001453455993</v>
      </c>
      <c r="BE43" s="48">
        <f t="shared" si="15"/>
        <v>1.1884970032227014</v>
      </c>
      <c r="BF43" s="48"/>
      <c r="BH43">
        <f t="shared" si="16"/>
        <v>2.0116710854421997</v>
      </c>
      <c r="BI43">
        <f t="shared" si="16"/>
        <v>2.4665382325244676</v>
      </c>
      <c r="BJ43">
        <f t="shared" si="16"/>
        <v>0.35686033077599399</v>
      </c>
      <c r="BK43">
        <f t="shared" si="16"/>
        <v>3.0129390147035462</v>
      </c>
      <c r="BL43">
        <f t="shared" si="16"/>
        <v>2.3630637015245188</v>
      </c>
      <c r="BM43">
        <f t="shared" si="19"/>
        <v>0.35686033077599399</v>
      </c>
      <c r="BP43" t="str" cm="1">
        <f t="array" ref="BP43">INDEX($BH$1:$BL$1,,MATCH(BM43,BH43:BL43,0))</f>
        <v>Regular Pepsi</v>
      </c>
      <c r="BQ43" t="s">
        <v>64</v>
      </c>
    </row>
    <row r="44" spans="8:69" x14ac:dyDescent="0.2">
      <c r="H44">
        <v>37</v>
      </c>
      <c r="I44">
        <v>4</v>
      </c>
      <c r="J44">
        <v>7</v>
      </c>
      <c r="K44">
        <v>10</v>
      </c>
      <c r="L44">
        <v>13</v>
      </c>
      <c r="M44">
        <v>16</v>
      </c>
      <c r="N44">
        <v>1</v>
      </c>
      <c r="O44">
        <v>2</v>
      </c>
      <c r="P44">
        <v>4</v>
      </c>
      <c r="Q44">
        <v>7</v>
      </c>
      <c r="R44">
        <v>10</v>
      </c>
      <c r="S44">
        <v>13</v>
      </c>
      <c r="T44">
        <v>16</v>
      </c>
      <c r="U44">
        <v>18</v>
      </c>
      <c r="V44">
        <v>19</v>
      </c>
      <c r="W44">
        <v>20</v>
      </c>
      <c r="X44">
        <v>7</v>
      </c>
      <c r="Y44">
        <v>10</v>
      </c>
      <c r="Z44">
        <v>13</v>
      </c>
      <c r="AA44">
        <v>16</v>
      </c>
      <c r="AB44">
        <v>18</v>
      </c>
      <c r="AD44">
        <f t="shared" si="17"/>
        <v>35</v>
      </c>
      <c r="AE44">
        <f t="shared" si="6"/>
        <v>35</v>
      </c>
      <c r="AF44">
        <f t="shared" si="6"/>
        <v>45</v>
      </c>
      <c r="AG44">
        <f t="shared" si="6"/>
        <v>55</v>
      </c>
      <c r="AH44">
        <f t="shared" si="20"/>
        <v>64</v>
      </c>
      <c r="AI44">
        <f t="shared" si="7"/>
        <v>150</v>
      </c>
      <c r="AJ44">
        <f t="shared" si="7"/>
        <v>74</v>
      </c>
      <c r="AK44">
        <f t="shared" si="8"/>
        <v>136</v>
      </c>
      <c r="AL44">
        <f t="shared" si="8"/>
        <v>88</v>
      </c>
      <c r="AN44" s="17">
        <f t="shared" si="18"/>
        <v>0</v>
      </c>
      <c r="AO44" s="17">
        <f t="shared" si="9"/>
        <v>0</v>
      </c>
      <c r="AP44" s="17">
        <f t="shared" si="9"/>
        <v>8.6956521739130432E-2</v>
      </c>
      <c r="AQ44" s="17">
        <f t="shared" si="9"/>
        <v>0.17391304347826086</v>
      </c>
      <c r="AR44" s="17">
        <f t="shared" si="9"/>
        <v>0.25217391304347825</v>
      </c>
      <c r="AS44" s="17">
        <f t="shared" si="9"/>
        <v>1</v>
      </c>
      <c r="AT44" s="17">
        <f t="shared" si="9"/>
        <v>0.33913043478260868</v>
      </c>
      <c r="AU44" s="17">
        <f t="shared" si="9"/>
        <v>0.87826086956521743</v>
      </c>
      <c r="AV44" s="17">
        <f t="shared" si="9"/>
        <v>0.46086956521739131</v>
      </c>
      <c r="AX44" s="41">
        <f t="shared" si="10"/>
        <v>0.25217391304347825</v>
      </c>
      <c r="AY44" s="41">
        <f t="shared" si="11"/>
        <v>-0.66086956521739126</v>
      </c>
      <c r="AZ44" s="41">
        <f t="shared" si="12"/>
        <v>0.41739130434782612</v>
      </c>
      <c r="BC44" s="17">
        <f t="shared" si="13"/>
        <v>-0.81378895465057155</v>
      </c>
      <c r="BD44" s="17">
        <f t="shared" si="14"/>
        <v>-1.3146141605802324</v>
      </c>
      <c r="BE44" s="48">
        <f t="shared" si="15"/>
        <v>0.78958131897826289</v>
      </c>
      <c r="BF44" s="48"/>
      <c r="BH44">
        <f t="shared" si="16"/>
        <v>0.40907600383261716</v>
      </c>
      <c r="BI44">
        <f t="shared" si="16"/>
        <v>3.0980472829543824</v>
      </c>
      <c r="BJ44">
        <f t="shared" si="16"/>
        <v>2.4598905889189746</v>
      </c>
      <c r="BK44">
        <f t="shared" si="16"/>
        <v>1.858083402797738</v>
      </c>
      <c r="BL44">
        <f t="shared" si="16"/>
        <v>3.0788812662424898</v>
      </c>
      <c r="BM44">
        <f t="shared" si="19"/>
        <v>0.40907600383261716</v>
      </c>
      <c r="BP44" t="str" cm="1">
        <f t="array" ref="BP44">INDEX($BH$1:$BL$1,,MATCH(BM44,BH44:BL44,0))</f>
        <v>Regular Coke</v>
      </c>
      <c r="BQ44" t="s">
        <v>66</v>
      </c>
    </row>
    <row r="45" spans="8:69" x14ac:dyDescent="0.2">
      <c r="H45">
        <v>38</v>
      </c>
      <c r="I45">
        <v>12</v>
      </c>
      <c r="J45">
        <v>15</v>
      </c>
      <c r="K45">
        <v>18</v>
      </c>
      <c r="L45">
        <v>19</v>
      </c>
      <c r="M45">
        <v>20</v>
      </c>
      <c r="N45">
        <v>5</v>
      </c>
      <c r="O45">
        <v>8</v>
      </c>
      <c r="P45">
        <v>11</v>
      </c>
      <c r="Q45">
        <v>14</v>
      </c>
      <c r="R45">
        <v>17</v>
      </c>
      <c r="S45">
        <v>4</v>
      </c>
      <c r="T45">
        <v>7</v>
      </c>
      <c r="U45">
        <v>10</v>
      </c>
      <c r="V45">
        <v>13</v>
      </c>
      <c r="W45">
        <v>16</v>
      </c>
      <c r="X45">
        <v>1</v>
      </c>
      <c r="Y45">
        <v>2</v>
      </c>
      <c r="Z45">
        <v>3</v>
      </c>
      <c r="AA45">
        <v>6</v>
      </c>
      <c r="AB45">
        <v>9</v>
      </c>
      <c r="AD45">
        <f t="shared" si="17"/>
        <v>32</v>
      </c>
      <c r="AE45">
        <f t="shared" si="6"/>
        <v>32</v>
      </c>
      <c r="AF45">
        <f t="shared" si="6"/>
        <v>42</v>
      </c>
      <c r="AG45">
        <f t="shared" si="6"/>
        <v>52</v>
      </c>
      <c r="AH45">
        <f t="shared" si="20"/>
        <v>62</v>
      </c>
      <c r="AI45">
        <f t="shared" si="7"/>
        <v>71</v>
      </c>
      <c r="AJ45">
        <f t="shared" si="7"/>
        <v>139</v>
      </c>
      <c r="AK45">
        <f t="shared" si="8"/>
        <v>134</v>
      </c>
      <c r="AL45">
        <f t="shared" si="8"/>
        <v>76</v>
      </c>
      <c r="AN45" s="17">
        <f t="shared" si="18"/>
        <v>0</v>
      </c>
      <c r="AO45" s="17">
        <f t="shared" si="9"/>
        <v>0</v>
      </c>
      <c r="AP45" s="17">
        <f t="shared" si="9"/>
        <v>9.3457943925233641E-2</v>
      </c>
      <c r="AQ45" s="17">
        <f t="shared" si="9"/>
        <v>0.18691588785046728</v>
      </c>
      <c r="AR45" s="17">
        <f t="shared" si="9"/>
        <v>0.28037383177570091</v>
      </c>
      <c r="AS45" s="17">
        <f t="shared" si="9"/>
        <v>0.3644859813084112</v>
      </c>
      <c r="AT45" s="17">
        <f t="shared" si="9"/>
        <v>1</v>
      </c>
      <c r="AU45" s="17">
        <f t="shared" si="9"/>
        <v>0.95327102803738317</v>
      </c>
      <c r="AV45" s="17">
        <f t="shared" si="9"/>
        <v>0.41121495327102803</v>
      </c>
      <c r="AX45" s="41">
        <f t="shared" si="10"/>
        <v>0.28037383177570091</v>
      </c>
      <c r="AY45" s="41">
        <f t="shared" si="11"/>
        <v>0.63551401869158886</v>
      </c>
      <c r="AZ45" s="41">
        <f t="shared" si="12"/>
        <v>0.5420560747663552</v>
      </c>
      <c r="BC45" s="17">
        <f t="shared" si="13"/>
        <v>-0.55648541778387406</v>
      </c>
      <c r="BD45" s="17">
        <f t="shared" si="14"/>
        <v>1.2753736316090665</v>
      </c>
      <c r="BE45" s="48">
        <f t="shared" si="15"/>
        <v>1.0304525431031801</v>
      </c>
      <c r="BF45" s="48"/>
      <c r="BH45">
        <f t="shared" si="16"/>
        <v>2.409380827950101</v>
      </c>
      <c r="BI45">
        <f t="shared" si="16"/>
        <v>2.7790229274711518</v>
      </c>
      <c r="BJ45">
        <f t="shared" si="16"/>
        <v>0.19614809904172206</v>
      </c>
      <c r="BK45">
        <f t="shared" si="16"/>
        <v>3.2050876367820149</v>
      </c>
      <c r="BL45">
        <f t="shared" si="16"/>
        <v>2.2045830240056818</v>
      </c>
      <c r="BM45">
        <f t="shared" si="19"/>
        <v>0.19614809904172206</v>
      </c>
      <c r="BP45" t="str" cm="1">
        <f t="array" ref="BP45">INDEX($BH$1:$BL$1,,MATCH(BM45,BH45:BL45,0))</f>
        <v>Regular Pepsi</v>
      </c>
      <c r="BQ45" t="s">
        <v>64</v>
      </c>
    </row>
    <row r="46" spans="8:69" x14ac:dyDescent="0.2">
      <c r="H46">
        <v>39</v>
      </c>
      <c r="I46">
        <v>11</v>
      </c>
      <c r="J46">
        <v>14</v>
      </c>
      <c r="K46">
        <v>17</v>
      </c>
      <c r="L46">
        <v>19</v>
      </c>
      <c r="M46">
        <v>20</v>
      </c>
      <c r="N46">
        <v>3</v>
      </c>
      <c r="O46">
        <v>6</v>
      </c>
      <c r="P46">
        <v>9</v>
      </c>
      <c r="Q46">
        <v>13</v>
      </c>
      <c r="R46">
        <v>16</v>
      </c>
      <c r="S46">
        <v>5</v>
      </c>
      <c r="T46">
        <v>8</v>
      </c>
      <c r="U46">
        <v>12</v>
      </c>
      <c r="V46">
        <v>15</v>
      </c>
      <c r="W46">
        <v>18</v>
      </c>
      <c r="X46">
        <v>1</v>
      </c>
      <c r="Y46">
        <v>2</v>
      </c>
      <c r="Z46">
        <v>4</v>
      </c>
      <c r="AA46">
        <v>7</v>
      </c>
      <c r="AB46">
        <v>10</v>
      </c>
      <c r="AD46">
        <f t="shared" si="17"/>
        <v>30</v>
      </c>
      <c r="AE46">
        <f t="shared" si="6"/>
        <v>30</v>
      </c>
      <c r="AF46">
        <f t="shared" si="6"/>
        <v>42</v>
      </c>
      <c r="AG46">
        <f t="shared" si="6"/>
        <v>54</v>
      </c>
      <c r="AH46">
        <f t="shared" si="20"/>
        <v>64</v>
      </c>
      <c r="AI46">
        <f t="shared" si="7"/>
        <v>82</v>
      </c>
      <c r="AJ46">
        <f t="shared" si="7"/>
        <v>128</v>
      </c>
      <c r="AK46">
        <f t="shared" si="8"/>
        <v>139</v>
      </c>
      <c r="AL46">
        <f t="shared" si="8"/>
        <v>71</v>
      </c>
      <c r="AN46" s="17">
        <f t="shared" si="18"/>
        <v>0</v>
      </c>
      <c r="AO46" s="17">
        <f t="shared" si="9"/>
        <v>0</v>
      </c>
      <c r="AP46" s="17">
        <f t="shared" si="9"/>
        <v>0.11009174311926606</v>
      </c>
      <c r="AQ46" s="17">
        <f t="shared" si="9"/>
        <v>0.22018348623853212</v>
      </c>
      <c r="AR46" s="17">
        <f t="shared" si="9"/>
        <v>0.31192660550458717</v>
      </c>
      <c r="AS46" s="17">
        <f t="shared" si="9"/>
        <v>0.47706422018348627</v>
      </c>
      <c r="AT46" s="17">
        <f t="shared" si="9"/>
        <v>0.8990825688073395</v>
      </c>
      <c r="AU46" s="17">
        <f t="shared" si="9"/>
        <v>1</v>
      </c>
      <c r="AV46" s="17">
        <f t="shared" si="9"/>
        <v>0.37614678899082571</v>
      </c>
      <c r="AX46" s="41">
        <f t="shared" si="10"/>
        <v>0.31192660550458717</v>
      </c>
      <c r="AY46" s="41">
        <f t="shared" si="11"/>
        <v>0.42201834862385323</v>
      </c>
      <c r="AZ46" s="41">
        <f t="shared" si="12"/>
        <v>0.62385321100917435</v>
      </c>
      <c r="BC46" s="17">
        <f t="shared" si="13"/>
        <v>-0.2685895427819267</v>
      </c>
      <c r="BD46" s="17">
        <f t="shared" si="14"/>
        <v>0.84884001453455993</v>
      </c>
      <c r="BE46" s="48">
        <f t="shared" si="15"/>
        <v>1.1884970032227014</v>
      </c>
      <c r="BF46" s="48"/>
      <c r="BH46">
        <f t="shared" si="16"/>
        <v>2.0116710854421997</v>
      </c>
      <c r="BI46">
        <f t="shared" si="16"/>
        <v>2.4665382325244676</v>
      </c>
      <c r="BJ46">
        <f t="shared" si="16"/>
        <v>0.35686033077599399</v>
      </c>
      <c r="BK46">
        <f t="shared" si="16"/>
        <v>3.0129390147035462</v>
      </c>
      <c r="BL46">
        <f t="shared" si="16"/>
        <v>2.3630637015245188</v>
      </c>
      <c r="BM46">
        <f t="shared" si="19"/>
        <v>0.35686033077599399</v>
      </c>
      <c r="BP46" t="str" cm="1">
        <f t="array" ref="BP46">INDEX($BH$1:$BL$1,,MATCH(BM46,BH46:BL46,0))</f>
        <v>Regular Pepsi</v>
      </c>
      <c r="BQ46" t="s">
        <v>64</v>
      </c>
    </row>
    <row r="47" spans="8:69" x14ac:dyDescent="0.2">
      <c r="H47">
        <v>40</v>
      </c>
      <c r="I47">
        <v>12</v>
      </c>
      <c r="J47">
        <v>15</v>
      </c>
      <c r="K47">
        <v>18</v>
      </c>
      <c r="L47">
        <v>19</v>
      </c>
      <c r="M47">
        <v>20</v>
      </c>
      <c r="N47">
        <v>5</v>
      </c>
      <c r="O47">
        <v>8</v>
      </c>
      <c r="P47">
        <v>11</v>
      </c>
      <c r="Q47">
        <v>14</v>
      </c>
      <c r="R47">
        <v>17</v>
      </c>
      <c r="S47">
        <v>5</v>
      </c>
      <c r="T47">
        <v>8</v>
      </c>
      <c r="U47">
        <v>11</v>
      </c>
      <c r="V47">
        <v>14</v>
      </c>
      <c r="W47">
        <v>17</v>
      </c>
      <c r="X47">
        <v>1</v>
      </c>
      <c r="Y47">
        <v>2</v>
      </c>
      <c r="Z47">
        <v>3</v>
      </c>
      <c r="AA47">
        <v>6</v>
      </c>
      <c r="AB47">
        <v>9</v>
      </c>
      <c r="AD47">
        <f t="shared" si="17"/>
        <v>33</v>
      </c>
      <c r="AE47">
        <f t="shared" si="6"/>
        <v>33</v>
      </c>
      <c r="AF47">
        <f t="shared" si="6"/>
        <v>43</v>
      </c>
      <c r="AG47">
        <f t="shared" si="6"/>
        <v>53</v>
      </c>
      <c r="AH47">
        <f t="shared" si="20"/>
        <v>63</v>
      </c>
      <c r="AI47">
        <f t="shared" si="7"/>
        <v>76</v>
      </c>
      <c r="AJ47">
        <f t="shared" si="7"/>
        <v>139</v>
      </c>
      <c r="AK47">
        <f t="shared" si="8"/>
        <v>139</v>
      </c>
      <c r="AL47">
        <f t="shared" si="8"/>
        <v>76</v>
      </c>
      <c r="AN47" s="17">
        <f t="shared" si="18"/>
        <v>0</v>
      </c>
      <c r="AO47" s="17">
        <f t="shared" si="9"/>
        <v>0</v>
      </c>
      <c r="AP47" s="17">
        <f t="shared" si="9"/>
        <v>9.4339622641509441E-2</v>
      </c>
      <c r="AQ47" s="17">
        <f t="shared" si="9"/>
        <v>0.18867924528301888</v>
      </c>
      <c r="AR47" s="17">
        <f t="shared" si="9"/>
        <v>0.28301886792452829</v>
      </c>
      <c r="AS47" s="17">
        <f t="shared" si="9"/>
        <v>0.40566037735849059</v>
      </c>
      <c r="AT47" s="17">
        <f t="shared" si="9"/>
        <v>1</v>
      </c>
      <c r="AU47" s="17">
        <f t="shared" si="9"/>
        <v>1</v>
      </c>
      <c r="AV47" s="17">
        <f t="shared" si="9"/>
        <v>0.40566037735849059</v>
      </c>
      <c r="AX47" s="41">
        <f t="shared" si="10"/>
        <v>0.28301886792452829</v>
      </c>
      <c r="AY47" s="41">
        <f t="shared" si="11"/>
        <v>0.59433962264150941</v>
      </c>
      <c r="AZ47" s="41">
        <f t="shared" si="12"/>
        <v>0.59433962264150941</v>
      </c>
      <c r="BC47" s="17">
        <f t="shared" si="13"/>
        <v>-0.53235140652320001</v>
      </c>
      <c r="BD47" s="17">
        <f t="shared" si="14"/>
        <v>1.1931131151661489</v>
      </c>
      <c r="BE47" s="48">
        <f t="shared" si="15"/>
        <v>1.1314722789596088</v>
      </c>
      <c r="BF47" s="48"/>
      <c r="BH47">
        <f t="shared" si="16"/>
        <v>2.3274949693697575</v>
      </c>
      <c r="BI47">
        <f t="shared" si="16"/>
        <v>2.7685709280064539</v>
      </c>
      <c r="BJ47">
        <f t="shared" si="16"/>
        <v>9.4571552528980987E-2</v>
      </c>
      <c r="BK47">
        <f t="shared" si="16"/>
        <v>3.2093342869493182</v>
      </c>
      <c r="BL47">
        <f t="shared" si="16"/>
        <v>2.2971274668424932</v>
      </c>
      <c r="BM47">
        <f t="shared" si="19"/>
        <v>9.4571552528980987E-2</v>
      </c>
      <c r="BP47" t="str" cm="1">
        <f t="array" ref="BP47">INDEX($BH$1:$BL$1,,MATCH(BM47,BH47:BL47,0))</f>
        <v>Regular Pepsi</v>
      </c>
      <c r="BQ47" t="s">
        <v>64</v>
      </c>
    </row>
    <row r="48" spans="8:69" x14ac:dyDescent="0.2">
      <c r="H48">
        <v>41</v>
      </c>
      <c r="I48">
        <v>1</v>
      </c>
      <c r="J48">
        <v>5</v>
      </c>
      <c r="K48">
        <v>9</v>
      </c>
      <c r="L48">
        <v>13</v>
      </c>
      <c r="M48">
        <v>17</v>
      </c>
      <c r="N48">
        <v>2</v>
      </c>
      <c r="O48">
        <v>6</v>
      </c>
      <c r="P48">
        <v>10</v>
      </c>
      <c r="Q48">
        <v>14</v>
      </c>
      <c r="R48">
        <v>18</v>
      </c>
      <c r="S48">
        <v>3</v>
      </c>
      <c r="T48">
        <v>7</v>
      </c>
      <c r="U48">
        <v>11</v>
      </c>
      <c r="V48">
        <v>15</v>
      </c>
      <c r="W48">
        <v>19</v>
      </c>
      <c r="X48">
        <v>4</v>
      </c>
      <c r="Y48">
        <v>8</v>
      </c>
      <c r="Z48">
        <v>12</v>
      </c>
      <c r="AA48">
        <v>16</v>
      </c>
      <c r="AB48">
        <v>20</v>
      </c>
      <c r="AD48">
        <f t="shared" si="17"/>
        <v>26</v>
      </c>
      <c r="AE48">
        <f t="shared" si="6"/>
        <v>26</v>
      </c>
      <c r="AF48">
        <f t="shared" si="6"/>
        <v>42</v>
      </c>
      <c r="AG48">
        <f t="shared" si="6"/>
        <v>58</v>
      </c>
      <c r="AH48">
        <f t="shared" si="20"/>
        <v>74</v>
      </c>
      <c r="AI48">
        <f t="shared" si="7"/>
        <v>115</v>
      </c>
      <c r="AJ48">
        <f t="shared" si="7"/>
        <v>95</v>
      </c>
      <c r="AK48">
        <f t="shared" si="8"/>
        <v>100</v>
      </c>
      <c r="AL48">
        <f t="shared" si="8"/>
        <v>110</v>
      </c>
      <c r="AN48" s="17">
        <f t="shared" si="18"/>
        <v>0</v>
      </c>
      <c r="AO48" s="17">
        <f t="shared" si="9"/>
        <v>0</v>
      </c>
      <c r="AP48" s="17">
        <f t="shared" si="9"/>
        <v>0.1797752808988764</v>
      </c>
      <c r="AQ48" s="17">
        <f t="shared" si="9"/>
        <v>0.3595505617977528</v>
      </c>
      <c r="AR48" s="17">
        <f t="shared" si="9"/>
        <v>0.5393258426966292</v>
      </c>
      <c r="AS48" s="17">
        <f t="shared" si="9"/>
        <v>1</v>
      </c>
      <c r="AT48" s="17">
        <f t="shared" si="9"/>
        <v>0.7752808988764045</v>
      </c>
      <c r="AU48" s="17">
        <f t="shared" si="9"/>
        <v>0.8314606741573034</v>
      </c>
      <c r="AV48" s="17">
        <f t="shared" si="9"/>
        <v>0.9438202247191011</v>
      </c>
      <c r="AX48" s="41">
        <f t="shared" si="10"/>
        <v>0.5393258426966292</v>
      </c>
      <c r="AY48" s="41">
        <f t="shared" si="11"/>
        <v>-0.2247191011235955</v>
      </c>
      <c r="AZ48" s="41">
        <f t="shared" si="12"/>
        <v>-0.11235955056179769</v>
      </c>
      <c r="BC48" s="17">
        <f t="shared" si="13"/>
        <v>1.8062614015026837</v>
      </c>
      <c r="BD48" s="17">
        <f t="shared" si="14"/>
        <v>-0.44324831517629981</v>
      </c>
      <c r="BE48" s="48">
        <f t="shared" si="15"/>
        <v>-0.23397759405637703</v>
      </c>
      <c r="BF48" s="48"/>
      <c r="BH48">
        <f t="shared" si="16"/>
        <v>2.8282658622491792</v>
      </c>
      <c r="BI48">
        <f t="shared" si="16"/>
        <v>0.66126931174392134</v>
      </c>
      <c r="BJ48">
        <f t="shared" si="16"/>
        <v>3.090681226176891</v>
      </c>
      <c r="BK48">
        <f t="shared" si="16"/>
        <v>2.5281750206254801</v>
      </c>
      <c r="BL48">
        <f t="shared" si="16"/>
        <v>2.8587305432688015</v>
      </c>
      <c r="BM48">
        <f t="shared" si="19"/>
        <v>0.66126931174392134</v>
      </c>
      <c r="BP48" t="str" cm="1">
        <f t="array" ref="BP48">INDEX($BH$1:$BL$1,,MATCH(BM48,BH48:BL48,0))</f>
        <v>Price Only</v>
      </c>
      <c r="BQ48" t="s">
        <v>62</v>
      </c>
    </row>
    <row r="49" spans="8:69" x14ac:dyDescent="0.2">
      <c r="H49">
        <v>42</v>
      </c>
      <c r="I49">
        <v>1</v>
      </c>
      <c r="J49">
        <v>2</v>
      </c>
      <c r="K49">
        <v>3</v>
      </c>
      <c r="L49">
        <v>6</v>
      </c>
      <c r="M49">
        <v>9</v>
      </c>
      <c r="N49">
        <v>5</v>
      </c>
      <c r="O49">
        <v>8</v>
      </c>
      <c r="P49">
        <v>11</v>
      </c>
      <c r="Q49">
        <v>14</v>
      </c>
      <c r="R49">
        <v>17</v>
      </c>
      <c r="S49">
        <v>4</v>
      </c>
      <c r="T49">
        <v>7</v>
      </c>
      <c r="U49">
        <v>10</v>
      </c>
      <c r="V49">
        <v>13</v>
      </c>
      <c r="W49">
        <v>16</v>
      </c>
      <c r="X49">
        <v>12</v>
      </c>
      <c r="Y49">
        <v>15</v>
      </c>
      <c r="Z49">
        <v>18</v>
      </c>
      <c r="AA49">
        <v>19</v>
      </c>
      <c r="AB49">
        <v>20</v>
      </c>
      <c r="AD49">
        <f t="shared" si="17"/>
        <v>32</v>
      </c>
      <c r="AE49">
        <f t="shared" si="6"/>
        <v>32</v>
      </c>
      <c r="AF49">
        <f t="shared" si="6"/>
        <v>42</v>
      </c>
      <c r="AG49">
        <f t="shared" si="6"/>
        <v>52</v>
      </c>
      <c r="AH49">
        <f t="shared" si="20"/>
        <v>62</v>
      </c>
      <c r="AI49">
        <f t="shared" si="7"/>
        <v>134</v>
      </c>
      <c r="AJ49">
        <f t="shared" si="7"/>
        <v>76</v>
      </c>
      <c r="AK49">
        <f t="shared" si="8"/>
        <v>71</v>
      </c>
      <c r="AL49">
        <f t="shared" si="8"/>
        <v>139</v>
      </c>
      <c r="AN49" s="17">
        <f t="shared" si="18"/>
        <v>0</v>
      </c>
      <c r="AO49" s="17">
        <f t="shared" si="9"/>
        <v>0</v>
      </c>
      <c r="AP49" s="17">
        <f t="shared" si="9"/>
        <v>9.3457943925233641E-2</v>
      </c>
      <c r="AQ49" s="17">
        <f t="shared" si="9"/>
        <v>0.18691588785046728</v>
      </c>
      <c r="AR49" s="17">
        <f t="shared" si="9"/>
        <v>0.28037383177570091</v>
      </c>
      <c r="AS49" s="17">
        <f t="shared" si="9"/>
        <v>0.95327102803738317</v>
      </c>
      <c r="AT49" s="17">
        <f t="shared" si="9"/>
        <v>0.41121495327102803</v>
      </c>
      <c r="AU49" s="17">
        <f t="shared" si="9"/>
        <v>0.3644859813084112</v>
      </c>
      <c r="AV49" s="17">
        <f t="shared" si="9"/>
        <v>1</v>
      </c>
      <c r="AX49" s="41">
        <f t="shared" si="10"/>
        <v>0.28037383177570091</v>
      </c>
      <c r="AY49" s="41">
        <f t="shared" si="11"/>
        <v>-0.5420560747663552</v>
      </c>
      <c r="AZ49" s="41">
        <f t="shared" si="12"/>
        <v>-0.63551401869158886</v>
      </c>
      <c r="BC49" s="17">
        <f t="shared" si="13"/>
        <v>-0.55648541778387406</v>
      </c>
      <c r="BD49" s="17">
        <f t="shared" si="14"/>
        <v>-1.07724190931514</v>
      </c>
      <c r="BE49" s="48">
        <f t="shared" si="15"/>
        <v>-1.2447912884287962</v>
      </c>
      <c r="BF49" s="48"/>
      <c r="BH49">
        <f t="shared" si="16"/>
        <v>2.3318043931981429</v>
      </c>
      <c r="BI49">
        <f t="shared" si="16"/>
        <v>2.9076617849885524</v>
      </c>
      <c r="BJ49">
        <f t="shared" si="16"/>
        <v>3.2121360281239948</v>
      </c>
      <c r="BK49">
        <f t="shared" si="16"/>
        <v>0.24700689783327495</v>
      </c>
      <c r="BL49">
        <f t="shared" si="16"/>
        <v>2.1230993356824182</v>
      </c>
      <c r="BM49">
        <f t="shared" si="19"/>
        <v>0.24700689783327495</v>
      </c>
      <c r="BP49" t="str" cm="1">
        <f t="array" ref="BP49">INDEX($BH$1:$BL$1,,MATCH(BM49,BH49:BL49,0))</f>
        <v>Diet Coke</v>
      </c>
      <c r="BQ49" t="s">
        <v>63</v>
      </c>
    </row>
    <row r="50" spans="8:69" x14ac:dyDescent="0.2">
      <c r="H50">
        <v>43</v>
      </c>
      <c r="I50">
        <v>4</v>
      </c>
      <c r="J50">
        <v>8</v>
      </c>
      <c r="K50">
        <v>12</v>
      </c>
      <c r="L50">
        <v>16</v>
      </c>
      <c r="M50">
        <v>20</v>
      </c>
      <c r="N50">
        <v>3</v>
      </c>
      <c r="O50">
        <v>7</v>
      </c>
      <c r="P50">
        <v>11</v>
      </c>
      <c r="Q50">
        <v>15</v>
      </c>
      <c r="R50">
        <v>19</v>
      </c>
      <c r="S50">
        <v>2</v>
      </c>
      <c r="T50">
        <v>6</v>
      </c>
      <c r="U50">
        <v>10</v>
      </c>
      <c r="V50">
        <v>14</v>
      </c>
      <c r="W50">
        <v>18</v>
      </c>
      <c r="X50">
        <v>1</v>
      </c>
      <c r="Y50">
        <v>5</v>
      </c>
      <c r="Z50">
        <v>9</v>
      </c>
      <c r="AA50">
        <v>13</v>
      </c>
      <c r="AB50">
        <v>17</v>
      </c>
      <c r="AD50">
        <f t="shared" si="17"/>
        <v>26</v>
      </c>
      <c r="AE50">
        <f t="shared" si="6"/>
        <v>26</v>
      </c>
      <c r="AF50">
        <f t="shared" si="6"/>
        <v>42</v>
      </c>
      <c r="AG50">
        <f t="shared" si="6"/>
        <v>58</v>
      </c>
      <c r="AH50">
        <f t="shared" si="20"/>
        <v>74</v>
      </c>
      <c r="AI50">
        <f t="shared" si="7"/>
        <v>95</v>
      </c>
      <c r="AJ50">
        <f t="shared" si="7"/>
        <v>115</v>
      </c>
      <c r="AK50">
        <f t="shared" si="8"/>
        <v>110</v>
      </c>
      <c r="AL50">
        <f t="shared" si="8"/>
        <v>100</v>
      </c>
      <c r="AN50" s="17">
        <f t="shared" si="18"/>
        <v>0</v>
      </c>
      <c r="AO50" s="17">
        <f t="shared" si="9"/>
        <v>0</v>
      </c>
      <c r="AP50" s="17">
        <f t="shared" si="9"/>
        <v>0.1797752808988764</v>
      </c>
      <c r="AQ50" s="17">
        <f t="shared" si="9"/>
        <v>0.3595505617977528</v>
      </c>
      <c r="AR50" s="17">
        <f t="shared" si="9"/>
        <v>0.5393258426966292</v>
      </c>
      <c r="AS50" s="17">
        <f t="shared" si="9"/>
        <v>0.7752808988764045</v>
      </c>
      <c r="AT50" s="17">
        <f t="shared" si="9"/>
        <v>1</v>
      </c>
      <c r="AU50" s="17">
        <f t="shared" si="9"/>
        <v>0.9438202247191011</v>
      </c>
      <c r="AV50" s="17">
        <f t="shared" si="9"/>
        <v>0.8314606741573034</v>
      </c>
      <c r="AX50" s="41">
        <f t="shared" si="10"/>
        <v>0.5393258426966292</v>
      </c>
      <c r="AY50" s="41">
        <f t="shared" si="11"/>
        <v>0.2247191011235955</v>
      </c>
      <c r="AZ50" s="41">
        <f t="shared" si="12"/>
        <v>0.11235955056179769</v>
      </c>
      <c r="BC50" s="17">
        <f t="shared" si="13"/>
        <v>1.8062614015026837</v>
      </c>
      <c r="BD50" s="17">
        <f t="shared" si="14"/>
        <v>0.45466451834925775</v>
      </c>
      <c r="BE50" s="48">
        <f t="shared" si="15"/>
        <v>0.20021375599520369</v>
      </c>
      <c r="BF50" s="48"/>
      <c r="BH50">
        <f t="shared" si="16"/>
        <v>3.0143525446844448</v>
      </c>
      <c r="BI50">
        <f t="shared" si="16"/>
        <v>0.36004028177388891</v>
      </c>
      <c r="BJ50">
        <f t="shared" si="16"/>
        <v>2.5687838155388274</v>
      </c>
      <c r="BK50">
        <f t="shared" si="16"/>
        <v>3.0653205929700182</v>
      </c>
      <c r="BL50">
        <f t="shared" si="16"/>
        <v>2.7025905629205105</v>
      </c>
      <c r="BM50">
        <f t="shared" si="19"/>
        <v>0.36004028177388891</v>
      </c>
      <c r="BP50" t="str" cm="1">
        <f t="array" ref="BP50">INDEX($BH$1:$BL$1,,MATCH(BM50,BH50:BL50,0))</f>
        <v>Price Only</v>
      </c>
      <c r="BQ50" t="s">
        <v>62</v>
      </c>
    </row>
    <row r="51" spans="8:69" x14ac:dyDescent="0.2">
      <c r="H51">
        <v>44</v>
      </c>
      <c r="I51">
        <v>1</v>
      </c>
      <c r="J51">
        <v>2</v>
      </c>
      <c r="K51">
        <v>4</v>
      </c>
      <c r="L51">
        <v>7</v>
      </c>
      <c r="M51">
        <v>10</v>
      </c>
      <c r="N51">
        <v>3</v>
      </c>
      <c r="O51">
        <v>6</v>
      </c>
      <c r="P51">
        <v>9</v>
      </c>
      <c r="Q51">
        <v>13</v>
      </c>
      <c r="R51">
        <v>16</v>
      </c>
      <c r="S51">
        <v>5</v>
      </c>
      <c r="T51">
        <v>8</v>
      </c>
      <c r="U51">
        <v>12</v>
      </c>
      <c r="V51">
        <v>15</v>
      </c>
      <c r="W51">
        <v>18</v>
      </c>
      <c r="X51">
        <v>11</v>
      </c>
      <c r="Y51">
        <v>14</v>
      </c>
      <c r="Z51">
        <v>17</v>
      </c>
      <c r="AA51">
        <v>19</v>
      </c>
      <c r="AB51">
        <v>20</v>
      </c>
      <c r="AD51">
        <f t="shared" si="17"/>
        <v>30</v>
      </c>
      <c r="AE51">
        <f t="shared" si="6"/>
        <v>30</v>
      </c>
      <c r="AF51">
        <f t="shared" si="6"/>
        <v>42</v>
      </c>
      <c r="AG51">
        <f t="shared" si="6"/>
        <v>54</v>
      </c>
      <c r="AH51">
        <f t="shared" si="20"/>
        <v>64</v>
      </c>
      <c r="AI51">
        <f t="shared" si="7"/>
        <v>139</v>
      </c>
      <c r="AJ51">
        <f t="shared" si="7"/>
        <v>71</v>
      </c>
      <c r="AK51">
        <f t="shared" si="8"/>
        <v>82</v>
      </c>
      <c r="AL51">
        <f t="shared" si="8"/>
        <v>128</v>
      </c>
      <c r="AN51" s="17">
        <f t="shared" si="18"/>
        <v>0</v>
      </c>
      <c r="AO51" s="17">
        <f t="shared" si="9"/>
        <v>0</v>
      </c>
      <c r="AP51" s="17">
        <f t="shared" si="9"/>
        <v>0.11009174311926606</v>
      </c>
      <c r="AQ51" s="17">
        <f t="shared" si="9"/>
        <v>0.22018348623853212</v>
      </c>
      <c r="AR51" s="17">
        <f t="shared" si="9"/>
        <v>0.31192660550458717</v>
      </c>
      <c r="AS51" s="17">
        <f t="shared" si="9"/>
        <v>1</v>
      </c>
      <c r="AT51" s="17">
        <f t="shared" si="9"/>
        <v>0.37614678899082571</v>
      </c>
      <c r="AU51" s="17">
        <f t="shared" si="9"/>
        <v>0.47706422018348627</v>
      </c>
      <c r="AV51" s="17">
        <f t="shared" si="9"/>
        <v>0.8990825688073395</v>
      </c>
      <c r="AX51" s="41">
        <f t="shared" si="10"/>
        <v>0.31192660550458717</v>
      </c>
      <c r="AY51" s="41">
        <f t="shared" si="11"/>
        <v>-0.62385321100917435</v>
      </c>
      <c r="AZ51" s="41">
        <f t="shared" si="12"/>
        <v>-0.42201834862385323</v>
      </c>
      <c r="BC51" s="17">
        <f t="shared" si="13"/>
        <v>-0.2685895427819267</v>
      </c>
      <c r="BD51" s="17">
        <f t="shared" si="14"/>
        <v>-1.2406608132063366</v>
      </c>
      <c r="BE51" s="48">
        <f t="shared" si="15"/>
        <v>-0.83228530761369335</v>
      </c>
      <c r="BF51" s="48"/>
      <c r="BH51">
        <f t="shared" si="16"/>
        <v>1.9493330388927437</v>
      </c>
      <c r="BI51">
        <f t="shared" si="16"/>
        <v>2.6102248792948797</v>
      </c>
      <c r="BJ51">
        <f t="shared" si="16"/>
        <v>3.0556189584373303</v>
      </c>
      <c r="BK51">
        <f t="shared" si="16"/>
        <v>0.29669819807404696</v>
      </c>
      <c r="BL51">
        <f t="shared" si="16"/>
        <v>2.3131409522094932</v>
      </c>
      <c r="BM51">
        <f t="shared" si="19"/>
        <v>0.29669819807404696</v>
      </c>
      <c r="BP51" t="str" cm="1">
        <f t="array" ref="BP51">INDEX($BH$1:$BL$1,,MATCH(BM51,BH51:BL51,0))</f>
        <v>Diet Coke</v>
      </c>
      <c r="BQ51" t="s">
        <v>63</v>
      </c>
    </row>
    <row r="52" spans="8:69" x14ac:dyDescent="0.2">
      <c r="H52">
        <v>45</v>
      </c>
      <c r="I52">
        <v>3</v>
      </c>
      <c r="J52">
        <v>6</v>
      </c>
      <c r="K52">
        <v>10</v>
      </c>
      <c r="L52">
        <v>14</v>
      </c>
      <c r="M52">
        <v>17</v>
      </c>
      <c r="N52">
        <v>1</v>
      </c>
      <c r="O52">
        <v>2</v>
      </c>
      <c r="P52">
        <v>5</v>
      </c>
      <c r="Q52">
        <v>8</v>
      </c>
      <c r="R52">
        <v>12</v>
      </c>
      <c r="S52">
        <v>9</v>
      </c>
      <c r="T52">
        <v>13</v>
      </c>
      <c r="U52">
        <v>16</v>
      </c>
      <c r="V52">
        <v>19</v>
      </c>
      <c r="W52">
        <v>20</v>
      </c>
      <c r="X52">
        <v>4</v>
      </c>
      <c r="Y52">
        <v>7</v>
      </c>
      <c r="Z52">
        <v>11</v>
      </c>
      <c r="AA52">
        <v>15</v>
      </c>
      <c r="AB52">
        <v>18</v>
      </c>
      <c r="AD52">
        <f t="shared" si="17"/>
        <v>28</v>
      </c>
      <c r="AE52">
        <f t="shared" si="6"/>
        <v>28</v>
      </c>
      <c r="AF52">
        <f t="shared" si="6"/>
        <v>42</v>
      </c>
      <c r="AG52">
        <f t="shared" si="6"/>
        <v>56</v>
      </c>
      <c r="AH52">
        <f t="shared" si="20"/>
        <v>67</v>
      </c>
      <c r="AI52">
        <f t="shared" si="7"/>
        <v>132</v>
      </c>
      <c r="AJ52">
        <f t="shared" si="7"/>
        <v>78</v>
      </c>
      <c r="AK52">
        <f t="shared" si="8"/>
        <v>127</v>
      </c>
      <c r="AL52">
        <f t="shared" si="8"/>
        <v>83</v>
      </c>
      <c r="AN52" s="17">
        <f t="shared" si="18"/>
        <v>0</v>
      </c>
      <c r="AO52" s="17">
        <f t="shared" si="9"/>
        <v>0</v>
      </c>
      <c r="AP52" s="17">
        <f t="shared" si="9"/>
        <v>0.13461538461538461</v>
      </c>
      <c r="AQ52" s="17">
        <f t="shared" si="9"/>
        <v>0.26923076923076922</v>
      </c>
      <c r="AR52" s="17">
        <f t="shared" si="9"/>
        <v>0.375</v>
      </c>
      <c r="AS52" s="17">
        <f t="shared" si="9"/>
        <v>1</v>
      </c>
      <c r="AT52" s="17">
        <f t="shared" si="9"/>
        <v>0.48076923076923078</v>
      </c>
      <c r="AU52" s="17">
        <f t="shared" si="9"/>
        <v>0.95192307692307687</v>
      </c>
      <c r="AV52" s="17">
        <f t="shared" si="9"/>
        <v>0.52884615384615385</v>
      </c>
      <c r="AX52" s="41">
        <f t="shared" si="10"/>
        <v>0.375</v>
      </c>
      <c r="AY52" s="41">
        <f t="shared" si="11"/>
        <v>-0.51923076923076916</v>
      </c>
      <c r="AZ52" s="41">
        <f t="shared" si="12"/>
        <v>0.42307692307692302</v>
      </c>
      <c r="BC52" s="17">
        <f t="shared" si="13"/>
        <v>0.30690883506673416</v>
      </c>
      <c r="BD52" s="17">
        <f t="shared" si="14"/>
        <v>-1.0316402344529032</v>
      </c>
      <c r="BE52" s="48">
        <f t="shared" si="15"/>
        <v>0.80056679577806278</v>
      </c>
      <c r="BF52" s="48"/>
      <c r="BH52">
        <f t="shared" si="16"/>
        <v>0.95436305112827446</v>
      </c>
      <c r="BI52">
        <f t="shared" si="16"/>
        <v>2.0779988056407355</v>
      </c>
      <c r="BJ52">
        <f t="shared" si="16"/>
        <v>2.3065731468132875</v>
      </c>
      <c r="BK52">
        <f t="shared" si="16"/>
        <v>1.9992756066539088</v>
      </c>
      <c r="BL52">
        <f t="shared" si="16"/>
        <v>2.9529020725785515</v>
      </c>
      <c r="BM52">
        <f t="shared" si="19"/>
        <v>0.95436305112827446</v>
      </c>
      <c r="BP52" t="str" cm="1">
        <f t="array" ref="BP52">INDEX($BH$1:$BL$1,,MATCH(BM52,BH52:BL52,0))</f>
        <v>Regular Coke</v>
      </c>
      <c r="BQ52" t="s">
        <v>66</v>
      </c>
    </row>
    <row r="53" spans="8:69" x14ac:dyDescent="0.2">
      <c r="H53">
        <v>46</v>
      </c>
      <c r="I53">
        <v>4</v>
      </c>
      <c r="J53">
        <v>7</v>
      </c>
      <c r="K53">
        <v>10</v>
      </c>
      <c r="L53">
        <v>12</v>
      </c>
      <c r="M53">
        <v>15</v>
      </c>
      <c r="N53">
        <v>1</v>
      </c>
      <c r="O53">
        <v>2</v>
      </c>
      <c r="P53">
        <v>3</v>
      </c>
      <c r="Q53">
        <v>5</v>
      </c>
      <c r="R53">
        <v>8</v>
      </c>
      <c r="S53">
        <v>13</v>
      </c>
      <c r="T53">
        <v>16</v>
      </c>
      <c r="U53">
        <v>18</v>
      </c>
      <c r="V53">
        <v>19</v>
      </c>
      <c r="W53">
        <v>20</v>
      </c>
      <c r="X53">
        <v>6</v>
      </c>
      <c r="Y53">
        <v>9</v>
      </c>
      <c r="Z53">
        <v>11</v>
      </c>
      <c r="AA53">
        <v>14</v>
      </c>
      <c r="AB53">
        <v>17</v>
      </c>
      <c r="AD53">
        <f t="shared" si="17"/>
        <v>34</v>
      </c>
      <c r="AE53">
        <f t="shared" si="6"/>
        <v>34</v>
      </c>
      <c r="AF53">
        <f t="shared" si="6"/>
        <v>42</v>
      </c>
      <c r="AG53">
        <f t="shared" si="6"/>
        <v>50</v>
      </c>
      <c r="AH53">
        <f t="shared" si="20"/>
        <v>60</v>
      </c>
      <c r="AI53">
        <f t="shared" si="7"/>
        <v>143</v>
      </c>
      <c r="AJ53">
        <f t="shared" si="7"/>
        <v>67</v>
      </c>
      <c r="AK53">
        <f t="shared" si="8"/>
        <v>134</v>
      </c>
      <c r="AL53">
        <f t="shared" si="8"/>
        <v>76</v>
      </c>
      <c r="AN53" s="17">
        <f t="shared" si="18"/>
        <v>0</v>
      </c>
      <c r="AO53" s="17">
        <f t="shared" si="9"/>
        <v>0</v>
      </c>
      <c r="AP53" s="17">
        <f t="shared" si="9"/>
        <v>7.3394495412844041E-2</v>
      </c>
      <c r="AQ53" s="17">
        <f t="shared" si="9"/>
        <v>0.14678899082568808</v>
      </c>
      <c r="AR53" s="17">
        <f t="shared" si="9"/>
        <v>0.23853211009174313</v>
      </c>
      <c r="AS53" s="17">
        <f t="shared" si="9"/>
        <v>1</v>
      </c>
      <c r="AT53" s="17">
        <f t="shared" si="9"/>
        <v>0.30275229357798167</v>
      </c>
      <c r="AU53" s="17">
        <f t="shared" si="9"/>
        <v>0.91743119266055051</v>
      </c>
      <c r="AV53" s="17">
        <f t="shared" si="9"/>
        <v>0.38532110091743121</v>
      </c>
      <c r="AX53" s="41">
        <f t="shared" si="10"/>
        <v>0.23853211009174313</v>
      </c>
      <c r="AY53" s="41">
        <f t="shared" si="11"/>
        <v>-0.69724770642201839</v>
      </c>
      <c r="AZ53" s="41">
        <f t="shared" si="12"/>
        <v>0.5321100917431193</v>
      </c>
      <c r="BC53" s="17">
        <f t="shared" si="13"/>
        <v>-0.93826038246036858</v>
      </c>
      <c r="BD53" s="17">
        <f t="shared" si="14"/>
        <v>-1.3872924502407853</v>
      </c>
      <c r="BE53" s="48">
        <f t="shared" si="15"/>
        <v>1.0112353970089827</v>
      </c>
      <c r="BF53" s="48"/>
      <c r="BH53">
        <f t="shared" si="16"/>
        <v>0.43121067301725524</v>
      </c>
      <c r="BI53">
        <f t="shared" si="16"/>
        <v>3.3007567510536542</v>
      </c>
      <c r="BJ53">
        <f t="shared" si="16"/>
        <v>2.5310686105747044</v>
      </c>
      <c r="BK53">
        <f t="shared" si="16"/>
        <v>2.1056948148054988</v>
      </c>
      <c r="BL53">
        <f t="shared" si="16"/>
        <v>3.2932253456431249</v>
      </c>
      <c r="BM53">
        <f t="shared" si="19"/>
        <v>0.43121067301725524</v>
      </c>
      <c r="BP53" t="str" cm="1">
        <f t="array" ref="BP53">INDEX($BH$1:$BL$1,,MATCH(BM53,BH53:BL53,0))</f>
        <v>Regular Coke</v>
      </c>
      <c r="BQ53" t="s">
        <v>66</v>
      </c>
    </row>
    <row r="54" spans="8:69" x14ac:dyDescent="0.2">
      <c r="H54">
        <v>47</v>
      </c>
      <c r="I54">
        <v>3</v>
      </c>
      <c r="J54">
        <v>6</v>
      </c>
      <c r="K54">
        <v>9</v>
      </c>
      <c r="L54">
        <v>13</v>
      </c>
      <c r="M54">
        <v>16</v>
      </c>
      <c r="N54">
        <v>1</v>
      </c>
      <c r="O54">
        <v>2</v>
      </c>
      <c r="P54">
        <v>4</v>
      </c>
      <c r="Q54">
        <v>7</v>
      </c>
      <c r="R54">
        <v>10</v>
      </c>
      <c r="S54">
        <v>11</v>
      </c>
      <c r="T54">
        <v>14</v>
      </c>
      <c r="U54">
        <v>17</v>
      </c>
      <c r="V54">
        <v>19</v>
      </c>
      <c r="W54">
        <v>20</v>
      </c>
      <c r="X54">
        <v>5</v>
      </c>
      <c r="Y54">
        <v>8</v>
      </c>
      <c r="Z54">
        <v>12</v>
      </c>
      <c r="AA54">
        <v>15</v>
      </c>
      <c r="AB54">
        <v>18</v>
      </c>
      <c r="AD54">
        <f t="shared" si="17"/>
        <v>30</v>
      </c>
      <c r="AE54">
        <f t="shared" si="6"/>
        <v>30</v>
      </c>
      <c r="AF54">
        <f t="shared" si="6"/>
        <v>42</v>
      </c>
      <c r="AG54">
        <f t="shared" si="6"/>
        <v>54</v>
      </c>
      <c r="AH54">
        <f t="shared" si="20"/>
        <v>64</v>
      </c>
      <c r="AI54">
        <f t="shared" si="7"/>
        <v>139</v>
      </c>
      <c r="AJ54">
        <f t="shared" si="7"/>
        <v>71</v>
      </c>
      <c r="AK54">
        <f t="shared" si="8"/>
        <v>128</v>
      </c>
      <c r="AL54">
        <f t="shared" si="8"/>
        <v>82</v>
      </c>
      <c r="AN54" s="17">
        <f t="shared" si="18"/>
        <v>0</v>
      </c>
      <c r="AO54" s="17">
        <f t="shared" ref="AO54:AV85" si="21">(AE54-MIN($AE54:$AM54))/(MAX($AE54:$AM54)-MIN($AE54:$AM54))</f>
        <v>0</v>
      </c>
      <c r="AP54" s="17">
        <f t="shared" si="21"/>
        <v>0.11009174311926606</v>
      </c>
      <c r="AQ54" s="17">
        <f t="shared" si="21"/>
        <v>0.22018348623853212</v>
      </c>
      <c r="AR54" s="17">
        <f t="shared" si="21"/>
        <v>0.31192660550458717</v>
      </c>
      <c r="AS54" s="17">
        <f t="shared" si="21"/>
        <v>1</v>
      </c>
      <c r="AT54" s="17">
        <f t="shared" si="21"/>
        <v>0.37614678899082571</v>
      </c>
      <c r="AU54" s="17">
        <f t="shared" si="21"/>
        <v>0.8990825688073395</v>
      </c>
      <c r="AV54" s="17">
        <f t="shared" si="21"/>
        <v>0.47706422018348627</v>
      </c>
      <c r="AX54" s="41">
        <f t="shared" si="10"/>
        <v>0.31192660550458717</v>
      </c>
      <c r="AY54" s="41">
        <f t="shared" si="11"/>
        <v>-0.62385321100917435</v>
      </c>
      <c r="AZ54" s="41">
        <f t="shared" si="12"/>
        <v>0.42201834862385323</v>
      </c>
      <c r="BC54" s="17">
        <f t="shared" si="13"/>
        <v>-0.2685895427819267</v>
      </c>
      <c r="BD54" s="17">
        <f t="shared" si="14"/>
        <v>-1.2406608132063366</v>
      </c>
      <c r="BE54" s="48">
        <f t="shared" si="15"/>
        <v>0.79852146955252001</v>
      </c>
      <c r="BF54" s="48"/>
      <c r="BH54">
        <f t="shared" si="16"/>
        <v>0.45034241196746327</v>
      </c>
      <c r="BI54">
        <f t="shared" si="16"/>
        <v>2.6228588129876402</v>
      </c>
      <c r="BJ54">
        <f t="shared" si="16"/>
        <v>2.37786386904782</v>
      </c>
      <c r="BK54">
        <f t="shared" si="16"/>
        <v>1.8441646003497225</v>
      </c>
      <c r="BL54">
        <f t="shared" si="16"/>
        <v>3.0127835493190669</v>
      </c>
      <c r="BM54">
        <f t="shared" si="19"/>
        <v>0.45034241196746327</v>
      </c>
      <c r="BP54" t="str" cm="1">
        <f t="array" ref="BP54">INDEX($BH$1:$BL$1,,MATCH(BM54,BH54:BL54,0))</f>
        <v>Regular Coke</v>
      </c>
      <c r="BQ54" t="s">
        <v>66</v>
      </c>
    </row>
    <row r="55" spans="8:69" x14ac:dyDescent="0.2">
      <c r="H55">
        <v>48</v>
      </c>
      <c r="I55">
        <v>3</v>
      </c>
      <c r="J55">
        <v>6</v>
      </c>
      <c r="K55">
        <v>9</v>
      </c>
      <c r="L55">
        <v>13</v>
      </c>
      <c r="M55">
        <v>16</v>
      </c>
      <c r="N55">
        <v>11</v>
      </c>
      <c r="O55">
        <v>14</v>
      </c>
      <c r="P55">
        <v>17</v>
      </c>
      <c r="Q55">
        <v>19</v>
      </c>
      <c r="R55">
        <v>20</v>
      </c>
      <c r="S55">
        <v>1</v>
      </c>
      <c r="T55">
        <v>2</v>
      </c>
      <c r="U55">
        <v>4</v>
      </c>
      <c r="V55">
        <v>7</v>
      </c>
      <c r="W55">
        <v>10</v>
      </c>
      <c r="X55">
        <v>5</v>
      </c>
      <c r="Y55">
        <v>8</v>
      </c>
      <c r="Z55">
        <v>12</v>
      </c>
      <c r="AA55">
        <v>15</v>
      </c>
      <c r="AB55">
        <v>18</v>
      </c>
      <c r="AD55">
        <f t="shared" si="17"/>
        <v>30</v>
      </c>
      <c r="AE55">
        <f t="shared" si="6"/>
        <v>30</v>
      </c>
      <c r="AF55">
        <f t="shared" si="6"/>
        <v>42</v>
      </c>
      <c r="AG55">
        <f t="shared" si="6"/>
        <v>54</v>
      </c>
      <c r="AH55">
        <f t="shared" si="20"/>
        <v>64</v>
      </c>
      <c r="AI55">
        <f t="shared" si="7"/>
        <v>82</v>
      </c>
      <c r="AJ55">
        <f t="shared" si="7"/>
        <v>128</v>
      </c>
      <c r="AK55">
        <f t="shared" si="8"/>
        <v>71</v>
      </c>
      <c r="AL55">
        <f t="shared" si="8"/>
        <v>139</v>
      </c>
      <c r="AN55" s="17">
        <f t="shared" si="18"/>
        <v>0</v>
      </c>
      <c r="AO55" s="17">
        <f t="shared" si="21"/>
        <v>0</v>
      </c>
      <c r="AP55" s="17">
        <f t="shared" si="21"/>
        <v>0.11009174311926606</v>
      </c>
      <c r="AQ55" s="17">
        <f t="shared" si="21"/>
        <v>0.22018348623853212</v>
      </c>
      <c r="AR55" s="17">
        <f t="shared" si="21"/>
        <v>0.31192660550458717</v>
      </c>
      <c r="AS55" s="17">
        <f t="shared" si="21"/>
        <v>0.47706422018348627</v>
      </c>
      <c r="AT55" s="17">
        <f t="shared" si="21"/>
        <v>0.8990825688073395</v>
      </c>
      <c r="AU55" s="17">
        <f t="shared" si="21"/>
        <v>0.37614678899082571</v>
      </c>
      <c r="AV55" s="17">
        <f t="shared" si="21"/>
        <v>1</v>
      </c>
      <c r="AX55" s="41">
        <f t="shared" si="10"/>
        <v>0.31192660550458717</v>
      </c>
      <c r="AY55" s="41">
        <f t="shared" si="11"/>
        <v>0.42201834862385323</v>
      </c>
      <c r="AZ55" s="41">
        <f t="shared" si="12"/>
        <v>-0.62385321100917435</v>
      </c>
      <c r="BC55" s="17">
        <f t="shared" si="13"/>
        <v>-0.2685895427819267</v>
      </c>
      <c r="BD55" s="17">
        <f t="shared" si="14"/>
        <v>0.84884001453455993</v>
      </c>
      <c r="BE55" s="48">
        <f t="shared" si="15"/>
        <v>-1.2222608412838747</v>
      </c>
      <c r="BF55" s="48"/>
      <c r="BH55">
        <f t="shared" si="16"/>
        <v>3.0601077494326581</v>
      </c>
      <c r="BI55">
        <f t="shared" si="16"/>
        <v>2.4466459642147949</v>
      </c>
      <c r="BJ55">
        <f t="shared" si="16"/>
        <v>2.3603282338211664</v>
      </c>
      <c r="BK55">
        <f t="shared" si="16"/>
        <v>2.0446152403258542</v>
      </c>
      <c r="BL55">
        <f t="shared" si="16"/>
        <v>0.27515428184763674</v>
      </c>
      <c r="BM55">
        <f t="shared" si="19"/>
        <v>0.27515428184763674</v>
      </c>
      <c r="BP55" t="str" cm="1">
        <f t="array" ref="BP55">INDEX($BH$1:$BL$1,,MATCH(BM55,BH55:BL55,0))</f>
        <v>Diet Pepsi</v>
      </c>
      <c r="BQ55" t="s">
        <v>65</v>
      </c>
    </row>
    <row r="56" spans="8:69" x14ac:dyDescent="0.2">
      <c r="H56">
        <v>49</v>
      </c>
      <c r="I56">
        <v>9</v>
      </c>
      <c r="J56">
        <v>13</v>
      </c>
      <c r="K56">
        <v>16</v>
      </c>
      <c r="L56">
        <v>19</v>
      </c>
      <c r="M56">
        <v>20</v>
      </c>
      <c r="N56">
        <v>3</v>
      </c>
      <c r="O56">
        <v>6</v>
      </c>
      <c r="P56">
        <v>10</v>
      </c>
      <c r="Q56">
        <v>14</v>
      </c>
      <c r="R56">
        <v>17</v>
      </c>
      <c r="S56">
        <v>4</v>
      </c>
      <c r="T56">
        <v>7</v>
      </c>
      <c r="U56">
        <v>11</v>
      </c>
      <c r="V56">
        <v>15</v>
      </c>
      <c r="W56">
        <v>18</v>
      </c>
      <c r="X56">
        <v>1</v>
      </c>
      <c r="Y56">
        <v>2</v>
      </c>
      <c r="Z56">
        <v>5</v>
      </c>
      <c r="AA56">
        <v>8</v>
      </c>
      <c r="AB56">
        <v>12</v>
      </c>
      <c r="AD56">
        <f t="shared" si="17"/>
        <v>28</v>
      </c>
      <c r="AE56">
        <f t="shared" si="6"/>
        <v>28</v>
      </c>
      <c r="AF56">
        <f t="shared" si="6"/>
        <v>42</v>
      </c>
      <c r="AG56">
        <f t="shared" si="6"/>
        <v>56</v>
      </c>
      <c r="AH56">
        <f t="shared" si="20"/>
        <v>67</v>
      </c>
      <c r="AI56">
        <f t="shared" si="7"/>
        <v>83</v>
      </c>
      <c r="AJ56">
        <f t="shared" si="7"/>
        <v>127</v>
      </c>
      <c r="AK56">
        <f t="shared" si="8"/>
        <v>132</v>
      </c>
      <c r="AL56">
        <f t="shared" si="8"/>
        <v>78</v>
      </c>
      <c r="AN56" s="17">
        <f t="shared" si="18"/>
        <v>0</v>
      </c>
      <c r="AO56" s="17">
        <f t="shared" si="21"/>
        <v>0</v>
      </c>
      <c r="AP56" s="17">
        <f t="shared" si="21"/>
        <v>0.13461538461538461</v>
      </c>
      <c r="AQ56" s="17">
        <f t="shared" si="21"/>
        <v>0.26923076923076922</v>
      </c>
      <c r="AR56" s="17">
        <f t="shared" si="21"/>
        <v>0.375</v>
      </c>
      <c r="AS56" s="17">
        <f t="shared" si="21"/>
        <v>0.52884615384615385</v>
      </c>
      <c r="AT56" s="17">
        <f t="shared" si="21"/>
        <v>0.95192307692307687</v>
      </c>
      <c r="AU56" s="17">
        <f t="shared" si="21"/>
        <v>1</v>
      </c>
      <c r="AV56" s="17">
        <f t="shared" si="21"/>
        <v>0.48076923076923078</v>
      </c>
      <c r="AX56" s="41">
        <f t="shared" si="10"/>
        <v>0.375</v>
      </c>
      <c r="AY56" s="41">
        <f t="shared" si="11"/>
        <v>0.42307692307692302</v>
      </c>
      <c r="AZ56" s="41">
        <f t="shared" si="12"/>
        <v>0.51923076923076916</v>
      </c>
      <c r="BC56" s="17">
        <f t="shared" si="13"/>
        <v>0.30690883506673416</v>
      </c>
      <c r="BD56" s="17">
        <f t="shared" si="14"/>
        <v>0.85095489391486434</v>
      </c>
      <c r="BE56" s="48">
        <f t="shared" si="15"/>
        <v>0.98635059459821028</v>
      </c>
      <c r="BF56" s="48"/>
      <c r="BH56">
        <f t="shared" si="16"/>
        <v>2.1829127089331766</v>
      </c>
      <c r="BI56">
        <f t="shared" si="16"/>
        <v>1.9027040804838338</v>
      </c>
      <c r="BJ56">
        <f t="shared" si="16"/>
        <v>0.86039486880322191</v>
      </c>
      <c r="BK56">
        <f t="shared" si="16"/>
        <v>2.9666790220192274</v>
      </c>
      <c r="BL56">
        <f t="shared" si="16"/>
        <v>2.2847510286464199</v>
      </c>
      <c r="BM56">
        <f t="shared" si="19"/>
        <v>0.86039486880322191</v>
      </c>
      <c r="BP56" t="str" cm="1">
        <f t="array" ref="BP56">INDEX($BH$1:$BL$1,,MATCH(BM56,BH56:BL56,0))</f>
        <v>Regular Pepsi</v>
      </c>
      <c r="BQ56" t="s">
        <v>64</v>
      </c>
    </row>
    <row r="57" spans="8:69" x14ac:dyDescent="0.2">
      <c r="H57">
        <v>50</v>
      </c>
      <c r="I57">
        <v>4</v>
      </c>
      <c r="J57">
        <v>7</v>
      </c>
      <c r="K57">
        <v>10</v>
      </c>
      <c r="L57">
        <v>12</v>
      </c>
      <c r="M57">
        <v>15</v>
      </c>
      <c r="N57">
        <v>1</v>
      </c>
      <c r="O57">
        <v>2</v>
      </c>
      <c r="P57">
        <v>3</v>
      </c>
      <c r="Q57">
        <v>5</v>
      </c>
      <c r="R57">
        <v>8</v>
      </c>
      <c r="S57">
        <v>13</v>
      </c>
      <c r="T57">
        <v>16</v>
      </c>
      <c r="U57">
        <v>18</v>
      </c>
      <c r="V57">
        <v>19</v>
      </c>
      <c r="W57">
        <v>20</v>
      </c>
      <c r="X57">
        <v>6</v>
      </c>
      <c r="Y57">
        <v>9</v>
      </c>
      <c r="Z57">
        <v>11</v>
      </c>
      <c r="AA57">
        <v>14</v>
      </c>
      <c r="AB57">
        <v>17</v>
      </c>
      <c r="AD57">
        <f t="shared" si="17"/>
        <v>34</v>
      </c>
      <c r="AE57">
        <f t="shared" si="6"/>
        <v>34</v>
      </c>
      <c r="AF57">
        <f t="shared" si="6"/>
        <v>42</v>
      </c>
      <c r="AG57">
        <f t="shared" si="6"/>
        <v>50</v>
      </c>
      <c r="AH57">
        <f t="shared" si="20"/>
        <v>60</v>
      </c>
      <c r="AI57">
        <f t="shared" si="7"/>
        <v>143</v>
      </c>
      <c r="AJ57">
        <f t="shared" si="7"/>
        <v>67</v>
      </c>
      <c r="AK57">
        <f t="shared" si="8"/>
        <v>134</v>
      </c>
      <c r="AL57">
        <f t="shared" si="8"/>
        <v>76</v>
      </c>
      <c r="AN57" s="17">
        <f t="shared" si="18"/>
        <v>0</v>
      </c>
      <c r="AO57" s="17">
        <f t="shared" si="21"/>
        <v>0</v>
      </c>
      <c r="AP57" s="17">
        <f t="shared" si="21"/>
        <v>7.3394495412844041E-2</v>
      </c>
      <c r="AQ57" s="17">
        <f t="shared" si="21"/>
        <v>0.14678899082568808</v>
      </c>
      <c r="AR57" s="17">
        <f t="shared" si="21"/>
        <v>0.23853211009174313</v>
      </c>
      <c r="AS57" s="17">
        <f t="shared" si="21"/>
        <v>1</v>
      </c>
      <c r="AT57" s="17">
        <f t="shared" si="21"/>
        <v>0.30275229357798167</v>
      </c>
      <c r="AU57" s="17">
        <f t="shared" si="21"/>
        <v>0.91743119266055051</v>
      </c>
      <c r="AV57" s="17">
        <f t="shared" si="21"/>
        <v>0.38532110091743121</v>
      </c>
      <c r="AX57" s="41">
        <f t="shared" si="10"/>
        <v>0.23853211009174313</v>
      </c>
      <c r="AY57" s="41">
        <f t="shared" si="11"/>
        <v>-0.69724770642201839</v>
      </c>
      <c r="AZ57" s="41">
        <f t="shared" si="12"/>
        <v>0.5321100917431193</v>
      </c>
      <c r="BC57" s="17">
        <f t="shared" si="13"/>
        <v>-0.93826038246036858</v>
      </c>
      <c r="BD57" s="17">
        <f t="shared" si="14"/>
        <v>-1.3872924502407853</v>
      </c>
      <c r="BE57" s="48">
        <f t="shared" si="15"/>
        <v>1.0112353970089827</v>
      </c>
      <c r="BF57" s="48"/>
      <c r="BH57">
        <f t="shared" si="16"/>
        <v>0.43121067301725524</v>
      </c>
      <c r="BI57">
        <f t="shared" si="16"/>
        <v>3.3007567510536542</v>
      </c>
      <c r="BJ57">
        <f t="shared" si="16"/>
        <v>2.5310686105747044</v>
      </c>
      <c r="BK57">
        <f t="shared" si="16"/>
        <v>2.1056948148054988</v>
      </c>
      <c r="BL57">
        <f t="shared" si="16"/>
        <v>3.2932253456431249</v>
      </c>
      <c r="BM57">
        <f t="shared" si="19"/>
        <v>0.43121067301725524</v>
      </c>
      <c r="BP57" t="str" cm="1">
        <f t="array" ref="BP57">INDEX($BH$1:$BL$1,,MATCH(BM57,BH57:BL57,0))</f>
        <v>Regular Coke</v>
      </c>
      <c r="BQ57" t="s">
        <v>66</v>
      </c>
    </row>
    <row r="58" spans="8:69" x14ac:dyDescent="0.2">
      <c r="H58">
        <v>51</v>
      </c>
      <c r="I58">
        <v>4</v>
      </c>
      <c r="J58">
        <v>8</v>
      </c>
      <c r="K58">
        <v>12</v>
      </c>
      <c r="L58">
        <v>16</v>
      </c>
      <c r="M58">
        <v>20</v>
      </c>
      <c r="N58">
        <v>2</v>
      </c>
      <c r="O58">
        <v>6</v>
      </c>
      <c r="P58">
        <v>10</v>
      </c>
      <c r="Q58">
        <v>14</v>
      </c>
      <c r="R58">
        <v>18</v>
      </c>
      <c r="S58">
        <v>3</v>
      </c>
      <c r="T58">
        <v>7</v>
      </c>
      <c r="U58">
        <v>11</v>
      </c>
      <c r="V58">
        <v>15</v>
      </c>
      <c r="W58">
        <v>19</v>
      </c>
      <c r="X58">
        <v>1</v>
      </c>
      <c r="Y58">
        <v>5</v>
      </c>
      <c r="Z58">
        <v>9</v>
      </c>
      <c r="AA58">
        <v>13</v>
      </c>
      <c r="AB58">
        <v>17</v>
      </c>
      <c r="AD58">
        <f t="shared" si="17"/>
        <v>26</v>
      </c>
      <c r="AE58">
        <f t="shared" si="6"/>
        <v>26</v>
      </c>
      <c r="AF58">
        <f t="shared" si="6"/>
        <v>42</v>
      </c>
      <c r="AG58">
        <f t="shared" si="6"/>
        <v>58</v>
      </c>
      <c r="AH58">
        <f t="shared" si="20"/>
        <v>74</v>
      </c>
      <c r="AI58">
        <f t="shared" si="7"/>
        <v>100</v>
      </c>
      <c r="AJ58">
        <f t="shared" si="7"/>
        <v>110</v>
      </c>
      <c r="AK58">
        <f t="shared" si="8"/>
        <v>115</v>
      </c>
      <c r="AL58">
        <f t="shared" si="8"/>
        <v>95</v>
      </c>
      <c r="AN58" s="17">
        <f t="shared" si="18"/>
        <v>0</v>
      </c>
      <c r="AO58" s="17">
        <f t="shared" si="21"/>
        <v>0</v>
      </c>
      <c r="AP58" s="17">
        <f t="shared" si="21"/>
        <v>0.1797752808988764</v>
      </c>
      <c r="AQ58" s="17">
        <f t="shared" si="21"/>
        <v>0.3595505617977528</v>
      </c>
      <c r="AR58" s="17">
        <f t="shared" si="21"/>
        <v>0.5393258426966292</v>
      </c>
      <c r="AS58" s="17">
        <f t="shared" si="21"/>
        <v>0.8314606741573034</v>
      </c>
      <c r="AT58" s="17">
        <f t="shared" si="21"/>
        <v>0.9438202247191011</v>
      </c>
      <c r="AU58" s="17">
        <f t="shared" si="21"/>
        <v>1</v>
      </c>
      <c r="AV58" s="17">
        <f t="shared" si="21"/>
        <v>0.7752808988764045</v>
      </c>
      <c r="AX58" s="41">
        <f t="shared" si="10"/>
        <v>0.5393258426966292</v>
      </c>
      <c r="AY58" s="41">
        <f t="shared" si="11"/>
        <v>0.11235955056179769</v>
      </c>
      <c r="AZ58" s="41">
        <f t="shared" si="12"/>
        <v>0.2247191011235955</v>
      </c>
      <c r="BC58" s="17">
        <f t="shared" si="13"/>
        <v>1.8062614015026837</v>
      </c>
      <c r="BD58" s="17">
        <f t="shared" si="14"/>
        <v>0.23018630996786824</v>
      </c>
      <c r="BE58" s="48">
        <f t="shared" si="15"/>
        <v>0.41730943102099427</v>
      </c>
      <c r="BF58" s="48"/>
      <c r="BH58">
        <f t="shared" si="16"/>
        <v>2.8436696544671332</v>
      </c>
      <c r="BI58">
        <f t="shared" si="16"/>
        <v>0.45821732825024536</v>
      </c>
      <c r="BJ58">
        <f t="shared" si="16"/>
        <v>2.5674775081069487</v>
      </c>
      <c r="BK58">
        <f t="shared" si="16"/>
        <v>3.049067211513484</v>
      </c>
      <c r="BL58">
        <f t="shared" si="16"/>
        <v>2.8732155501617491</v>
      </c>
      <c r="BM58">
        <f t="shared" si="19"/>
        <v>0.45821732825024536</v>
      </c>
      <c r="BP58" t="str" cm="1">
        <f t="array" ref="BP58">INDEX($BH$1:$BL$1,,MATCH(BM58,BH58:BL58,0))</f>
        <v>Price Only</v>
      </c>
      <c r="BQ58" t="s">
        <v>62</v>
      </c>
    </row>
    <row r="59" spans="8:69" x14ac:dyDescent="0.2">
      <c r="H59">
        <v>52</v>
      </c>
      <c r="I59">
        <v>11</v>
      </c>
      <c r="J59">
        <v>14</v>
      </c>
      <c r="K59">
        <v>17</v>
      </c>
      <c r="L59">
        <v>19</v>
      </c>
      <c r="M59">
        <v>20</v>
      </c>
      <c r="N59">
        <v>5</v>
      </c>
      <c r="O59">
        <v>8</v>
      </c>
      <c r="P59">
        <v>12</v>
      </c>
      <c r="Q59">
        <v>15</v>
      </c>
      <c r="R59">
        <v>18</v>
      </c>
      <c r="S59">
        <v>3</v>
      </c>
      <c r="T59">
        <v>6</v>
      </c>
      <c r="U59">
        <v>9</v>
      </c>
      <c r="V59">
        <v>13</v>
      </c>
      <c r="W59">
        <v>16</v>
      </c>
      <c r="X59">
        <v>1</v>
      </c>
      <c r="Y59">
        <v>2</v>
      </c>
      <c r="Z59">
        <v>4</v>
      </c>
      <c r="AA59">
        <v>7</v>
      </c>
      <c r="AB59">
        <v>10</v>
      </c>
      <c r="AD59">
        <f t="shared" si="17"/>
        <v>30</v>
      </c>
      <c r="AE59">
        <f t="shared" si="6"/>
        <v>30</v>
      </c>
      <c r="AF59">
        <f t="shared" si="6"/>
        <v>42</v>
      </c>
      <c r="AG59">
        <f t="shared" si="6"/>
        <v>54</v>
      </c>
      <c r="AH59">
        <f t="shared" si="20"/>
        <v>64</v>
      </c>
      <c r="AI59">
        <f t="shared" si="7"/>
        <v>71</v>
      </c>
      <c r="AJ59">
        <f t="shared" si="7"/>
        <v>139</v>
      </c>
      <c r="AK59">
        <f t="shared" si="8"/>
        <v>128</v>
      </c>
      <c r="AL59">
        <f t="shared" si="8"/>
        <v>82</v>
      </c>
      <c r="AN59" s="17">
        <f t="shared" si="18"/>
        <v>0</v>
      </c>
      <c r="AO59" s="17">
        <f t="shared" si="21"/>
        <v>0</v>
      </c>
      <c r="AP59" s="17">
        <f t="shared" si="21"/>
        <v>0.11009174311926606</v>
      </c>
      <c r="AQ59" s="17">
        <f t="shared" si="21"/>
        <v>0.22018348623853212</v>
      </c>
      <c r="AR59" s="17">
        <f t="shared" si="21"/>
        <v>0.31192660550458717</v>
      </c>
      <c r="AS59" s="17">
        <f t="shared" si="21"/>
        <v>0.37614678899082571</v>
      </c>
      <c r="AT59" s="17">
        <f t="shared" si="21"/>
        <v>1</v>
      </c>
      <c r="AU59" s="17">
        <f t="shared" si="21"/>
        <v>0.8990825688073395</v>
      </c>
      <c r="AV59" s="17">
        <f t="shared" si="21"/>
        <v>0.47706422018348627</v>
      </c>
      <c r="AX59" s="41">
        <f t="shared" si="10"/>
        <v>0.31192660550458717</v>
      </c>
      <c r="AY59" s="41">
        <f t="shared" si="11"/>
        <v>0.62385321100917435</v>
      </c>
      <c r="AZ59" s="41">
        <f t="shared" si="12"/>
        <v>0.42201834862385323</v>
      </c>
      <c r="BC59" s="17">
        <f t="shared" si="13"/>
        <v>-0.2685895427819267</v>
      </c>
      <c r="BD59" s="17">
        <f t="shared" si="14"/>
        <v>1.2520770163792942</v>
      </c>
      <c r="BE59" s="48">
        <f t="shared" si="15"/>
        <v>0.79852146955252001</v>
      </c>
      <c r="BF59" s="48"/>
      <c r="BH59">
        <f t="shared" si="16"/>
        <v>2.424839675646711</v>
      </c>
      <c r="BI59">
        <f t="shared" si="16"/>
        <v>2.4446768465153239</v>
      </c>
      <c r="BJ59">
        <f t="shared" si="16"/>
        <v>0.4199315110424669</v>
      </c>
      <c r="BK59">
        <f t="shared" si="16"/>
        <v>3.0484849524421338</v>
      </c>
      <c r="BL59">
        <f t="shared" si="16"/>
        <v>1.9778859018896457</v>
      </c>
      <c r="BM59">
        <f t="shared" si="19"/>
        <v>0.4199315110424669</v>
      </c>
      <c r="BP59" t="str" cm="1">
        <f t="array" ref="BP59">INDEX($BH$1:$BL$1,,MATCH(BM59,BH59:BL59,0))</f>
        <v>Regular Pepsi</v>
      </c>
      <c r="BQ59" t="s">
        <v>64</v>
      </c>
    </row>
    <row r="60" spans="8:69" x14ac:dyDescent="0.2">
      <c r="H60">
        <v>53</v>
      </c>
      <c r="I60">
        <v>4</v>
      </c>
      <c r="J60">
        <v>8</v>
      </c>
      <c r="K60">
        <v>12</v>
      </c>
      <c r="L60">
        <v>16</v>
      </c>
      <c r="M60">
        <v>20</v>
      </c>
      <c r="N60">
        <v>3</v>
      </c>
      <c r="O60">
        <v>7</v>
      </c>
      <c r="P60">
        <v>11</v>
      </c>
      <c r="Q60">
        <v>15</v>
      </c>
      <c r="R60">
        <v>19</v>
      </c>
      <c r="S60">
        <v>2</v>
      </c>
      <c r="T60">
        <v>6</v>
      </c>
      <c r="U60">
        <v>10</v>
      </c>
      <c r="V60">
        <v>14</v>
      </c>
      <c r="W60">
        <v>18</v>
      </c>
      <c r="X60">
        <v>1</v>
      </c>
      <c r="Y60">
        <v>5</v>
      </c>
      <c r="Z60">
        <v>9</v>
      </c>
      <c r="AA60">
        <v>13</v>
      </c>
      <c r="AB60">
        <v>17</v>
      </c>
      <c r="AD60">
        <f t="shared" si="17"/>
        <v>26</v>
      </c>
      <c r="AE60">
        <f t="shared" si="6"/>
        <v>26</v>
      </c>
      <c r="AF60">
        <f t="shared" si="6"/>
        <v>42</v>
      </c>
      <c r="AG60">
        <f t="shared" si="6"/>
        <v>58</v>
      </c>
      <c r="AH60">
        <f t="shared" si="20"/>
        <v>74</v>
      </c>
      <c r="AI60">
        <f t="shared" si="7"/>
        <v>95</v>
      </c>
      <c r="AJ60">
        <f t="shared" si="7"/>
        <v>115</v>
      </c>
      <c r="AK60">
        <f t="shared" si="8"/>
        <v>110</v>
      </c>
      <c r="AL60">
        <f t="shared" si="8"/>
        <v>100</v>
      </c>
      <c r="AN60" s="17">
        <f t="shared" si="18"/>
        <v>0</v>
      </c>
      <c r="AO60" s="17">
        <f t="shared" si="21"/>
        <v>0</v>
      </c>
      <c r="AP60" s="17">
        <f t="shared" si="21"/>
        <v>0.1797752808988764</v>
      </c>
      <c r="AQ60" s="17">
        <f t="shared" si="21"/>
        <v>0.3595505617977528</v>
      </c>
      <c r="AR60" s="17">
        <f t="shared" si="21"/>
        <v>0.5393258426966292</v>
      </c>
      <c r="AS60" s="17">
        <f t="shared" si="21"/>
        <v>0.7752808988764045</v>
      </c>
      <c r="AT60" s="17">
        <f t="shared" si="21"/>
        <v>1</v>
      </c>
      <c r="AU60" s="17">
        <f t="shared" si="21"/>
        <v>0.9438202247191011</v>
      </c>
      <c r="AV60" s="17">
        <f t="shared" si="21"/>
        <v>0.8314606741573034</v>
      </c>
      <c r="AX60" s="41">
        <f t="shared" si="10"/>
        <v>0.5393258426966292</v>
      </c>
      <c r="AY60" s="41">
        <f t="shared" si="11"/>
        <v>0.2247191011235955</v>
      </c>
      <c r="AZ60" s="41">
        <f t="shared" si="12"/>
        <v>0.11235955056179769</v>
      </c>
      <c r="BC60" s="17">
        <f t="shared" si="13"/>
        <v>1.8062614015026837</v>
      </c>
      <c r="BD60" s="17">
        <f t="shared" si="14"/>
        <v>0.45466451834925775</v>
      </c>
      <c r="BE60" s="48">
        <f t="shared" si="15"/>
        <v>0.20021375599520369</v>
      </c>
      <c r="BF60" s="48"/>
      <c r="BH60">
        <f t="shared" si="16"/>
        <v>3.0143525446844448</v>
      </c>
      <c r="BI60">
        <f t="shared" si="16"/>
        <v>0.36004028177388891</v>
      </c>
      <c r="BJ60">
        <f t="shared" si="16"/>
        <v>2.5687838155388274</v>
      </c>
      <c r="BK60">
        <f t="shared" si="16"/>
        <v>3.0653205929700182</v>
      </c>
      <c r="BL60">
        <f t="shared" si="16"/>
        <v>2.7025905629205105</v>
      </c>
      <c r="BM60">
        <f t="shared" si="19"/>
        <v>0.36004028177388891</v>
      </c>
      <c r="BP60" t="str" cm="1">
        <f t="array" ref="BP60">INDEX($BH$1:$BL$1,,MATCH(BM60,BH60:BL60,0))</f>
        <v>Price Only</v>
      </c>
      <c r="BQ60" t="s">
        <v>62</v>
      </c>
    </row>
    <row r="61" spans="8:69" x14ac:dyDescent="0.2">
      <c r="H61">
        <v>54</v>
      </c>
      <c r="I61">
        <v>4</v>
      </c>
      <c r="J61">
        <v>7</v>
      </c>
      <c r="K61">
        <v>10</v>
      </c>
      <c r="L61">
        <v>12</v>
      </c>
      <c r="M61">
        <v>15</v>
      </c>
      <c r="N61">
        <v>1</v>
      </c>
      <c r="O61">
        <v>2</v>
      </c>
      <c r="P61">
        <v>3</v>
      </c>
      <c r="Q61">
        <v>5</v>
      </c>
      <c r="R61">
        <v>8</v>
      </c>
      <c r="S61">
        <v>13</v>
      </c>
      <c r="T61">
        <v>16</v>
      </c>
      <c r="U61">
        <v>18</v>
      </c>
      <c r="V61">
        <v>19</v>
      </c>
      <c r="W61">
        <v>20</v>
      </c>
      <c r="X61">
        <v>6</v>
      </c>
      <c r="Y61">
        <v>9</v>
      </c>
      <c r="Z61">
        <v>11</v>
      </c>
      <c r="AA61">
        <v>14</v>
      </c>
      <c r="AB61">
        <v>17</v>
      </c>
      <c r="AD61">
        <f t="shared" si="17"/>
        <v>34</v>
      </c>
      <c r="AE61">
        <f t="shared" si="6"/>
        <v>34</v>
      </c>
      <c r="AF61">
        <f t="shared" si="6"/>
        <v>42</v>
      </c>
      <c r="AG61">
        <f t="shared" si="6"/>
        <v>50</v>
      </c>
      <c r="AH61">
        <f t="shared" si="20"/>
        <v>60</v>
      </c>
      <c r="AI61">
        <f t="shared" si="7"/>
        <v>143</v>
      </c>
      <c r="AJ61">
        <f t="shared" si="7"/>
        <v>67</v>
      </c>
      <c r="AK61">
        <f t="shared" si="8"/>
        <v>134</v>
      </c>
      <c r="AL61">
        <f t="shared" si="8"/>
        <v>76</v>
      </c>
      <c r="AN61" s="17">
        <f t="shared" si="18"/>
        <v>0</v>
      </c>
      <c r="AO61" s="17">
        <f t="shared" si="21"/>
        <v>0</v>
      </c>
      <c r="AP61" s="17">
        <f t="shared" si="21"/>
        <v>7.3394495412844041E-2</v>
      </c>
      <c r="AQ61" s="17">
        <f t="shared" si="21"/>
        <v>0.14678899082568808</v>
      </c>
      <c r="AR61" s="17">
        <f t="shared" si="21"/>
        <v>0.23853211009174313</v>
      </c>
      <c r="AS61" s="17">
        <f t="shared" si="21"/>
        <v>1</v>
      </c>
      <c r="AT61" s="17">
        <f t="shared" si="21"/>
        <v>0.30275229357798167</v>
      </c>
      <c r="AU61" s="17">
        <f t="shared" si="21"/>
        <v>0.91743119266055051</v>
      </c>
      <c r="AV61" s="17">
        <f t="shared" si="21"/>
        <v>0.38532110091743121</v>
      </c>
      <c r="AX61" s="41">
        <f t="shared" si="10"/>
        <v>0.23853211009174313</v>
      </c>
      <c r="AY61" s="41">
        <f t="shared" si="11"/>
        <v>-0.69724770642201839</v>
      </c>
      <c r="AZ61" s="41">
        <f t="shared" si="12"/>
        <v>0.5321100917431193</v>
      </c>
      <c r="BC61" s="17">
        <f t="shared" si="13"/>
        <v>-0.93826038246036858</v>
      </c>
      <c r="BD61" s="17">
        <f t="shared" si="14"/>
        <v>-1.3872924502407853</v>
      </c>
      <c r="BE61" s="48">
        <f t="shared" si="15"/>
        <v>1.0112353970089827</v>
      </c>
      <c r="BF61" s="48"/>
      <c r="BH61">
        <f t="shared" si="16"/>
        <v>0.43121067301725524</v>
      </c>
      <c r="BI61">
        <f t="shared" si="16"/>
        <v>3.3007567510536542</v>
      </c>
      <c r="BJ61">
        <f t="shared" si="16"/>
        <v>2.5310686105747044</v>
      </c>
      <c r="BK61">
        <f t="shared" si="16"/>
        <v>2.1056948148054988</v>
      </c>
      <c r="BL61">
        <f t="shared" si="16"/>
        <v>3.2932253456431249</v>
      </c>
      <c r="BM61">
        <f t="shared" si="19"/>
        <v>0.43121067301725524</v>
      </c>
      <c r="BP61" t="str" cm="1">
        <f t="array" ref="BP61">INDEX($BH$1:$BL$1,,MATCH(BM61,BH61:BL61,0))</f>
        <v>Regular Coke</v>
      </c>
      <c r="BQ61" t="s">
        <v>66</v>
      </c>
    </row>
    <row r="62" spans="8:69" x14ac:dyDescent="0.2">
      <c r="H62">
        <v>55</v>
      </c>
      <c r="I62">
        <v>6</v>
      </c>
      <c r="J62">
        <v>9</v>
      </c>
      <c r="K62">
        <v>11</v>
      </c>
      <c r="L62">
        <v>13</v>
      </c>
      <c r="M62">
        <v>16</v>
      </c>
      <c r="N62">
        <v>1</v>
      </c>
      <c r="O62">
        <v>2</v>
      </c>
      <c r="P62">
        <v>3</v>
      </c>
      <c r="Q62">
        <v>4</v>
      </c>
      <c r="R62">
        <v>7</v>
      </c>
      <c r="S62">
        <v>14</v>
      </c>
      <c r="T62">
        <v>17</v>
      </c>
      <c r="U62">
        <v>18</v>
      </c>
      <c r="V62">
        <v>19</v>
      </c>
      <c r="W62">
        <v>20</v>
      </c>
      <c r="X62">
        <v>5</v>
      </c>
      <c r="Y62">
        <v>8</v>
      </c>
      <c r="Z62">
        <v>10</v>
      </c>
      <c r="AA62">
        <v>12</v>
      </c>
      <c r="AB62">
        <v>15</v>
      </c>
      <c r="AD62">
        <f t="shared" si="17"/>
        <v>36</v>
      </c>
      <c r="AE62">
        <f t="shared" si="6"/>
        <v>36</v>
      </c>
      <c r="AF62">
        <f t="shared" si="6"/>
        <v>42</v>
      </c>
      <c r="AG62">
        <f t="shared" si="6"/>
        <v>48</v>
      </c>
      <c r="AH62">
        <f t="shared" si="20"/>
        <v>58</v>
      </c>
      <c r="AI62">
        <f t="shared" si="7"/>
        <v>138</v>
      </c>
      <c r="AJ62">
        <f t="shared" si="7"/>
        <v>72</v>
      </c>
      <c r="AK62">
        <f t="shared" si="8"/>
        <v>143</v>
      </c>
      <c r="AL62">
        <f t="shared" si="8"/>
        <v>67</v>
      </c>
      <c r="AN62" s="17">
        <f t="shared" si="18"/>
        <v>0</v>
      </c>
      <c r="AO62" s="17">
        <f t="shared" si="21"/>
        <v>0</v>
      </c>
      <c r="AP62" s="17">
        <f t="shared" si="21"/>
        <v>5.6074766355140186E-2</v>
      </c>
      <c r="AQ62" s="17">
        <f t="shared" si="21"/>
        <v>0.11214953271028037</v>
      </c>
      <c r="AR62" s="17">
        <f t="shared" si="21"/>
        <v>0.20560747663551401</v>
      </c>
      <c r="AS62" s="17">
        <f t="shared" si="21"/>
        <v>0.95327102803738317</v>
      </c>
      <c r="AT62" s="17">
        <f t="shared" si="21"/>
        <v>0.3364485981308411</v>
      </c>
      <c r="AU62" s="17">
        <f t="shared" si="21"/>
        <v>1</v>
      </c>
      <c r="AV62" s="17">
        <f t="shared" si="21"/>
        <v>0.28971962616822428</v>
      </c>
      <c r="AX62" s="41">
        <f t="shared" si="10"/>
        <v>0.20560747663551401</v>
      </c>
      <c r="AY62" s="41">
        <f t="shared" si="11"/>
        <v>-0.61682242990654212</v>
      </c>
      <c r="AZ62" s="41">
        <f t="shared" si="12"/>
        <v>0.71028037383177578</v>
      </c>
      <c r="BC62" s="17">
        <f t="shared" si="13"/>
        <v>-1.2386734694189221</v>
      </c>
      <c r="BD62" s="17">
        <f t="shared" si="14"/>
        <v>-1.226614324611915</v>
      </c>
      <c r="BE62" s="48">
        <f t="shared" si="15"/>
        <v>1.3554873761791768</v>
      </c>
      <c r="BF62" s="48"/>
      <c r="BH62">
        <f t="shared" si="16"/>
        <v>0.7012197003009033</v>
      </c>
      <c r="BI62">
        <f t="shared" si="16"/>
        <v>3.6015114573118927</v>
      </c>
      <c r="BJ62">
        <f t="shared" si="16"/>
        <v>2.4557255806811069</v>
      </c>
      <c r="BK62">
        <f t="shared" si="16"/>
        <v>2.506905609717109</v>
      </c>
      <c r="BL62">
        <f t="shared" si="16"/>
        <v>3.4762689833733509</v>
      </c>
      <c r="BM62">
        <f t="shared" si="19"/>
        <v>0.7012197003009033</v>
      </c>
      <c r="BP62" t="str" cm="1">
        <f t="array" ref="BP62">INDEX($BH$1:$BL$1,,MATCH(BM62,BH62:BL62,0))</f>
        <v>Regular Coke</v>
      </c>
      <c r="BQ62" t="s">
        <v>66</v>
      </c>
    </row>
    <row r="63" spans="8:69" x14ac:dyDescent="0.2">
      <c r="H63">
        <v>56</v>
      </c>
      <c r="I63">
        <v>6</v>
      </c>
      <c r="J63">
        <v>9</v>
      </c>
      <c r="K63">
        <v>11</v>
      </c>
      <c r="L63">
        <v>14</v>
      </c>
      <c r="M63">
        <v>17</v>
      </c>
      <c r="N63">
        <v>13</v>
      </c>
      <c r="O63">
        <v>16</v>
      </c>
      <c r="P63">
        <v>18</v>
      </c>
      <c r="Q63">
        <v>19</v>
      </c>
      <c r="R63">
        <v>20</v>
      </c>
      <c r="S63">
        <v>1</v>
      </c>
      <c r="T63">
        <v>2</v>
      </c>
      <c r="U63">
        <v>3</v>
      </c>
      <c r="V63">
        <v>5</v>
      </c>
      <c r="W63">
        <v>8</v>
      </c>
      <c r="X63">
        <v>4</v>
      </c>
      <c r="Y63">
        <v>7</v>
      </c>
      <c r="Z63">
        <v>10</v>
      </c>
      <c r="AA63">
        <v>12</v>
      </c>
      <c r="AB63">
        <v>15</v>
      </c>
      <c r="AD63">
        <f t="shared" si="17"/>
        <v>34</v>
      </c>
      <c r="AE63">
        <f t="shared" si="6"/>
        <v>34</v>
      </c>
      <c r="AF63">
        <f t="shared" si="6"/>
        <v>42</v>
      </c>
      <c r="AG63">
        <f t="shared" si="6"/>
        <v>50</v>
      </c>
      <c r="AH63">
        <f t="shared" si="20"/>
        <v>60</v>
      </c>
      <c r="AI63">
        <f t="shared" si="7"/>
        <v>67</v>
      </c>
      <c r="AJ63">
        <f t="shared" si="7"/>
        <v>143</v>
      </c>
      <c r="AK63">
        <f t="shared" si="8"/>
        <v>76</v>
      </c>
      <c r="AL63">
        <f t="shared" si="8"/>
        <v>134</v>
      </c>
      <c r="AN63" s="17">
        <f t="shared" si="18"/>
        <v>0</v>
      </c>
      <c r="AO63" s="17">
        <f t="shared" si="21"/>
        <v>0</v>
      </c>
      <c r="AP63" s="17">
        <f t="shared" si="21"/>
        <v>7.3394495412844041E-2</v>
      </c>
      <c r="AQ63" s="17">
        <f t="shared" si="21"/>
        <v>0.14678899082568808</v>
      </c>
      <c r="AR63" s="17">
        <f t="shared" si="21"/>
        <v>0.23853211009174313</v>
      </c>
      <c r="AS63" s="17">
        <f t="shared" si="21"/>
        <v>0.30275229357798167</v>
      </c>
      <c r="AT63" s="17">
        <f t="shared" si="21"/>
        <v>1</v>
      </c>
      <c r="AU63" s="17">
        <f t="shared" si="21"/>
        <v>0.38532110091743121</v>
      </c>
      <c r="AV63" s="17">
        <f t="shared" si="21"/>
        <v>0.91743119266055051</v>
      </c>
      <c r="AX63" s="41">
        <f t="shared" si="10"/>
        <v>0.23853211009174313</v>
      </c>
      <c r="AY63" s="41">
        <f t="shared" si="11"/>
        <v>0.69724770642201839</v>
      </c>
      <c r="AZ63" s="41">
        <f t="shared" si="12"/>
        <v>-0.5321100917431193</v>
      </c>
      <c r="BC63" s="17">
        <f t="shared" si="13"/>
        <v>-0.93826038246036858</v>
      </c>
      <c r="BD63" s="17">
        <f t="shared" si="14"/>
        <v>1.398708653413743</v>
      </c>
      <c r="BE63" s="48">
        <f t="shared" si="15"/>
        <v>-1.044999235070156</v>
      </c>
      <c r="BF63" s="48"/>
      <c r="BH63">
        <f t="shared" si="16"/>
        <v>3.3266095871883357</v>
      </c>
      <c r="BI63">
        <f t="shared" si="16"/>
        <v>3.1308882671907088</v>
      </c>
      <c r="BJ63">
        <f t="shared" si="16"/>
        <v>2.219729108837861</v>
      </c>
      <c r="BK63">
        <f t="shared" si="16"/>
        <v>2.6157848551650225</v>
      </c>
      <c r="BL63">
        <f t="shared" si="16"/>
        <v>0.61201845478286898</v>
      </c>
      <c r="BM63">
        <f t="shared" si="19"/>
        <v>0.61201845478286898</v>
      </c>
      <c r="BP63" t="str" cm="1">
        <f t="array" ref="BP63">INDEX($BH$1:$BL$1,,MATCH(BM63,BH63:BL63,0))</f>
        <v>Diet Pepsi</v>
      </c>
      <c r="BQ63" t="s">
        <v>65</v>
      </c>
    </row>
    <row r="64" spans="8:69" x14ac:dyDescent="0.2">
      <c r="H64">
        <v>57</v>
      </c>
      <c r="I64">
        <v>4</v>
      </c>
      <c r="J64">
        <v>8</v>
      </c>
      <c r="K64">
        <v>12</v>
      </c>
      <c r="L64">
        <v>16</v>
      </c>
      <c r="M64">
        <v>20</v>
      </c>
      <c r="N64">
        <v>2</v>
      </c>
      <c r="O64">
        <v>6</v>
      </c>
      <c r="P64">
        <v>10</v>
      </c>
      <c r="Q64">
        <v>14</v>
      </c>
      <c r="R64">
        <v>18</v>
      </c>
      <c r="S64">
        <v>3</v>
      </c>
      <c r="T64">
        <v>7</v>
      </c>
      <c r="U64">
        <v>11</v>
      </c>
      <c r="V64">
        <v>15</v>
      </c>
      <c r="W64">
        <v>19</v>
      </c>
      <c r="X64">
        <v>1</v>
      </c>
      <c r="Y64">
        <v>5</v>
      </c>
      <c r="Z64">
        <v>9</v>
      </c>
      <c r="AA64">
        <v>13</v>
      </c>
      <c r="AB64">
        <v>17</v>
      </c>
      <c r="AD64">
        <f t="shared" si="17"/>
        <v>26</v>
      </c>
      <c r="AE64">
        <f t="shared" si="6"/>
        <v>26</v>
      </c>
      <c r="AF64">
        <f t="shared" si="6"/>
        <v>42</v>
      </c>
      <c r="AG64">
        <f t="shared" si="6"/>
        <v>58</v>
      </c>
      <c r="AH64">
        <f t="shared" si="20"/>
        <v>74</v>
      </c>
      <c r="AI64">
        <f t="shared" si="7"/>
        <v>100</v>
      </c>
      <c r="AJ64">
        <f t="shared" si="7"/>
        <v>110</v>
      </c>
      <c r="AK64">
        <f t="shared" si="8"/>
        <v>115</v>
      </c>
      <c r="AL64">
        <f t="shared" si="8"/>
        <v>95</v>
      </c>
      <c r="AN64" s="17">
        <f t="shared" si="18"/>
        <v>0</v>
      </c>
      <c r="AO64" s="17">
        <f t="shared" si="21"/>
        <v>0</v>
      </c>
      <c r="AP64" s="17">
        <f t="shared" si="21"/>
        <v>0.1797752808988764</v>
      </c>
      <c r="AQ64" s="17">
        <f t="shared" si="21"/>
        <v>0.3595505617977528</v>
      </c>
      <c r="AR64" s="17">
        <f t="shared" si="21"/>
        <v>0.5393258426966292</v>
      </c>
      <c r="AS64" s="17">
        <f t="shared" si="21"/>
        <v>0.8314606741573034</v>
      </c>
      <c r="AT64" s="17">
        <f t="shared" si="21"/>
        <v>0.9438202247191011</v>
      </c>
      <c r="AU64" s="17">
        <f t="shared" si="21"/>
        <v>1</v>
      </c>
      <c r="AV64" s="17">
        <f t="shared" si="21"/>
        <v>0.7752808988764045</v>
      </c>
      <c r="AX64" s="41">
        <f t="shared" si="10"/>
        <v>0.5393258426966292</v>
      </c>
      <c r="AY64" s="41">
        <f t="shared" si="11"/>
        <v>0.11235955056179769</v>
      </c>
      <c r="AZ64" s="41">
        <f t="shared" si="12"/>
        <v>0.2247191011235955</v>
      </c>
      <c r="BC64" s="17">
        <f t="shared" si="13"/>
        <v>1.8062614015026837</v>
      </c>
      <c r="BD64" s="17">
        <f t="shared" si="14"/>
        <v>0.23018630996786824</v>
      </c>
      <c r="BE64" s="48">
        <f t="shared" si="15"/>
        <v>0.41730943102099427</v>
      </c>
      <c r="BF64" s="48"/>
      <c r="BH64">
        <f t="shared" si="16"/>
        <v>2.8436696544671332</v>
      </c>
      <c r="BI64">
        <f t="shared" si="16"/>
        <v>0.45821732825024536</v>
      </c>
      <c r="BJ64">
        <f t="shared" si="16"/>
        <v>2.5674775081069487</v>
      </c>
      <c r="BK64">
        <f t="shared" si="16"/>
        <v>3.049067211513484</v>
      </c>
      <c r="BL64">
        <f t="shared" si="16"/>
        <v>2.8732155501617491</v>
      </c>
      <c r="BM64">
        <f t="shared" si="19"/>
        <v>0.45821732825024536</v>
      </c>
      <c r="BP64" t="str" cm="1">
        <f t="array" ref="BP64">INDEX($BH$1:$BL$1,,MATCH(BM64,BH64:BL64,0))</f>
        <v>Price Only</v>
      </c>
      <c r="BQ64" t="s">
        <v>62</v>
      </c>
    </row>
    <row r="65" spans="8:69" x14ac:dyDescent="0.2">
      <c r="H65">
        <v>58</v>
      </c>
      <c r="I65">
        <v>10</v>
      </c>
      <c r="J65">
        <v>14</v>
      </c>
      <c r="K65">
        <v>17</v>
      </c>
      <c r="L65">
        <v>19</v>
      </c>
      <c r="M65">
        <v>20</v>
      </c>
      <c r="N65">
        <v>5</v>
      </c>
      <c r="O65">
        <v>8</v>
      </c>
      <c r="P65">
        <v>12</v>
      </c>
      <c r="Q65">
        <v>15</v>
      </c>
      <c r="R65">
        <v>18</v>
      </c>
      <c r="S65">
        <v>3</v>
      </c>
      <c r="T65">
        <v>6</v>
      </c>
      <c r="U65">
        <v>9</v>
      </c>
      <c r="V65">
        <v>13</v>
      </c>
      <c r="W65">
        <v>16</v>
      </c>
      <c r="X65">
        <v>1</v>
      </c>
      <c r="Y65">
        <v>2</v>
      </c>
      <c r="Z65">
        <v>4</v>
      </c>
      <c r="AA65">
        <v>7</v>
      </c>
      <c r="AB65">
        <v>11</v>
      </c>
      <c r="AD65">
        <f t="shared" si="17"/>
        <v>30</v>
      </c>
      <c r="AE65">
        <f t="shared" si="6"/>
        <v>30</v>
      </c>
      <c r="AF65">
        <f t="shared" si="6"/>
        <v>42</v>
      </c>
      <c r="AG65">
        <f t="shared" si="6"/>
        <v>54</v>
      </c>
      <c r="AH65">
        <f t="shared" si="20"/>
        <v>65</v>
      </c>
      <c r="AI65">
        <f t="shared" si="7"/>
        <v>72</v>
      </c>
      <c r="AJ65">
        <f t="shared" si="7"/>
        <v>138</v>
      </c>
      <c r="AK65">
        <f t="shared" si="8"/>
        <v>127</v>
      </c>
      <c r="AL65">
        <f t="shared" si="8"/>
        <v>83</v>
      </c>
      <c r="AN65" s="17">
        <f t="shared" si="18"/>
        <v>0</v>
      </c>
      <c r="AO65" s="17">
        <f t="shared" si="21"/>
        <v>0</v>
      </c>
      <c r="AP65" s="17">
        <f t="shared" si="21"/>
        <v>0.1111111111111111</v>
      </c>
      <c r="AQ65" s="17">
        <f t="shared" si="21"/>
        <v>0.22222222222222221</v>
      </c>
      <c r="AR65" s="17">
        <f t="shared" si="21"/>
        <v>0.32407407407407407</v>
      </c>
      <c r="AS65" s="17">
        <f t="shared" si="21"/>
        <v>0.3888888888888889</v>
      </c>
      <c r="AT65" s="17">
        <f t="shared" si="21"/>
        <v>1</v>
      </c>
      <c r="AU65" s="17">
        <f t="shared" si="21"/>
        <v>0.89814814814814814</v>
      </c>
      <c r="AV65" s="17">
        <f t="shared" si="21"/>
        <v>0.49074074074074076</v>
      </c>
      <c r="AX65" s="41">
        <f t="shared" si="10"/>
        <v>0.32407407407407407</v>
      </c>
      <c r="AY65" s="41">
        <f t="shared" si="11"/>
        <v>0.61111111111111116</v>
      </c>
      <c r="AZ65" s="41">
        <f t="shared" si="12"/>
        <v>0.40740740740740738</v>
      </c>
      <c r="BC65" s="17">
        <f t="shared" si="13"/>
        <v>-0.15775281815922179</v>
      </c>
      <c r="BD65" s="17">
        <f t="shared" si="14"/>
        <v>1.2266201349497023</v>
      </c>
      <c r="BE65" s="48">
        <f t="shared" si="15"/>
        <v>0.77029091745181655</v>
      </c>
      <c r="BF65" s="48"/>
      <c r="BH65">
        <f t="shared" si="16"/>
        <v>2.4210372852086368</v>
      </c>
      <c r="BI65">
        <f t="shared" si="16"/>
        <v>2.3318523824802595</v>
      </c>
      <c r="BJ65">
        <f t="shared" si="16"/>
        <v>0.50279831990496271</v>
      </c>
      <c r="BK65">
        <f t="shared" si="16"/>
        <v>3.0209821423116754</v>
      </c>
      <c r="BL65">
        <f t="shared" si="16"/>
        <v>1.9610503522565566</v>
      </c>
      <c r="BM65">
        <f t="shared" si="19"/>
        <v>0.50279831990496271</v>
      </c>
      <c r="BP65" t="str" cm="1">
        <f t="array" ref="BP65">INDEX($BH$1:$BL$1,,MATCH(BM65,BH65:BL65,0))</f>
        <v>Regular Pepsi</v>
      </c>
      <c r="BQ65" t="s">
        <v>64</v>
      </c>
    </row>
    <row r="66" spans="8:69" x14ac:dyDescent="0.2">
      <c r="H66">
        <v>59</v>
      </c>
      <c r="I66">
        <v>12</v>
      </c>
      <c r="J66">
        <v>15</v>
      </c>
      <c r="K66">
        <v>18</v>
      </c>
      <c r="L66">
        <v>19</v>
      </c>
      <c r="M66">
        <v>20</v>
      </c>
      <c r="N66">
        <v>5</v>
      </c>
      <c r="O66">
        <v>8</v>
      </c>
      <c r="P66">
        <v>11</v>
      </c>
      <c r="Q66">
        <v>14</v>
      </c>
      <c r="R66">
        <v>17</v>
      </c>
      <c r="S66">
        <v>4</v>
      </c>
      <c r="T66">
        <v>7</v>
      </c>
      <c r="U66">
        <v>10</v>
      </c>
      <c r="V66">
        <v>13</v>
      </c>
      <c r="W66">
        <v>16</v>
      </c>
      <c r="X66">
        <v>1</v>
      </c>
      <c r="Y66">
        <v>2</v>
      </c>
      <c r="Z66">
        <v>3</v>
      </c>
      <c r="AA66">
        <v>6</v>
      </c>
      <c r="AB66">
        <v>9</v>
      </c>
      <c r="AD66">
        <f t="shared" si="17"/>
        <v>32</v>
      </c>
      <c r="AE66">
        <f t="shared" si="6"/>
        <v>32</v>
      </c>
      <c r="AF66">
        <f t="shared" si="6"/>
        <v>42</v>
      </c>
      <c r="AG66">
        <f t="shared" si="6"/>
        <v>52</v>
      </c>
      <c r="AH66">
        <f t="shared" si="20"/>
        <v>62</v>
      </c>
      <c r="AI66">
        <f t="shared" si="7"/>
        <v>71</v>
      </c>
      <c r="AJ66">
        <f t="shared" si="7"/>
        <v>139</v>
      </c>
      <c r="AK66">
        <f t="shared" si="8"/>
        <v>134</v>
      </c>
      <c r="AL66">
        <f t="shared" si="8"/>
        <v>76</v>
      </c>
      <c r="AN66" s="17">
        <f t="shared" si="18"/>
        <v>0</v>
      </c>
      <c r="AO66" s="17">
        <f t="shared" si="21"/>
        <v>0</v>
      </c>
      <c r="AP66" s="17">
        <f t="shared" si="21"/>
        <v>9.3457943925233641E-2</v>
      </c>
      <c r="AQ66" s="17">
        <f t="shared" si="21"/>
        <v>0.18691588785046728</v>
      </c>
      <c r="AR66" s="17">
        <f t="shared" si="21"/>
        <v>0.28037383177570091</v>
      </c>
      <c r="AS66" s="17">
        <f t="shared" si="21"/>
        <v>0.3644859813084112</v>
      </c>
      <c r="AT66" s="17">
        <f t="shared" si="21"/>
        <v>1</v>
      </c>
      <c r="AU66" s="17">
        <f t="shared" si="21"/>
        <v>0.95327102803738317</v>
      </c>
      <c r="AV66" s="17">
        <f t="shared" si="21"/>
        <v>0.41121495327102803</v>
      </c>
      <c r="AX66" s="41">
        <f t="shared" si="10"/>
        <v>0.28037383177570091</v>
      </c>
      <c r="AY66" s="41">
        <f t="shared" si="11"/>
        <v>0.63551401869158886</v>
      </c>
      <c r="AZ66" s="41">
        <f t="shared" si="12"/>
        <v>0.5420560747663552</v>
      </c>
      <c r="BC66" s="17">
        <f t="shared" si="13"/>
        <v>-0.55648541778387406</v>
      </c>
      <c r="BD66" s="17">
        <f t="shared" si="14"/>
        <v>1.2753736316090665</v>
      </c>
      <c r="BE66" s="48">
        <f t="shared" si="15"/>
        <v>1.0304525431031801</v>
      </c>
      <c r="BF66" s="48"/>
      <c r="BH66">
        <f t="shared" si="16"/>
        <v>2.409380827950101</v>
      </c>
      <c r="BI66">
        <f t="shared" si="16"/>
        <v>2.7790229274711518</v>
      </c>
      <c r="BJ66">
        <f t="shared" si="16"/>
        <v>0.19614809904172206</v>
      </c>
      <c r="BK66">
        <f t="shared" si="16"/>
        <v>3.2050876367820149</v>
      </c>
      <c r="BL66">
        <f t="shared" si="16"/>
        <v>2.2045830240056818</v>
      </c>
      <c r="BM66">
        <f t="shared" si="19"/>
        <v>0.19614809904172206</v>
      </c>
      <c r="BP66" t="str" cm="1">
        <f t="array" ref="BP66">INDEX($BH$1:$BL$1,,MATCH(BM66,BH66:BL66,0))</f>
        <v>Regular Pepsi</v>
      </c>
      <c r="BQ66" t="s">
        <v>64</v>
      </c>
    </row>
    <row r="67" spans="8:69" x14ac:dyDescent="0.2">
      <c r="H67">
        <v>60</v>
      </c>
      <c r="I67">
        <v>1</v>
      </c>
      <c r="J67">
        <v>5</v>
      </c>
      <c r="K67">
        <v>9</v>
      </c>
      <c r="L67">
        <v>13</v>
      </c>
      <c r="M67">
        <v>17</v>
      </c>
      <c r="N67">
        <v>3</v>
      </c>
      <c r="O67">
        <v>7</v>
      </c>
      <c r="P67">
        <v>11</v>
      </c>
      <c r="Q67">
        <v>15</v>
      </c>
      <c r="R67">
        <v>19</v>
      </c>
      <c r="S67">
        <v>2</v>
      </c>
      <c r="T67">
        <v>6</v>
      </c>
      <c r="U67">
        <v>10</v>
      </c>
      <c r="V67">
        <v>14</v>
      </c>
      <c r="W67">
        <v>18</v>
      </c>
      <c r="X67">
        <v>4</v>
      </c>
      <c r="Y67">
        <v>8</v>
      </c>
      <c r="Z67">
        <v>12</v>
      </c>
      <c r="AA67">
        <v>16</v>
      </c>
      <c r="AB67">
        <v>20</v>
      </c>
      <c r="AD67">
        <f t="shared" si="17"/>
        <v>26</v>
      </c>
      <c r="AE67">
        <f t="shared" si="6"/>
        <v>26</v>
      </c>
      <c r="AF67">
        <f t="shared" si="6"/>
        <v>42</v>
      </c>
      <c r="AG67">
        <f t="shared" si="6"/>
        <v>58</v>
      </c>
      <c r="AH67">
        <f t="shared" si="20"/>
        <v>74</v>
      </c>
      <c r="AI67">
        <f t="shared" si="7"/>
        <v>110</v>
      </c>
      <c r="AJ67">
        <f t="shared" si="7"/>
        <v>100</v>
      </c>
      <c r="AK67">
        <f t="shared" si="8"/>
        <v>95</v>
      </c>
      <c r="AL67">
        <f t="shared" si="8"/>
        <v>115</v>
      </c>
      <c r="AN67" s="17">
        <f t="shared" si="18"/>
        <v>0</v>
      </c>
      <c r="AO67" s="17">
        <f t="shared" si="21"/>
        <v>0</v>
      </c>
      <c r="AP67" s="17">
        <f t="shared" si="21"/>
        <v>0.1797752808988764</v>
      </c>
      <c r="AQ67" s="17">
        <f t="shared" si="21"/>
        <v>0.3595505617977528</v>
      </c>
      <c r="AR67" s="17">
        <f t="shared" si="21"/>
        <v>0.5393258426966292</v>
      </c>
      <c r="AS67" s="17">
        <f t="shared" si="21"/>
        <v>0.9438202247191011</v>
      </c>
      <c r="AT67" s="17">
        <f t="shared" si="21"/>
        <v>0.8314606741573034</v>
      </c>
      <c r="AU67" s="17">
        <f t="shared" si="21"/>
        <v>0.7752808988764045</v>
      </c>
      <c r="AV67" s="17">
        <f t="shared" si="21"/>
        <v>1</v>
      </c>
      <c r="AX67" s="41">
        <f t="shared" si="10"/>
        <v>0.5393258426966292</v>
      </c>
      <c r="AY67" s="41">
        <f t="shared" si="11"/>
        <v>-0.11235955056179769</v>
      </c>
      <c r="AZ67" s="41">
        <f t="shared" si="12"/>
        <v>-0.2247191011235955</v>
      </c>
      <c r="BC67" s="17">
        <f t="shared" si="13"/>
        <v>1.8062614015026837</v>
      </c>
      <c r="BD67" s="17">
        <f t="shared" si="14"/>
        <v>-0.21877010679491032</v>
      </c>
      <c r="BE67" s="48">
        <f t="shared" si="15"/>
        <v>-0.4510732690821676</v>
      </c>
      <c r="BF67" s="48"/>
      <c r="BH67">
        <f t="shared" si="16"/>
        <v>2.9965634223111595</v>
      </c>
      <c r="BI67">
        <f t="shared" si="16"/>
        <v>0.5808471259341984</v>
      </c>
      <c r="BJ67">
        <f t="shared" si="16"/>
        <v>3.0886016859805911</v>
      </c>
      <c r="BK67">
        <f t="shared" si="16"/>
        <v>2.5439121071166761</v>
      </c>
      <c r="BL67">
        <f t="shared" si="16"/>
        <v>2.6835440873170624</v>
      </c>
      <c r="BM67">
        <f t="shared" si="19"/>
        <v>0.5808471259341984</v>
      </c>
      <c r="BP67" t="str" cm="1">
        <f t="array" ref="BP67">INDEX($BH$1:$BL$1,,MATCH(BM67,BH67:BL67,0))</f>
        <v>Price Only</v>
      </c>
      <c r="BQ67" t="s">
        <v>62</v>
      </c>
    </row>
    <row r="68" spans="8:69" x14ac:dyDescent="0.2">
      <c r="H68">
        <v>61</v>
      </c>
      <c r="I68">
        <v>4</v>
      </c>
      <c r="J68">
        <v>8</v>
      </c>
      <c r="K68">
        <v>12</v>
      </c>
      <c r="L68">
        <v>16</v>
      </c>
      <c r="M68">
        <v>20</v>
      </c>
      <c r="N68">
        <v>3</v>
      </c>
      <c r="O68">
        <v>7</v>
      </c>
      <c r="P68">
        <v>11</v>
      </c>
      <c r="Q68">
        <v>15</v>
      </c>
      <c r="R68">
        <v>19</v>
      </c>
      <c r="S68">
        <v>2</v>
      </c>
      <c r="T68">
        <v>6</v>
      </c>
      <c r="U68">
        <v>10</v>
      </c>
      <c r="V68">
        <v>14</v>
      </c>
      <c r="W68">
        <v>18</v>
      </c>
      <c r="X68">
        <v>1</v>
      </c>
      <c r="Y68">
        <v>5</v>
      </c>
      <c r="Z68">
        <v>9</v>
      </c>
      <c r="AA68">
        <v>13</v>
      </c>
      <c r="AB68">
        <v>17</v>
      </c>
      <c r="AD68">
        <f t="shared" si="17"/>
        <v>26</v>
      </c>
      <c r="AE68">
        <f t="shared" si="6"/>
        <v>26</v>
      </c>
      <c r="AF68">
        <f t="shared" si="6"/>
        <v>42</v>
      </c>
      <c r="AG68">
        <f t="shared" si="6"/>
        <v>58</v>
      </c>
      <c r="AH68">
        <f t="shared" si="20"/>
        <v>74</v>
      </c>
      <c r="AI68">
        <f t="shared" si="7"/>
        <v>95</v>
      </c>
      <c r="AJ68">
        <f t="shared" si="7"/>
        <v>115</v>
      </c>
      <c r="AK68">
        <f t="shared" si="8"/>
        <v>110</v>
      </c>
      <c r="AL68">
        <f t="shared" si="8"/>
        <v>100</v>
      </c>
      <c r="AN68" s="17">
        <f t="shared" si="18"/>
        <v>0</v>
      </c>
      <c r="AO68" s="17">
        <f t="shared" si="21"/>
        <v>0</v>
      </c>
      <c r="AP68" s="17">
        <f t="shared" si="21"/>
        <v>0.1797752808988764</v>
      </c>
      <c r="AQ68" s="17">
        <f t="shared" si="21"/>
        <v>0.3595505617977528</v>
      </c>
      <c r="AR68" s="17">
        <f t="shared" si="21"/>
        <v>0.5393258426966292</v>
      </c>
      <c r="AS68" s="17">
        <f t="shared" si="21"/>
        <v>0.7752808988764045</v>
      </c>
      <c r="AT68" s="17">
        <f t="shared" si="21"/>
        <v>1</v>
      </c>
      <c r="AU68" s="17">
        <f t="shared" si="21"/>
        <v>0.9438202247191011</v>
      </c>
      <c r="AV68" s="17">
        <f t="shared" si="21"/>
        <v>0.8314606741573034</v>
      </c>
      <c r="AX68" s="41">
        <f t="shared" si="10"/>
        <v>0.5393258426966292</v>
      </c>
      <c r="AY68" s="41">
        <f t="shared" si="11"/>
        <v>0.2247191011235955</v>
      </c>
      <c r="AZ68" s="41">
        <f t="shared" si="12"/>
        <v>0.11235955056179769</v>
      </c>
      <c r="BC68" s="17">
        <f t="shared" si="13"/>
        <v>1.8062614015026837</v>
      </c>
      <c r="BD68" s="17">
        <f t="shared" si="14"/>
        <v>0.45466451834925775</v>
      </c>
      <c r="BE68" s="48">
        <f t="shared" si="15"/>
        <v>0.20021375599520369</v>
      </c>
      <c r="BF68" s="48"/>
      <c r="BH68">
        <f t="shared" si="16"/>
        <v>3.0143525446844448</v>
      </c>
      <c r="BI68">
        <f t="shared" si="16"/>
        <v>0.36004028177388891</v>
      </c>
      <c r="BJ68">
        <f t="shared" si="16"/>
        <v>2.5687838155388274</v>
      </c>
      <c r="BK68">
        <f t="shared" si="16"/>
        <v>3.0653205929700182</v>
      </c>
      <c r="BL68">
        <f t="shared" ref="BL68:BL131" si="22">(($BC68-BL$2)^2+($BD68-BL$3)^2+($BE68-BL$4)^2)^0.5</f>
        <v>2.7025905629205105</v>
      </c>
      <c r="BM68">
        <f t="shared" si="19"/>
        <v>0.36004028177388891</v>
      </c>
      <c r="BP68" t="str" cm="1">
        <f t="array" ref="BP68">INDEX($BH$1:$BL$1,,MATCH(BM68,BH68:BL68,0))</f>
        <v>Price Only</v>
      </c>
      <c r="BQ68" t="s">
        <v>62</v>
      </c>
    </row>
    <row r="69" spans="8:69" x14ac:dyDescent="0.2">
      <c r="H69">
        <v>62</v>
      </c>
      <c r="I69">
        <v>4</v>
      </c>
      <c r="J69">
        <v>7</v>
      </c>
      <c r="K69">
        <v>10</v>
      </c>
      <c r="L69">
        <v>13</v>
      </c>
      <c r="M69">
        <v>16</v>
      </c>
      <c r="N69">
        <v>1</v>
      </c>
      <c r="O69">
        <v>2</v>
      </c>
      <c r="P69">
        <v>3</v>
      </c>
      <c r="Q69">
        <v>6</v>
      </c>
      <c r="R69">
        <v>9</v>
      </c>
      <c r="S69">
        <v>13</v>
      </c>
      <c r="T69">
        <v>16</v>
      </c>
      <c r="U69">
        <v>18</v>
      </c>
      <c r="V69">
        <v>19</v>
      </c>
      <c r="W69">
        <v>20</v>
      </c>
      <c r="X69">
        <v>6</v>
      </c>
      <c r="Y69">
        <v>9</v>
      </c>
      <c r="Z69">
        <v>11</v>
      </c>
      <c r="AA69">
        <v>14</v>
      </c>
      <c r="AB69">
        <v>17</v>
      </c>
      <c r="AD69">
        <f t="shared" si="17"/>
        <v>34</v>
      </c>
      <c r="AE69">
        <f t="shared" si="6"/>
        <v>34</v>
      </c>
      <c r="AF69">
        <f t="shared" si="6"/>
        <v>42</v>
      </c>
      <c r="AG69">
        <f t="shared" si="6"/>
        <v>52</v>
      </c>
      <c r="AH69">
        <f t="shared" si="20"/>
        <v>62</v>
      </c>
      <c r="AI69">
        <f t="shared" si="7"/>
        <v>143</v>
      </c>
      <c r="AJ69">
        <f t="shared" si="7"/>
        <v>71</v>
      </c>
      <c r="AK69">
        <f t="shared" si="8"/>
        <v>136</v>
      </c>
      <c r="AL69">
        <f t="shared" si="8"/>
        <v>78</v>
      </c>
      <c r="AN69" s="17">
        <f t="shared" si="18"/>
        <v>0</v>
      </c>
      <c r="AO69" s="17">
        <f t="shared" si="21"/>
        <v>0</v>
      </c>
      <c r="AP69" s="17">
        <f t="shared" si="21"/>
        <v>7.3394495412844041E-2</v>
      </c>
      <c r="AQ69" s="17">
        <f t="shared" si="21"/>
        <v>0.16513761467889909</v>
      </c>
      <c r="AR69" s="17">
        <f t="shared" si="21"/>
        <v>0.25688073394495414</v>
      </c>
      <c r="AS69" s="17">
        <f t="shared" si="21"/>
        <v>1</v>
      </c>
      <c r="AT69" s="17">
        <f t="shared" si="21"/>
        <v>0.33944954128440369</v>
      </c>
      <c r="AU69" s="17">
        <f t="shared" si="21"/>
        <v>0.93577981651376152</v>
      </c>
      <c r="AV69" s="17">
        <f t="shared" si="21"/>
        <v>0.40366972477064222</v>
      </c>
      <c r="AX69" s="41">
        <f t="shared" si="10"/>
        <v>0.25688073394495414</v>
      </c>
      <c r="AY69" s="41">
        <f t="shared" si="11"/>
        <v>-0.66055045871559637</v>
      </c>
      <c r="AZ69" s="41">
        <f t="shared" si="12"/>
        <v>0.5321100917431193</v>
      </c>
      <c r="BC69" s="17">
        <f t="shared" si="13"/>
        <v>-0.77084267254075811</v>
      </c>
      <c r="BD69" s="17">
        <f t="shared" si="14"/>
        <v>-1.3139766317235608</v>
      </c>
      <c r="BE69" s="48">
        <f t="shared" si="15"/>
        <v>1.0112353970089827</v>
      </c>
      <c r="BF69" s="48"/>
      <c r="BH69">
        <f t="shared" si="16"/>
        <v>0.26109206701001908</v>
      </c>
      <c r="BI69">
        <f t="shared" si="16"/>
        <v>3.1291838150441773</v>
      </c>
      <c r="BJ69">
        <f t="shared" si="16"/>
        <v>2.4350502818152515</v>
      </c>
      <c r="BK69">
        <f t="shared" si="16"/>
        <v>2.0693479294100712</v>
      </c>
      <c r="BL69">
        <f t="shared" si="22"/>
        <v>3.2187872222056093</v>
      </c>
      <c r="BM69">
        <f t="shared" si="19"/>
        <v>0.26109206701001908</v>
      </c>
      <c r="BP69" t="str" cm="1">
        <f t="array" ref="BP69">INDEX($BH$1:$BL$1,,MATCH(BM69,BH69:BL69,0))</f>
        <v>Regular Coke</v>
      </c>
      <c r="BQ69" t="s">
        <v>66</v>
      </c>
    </row>
    <row r="70" spans="8:69" x14ac:dyDescent="0.2">
      <c r="H70">
        <v>63</v>
      </c>
      <c r="I70">
        <v>4</v>
      </c>
      <c r="J70">
        <v>8</v>
      </c>
      <c r="K70">
        <v>12</v>
      </c>
      <c r="L70">
        <v>16</v>
      </c>
      <c r="M70">
        <v>20</v>
      </c>
      <c r="N70">
        <v>3</v>
      </c>
      <c r="O70">
        <v>7</v>
      </c>
      <c r="P70">
        <v>11</v>
      </c>
      <c r="Q70">
        <v>15</v>
      </c>
      <c r="R70">
        <v>19</v>
      </c>
      <c r="S70">
        <v>2</v>
      </c>
      <c r="T70">
        <v>6</v>
      </c>
      <c r="U70">
        <v>10</v>
      </c>
      <c r="V70">
        <v>14</v>
      </c>
      <c r="W70">
        <v>18</v>
      </c>
      <c r="X70">
        <v>1</v>
      </c>
      <c r="Y70">
        <v>5</v>
      </c>
      <c r="Z70">
        <v>9</v>
      </c>
      <c r="AA70">
        <v>13</v>
      </c>
      <c r="AB70">
        <v>17</v>
      </c>
      <c r="AD70">
        <f t="shared" si="17"/>
        <v>26</v>
      </c>
      <c r="AE70">
        <f t="shared" si="6"/>
        <v>26</v>
      </c>
      <c r="AF70">
        <f t="shared" si="6"/>
        <v>42</v>
      </c>
      <c r="AG70">
        <f t="shared" si="6"/>
        <v>58</v>
      </c>
      <c r="AH70">
        <f t="shared" si="20"/>
        <v>74</v>
      </c>
      <c r="AI70">
        <f t="shared" si="7"/>
        <v>95</v>
      </c>
      <c r="AJ70">
        <f t="shared" si="7"/>
        <v>115</v>
      </c>
      <c r="AK70">
        <f t="shared" si="8"/>
        <v>110</v>
      </c>
      <c r="AL70">
        <f t="shared" si="8"/>
        <v>100</v>
      </c>
      <c r="AN70" s="17">
        <f t="shared" si="18"/>
        <v>0</v>
      </c>
      <c r="AO70" s="17">
        <f t="shared" si="21"/>
        <v>0</v>
      </c>
      <c r="AP70" s="17">
        <f t="shared" si="21"/>
        <v>0.1797752808988764</v>
      </c>
      <c r="AQ70" s="17">
        <f t="shared" si="21"/>
        <v>0.3595505617977528</v>
      </c>
      <c r="AR70" s="17">
        <f t="shared" si="21"/>
        <v>0.5393258426966292</v>
      </c>
      <c r="AS70" s="17">
        <f t="shared" si="21"/>
        <v>0.7752808988764045</v>
      </c>
      <c r="AT70" s="17">
        <f t="shared" si="21"/>
        <v>1</v>
      </c>
      <c r="AU70" s="17">
        <f t="shared" si="21"/>
        <v>0.9438202247191011</v>
      </c>
      <c r="AV70" s="17">
        <f t="shared" si="21"/>
        <v>0.8314606741573034</v>
      </c>
      <c r="AX70" s="41">
        <f t="shared" si="10"/>
        <v>0.5393258426966292</v>
      </c>
      <c r="AY70" s="41">
        <f t="shared" si="11"/>
        <v>0.2247191011235955</v>
      </c>
      <c r="AZ70" s="41">
        <f t="shared" si="12"/>
        <v>0.11235955056179769</v>
      </c>
      <c r="BC70" s="17">
        <f t="shared" si="13"/>
        <v>1.8062614015026837</v>
      </c>
      <c r="BD70" s="17">
        <f t="shared" si="14"/>
        <v>0.45466451834925775</v>
      </c>
      <c r="BE70" s="48">
        <f t="shared" si="15"/>
        <v>0.20021375599520369</v>
      </c>
      <c r="BF70" s="48"/>
      <c r="BH70">
        <f t="shared" si="16"/>
        <v>3.0143525446844448</v>
      </c>
      <c r="BI70">
        <f t="shared" si="16"/>
        <v>0.36004028177388891</v>
      </c>
      <c r="BJ70">
        <f t="shared" si="16"/>
        <v>2.5687838155388274</v>
      </c>
      <c r="BK70">
        <f t="shared" si="16"/>
        <v>3.0653205929700182</v>
      </c>
      <c r="BL70">
        <f t="shared" si="22"/>
        <v>2.7025905629205105</v>
      </c>
      <c r="BM70">
        <f t="shared" si="19"/>
        <v>0.36004028177388891</v>
      </c>
      <c r="BP70" t="str" cm="1">
        <f t="array" ref="BP70">INDEX($BH$1:$BL$1,,MATCH(BM70,BH70:BL70,0))</f>
        <v>Price Only</v>
      </c>
      <c r="BQ70" t="s">
        <v>62</v>
      </c>
    </row>
    <row r="71" spans="8:69" x14ac:dyDescent="0.2">
      <c r="H71">
        <v>64</v>
      </c>
      <c r="I71">
        <v>5</v>
      </c>
      <c r="J71">
        <v>8</v>
      </c>
      <c r="K71">
        <v>11</v>
      </c>
      <c r="L71">
        <v>14</v>
      </c>
      <c r="M71">
        <v>17</v>
      </c>
      <c r="N71">
        <v>12</v>
      </c>
      <c r="O71">
        <v>15</v>
      </c>
      <c r="P71">
        <v>18</v>
      </c>
      <c r="Q71">
        <v>19</v>
      </c>
      <c r="R71">
        <v>20</v>
      </c>
      <c r="S71">
        <v>1</v>
      </c>
      <c r="T71">
        <v>2</v>
      </c>
      <c r="U71">
        <v>3</v>
      </c>
      <c r="V71">
        <v>6</v>
      </c>
      <c r="W71">
        <v>9</v>
      </c>
      <c r="X71">
        <v>4</v>
      </c>
      <c r="Y71">
        <v>7</v>
      </c>
      <c r="Z71">
        <v>10</v>
      </c>
      <c r="AA71">
        <v>13</v>
      </c>
      <c r="AB71">
        <v>16</v>
      </c>
      <c r="AD71">
        <f t="shared" si="17"/>
        <v>32</v>
      </c>
      <c r="AE71">
        <f t="shared" si="6"/>
        <v>32</v>
      </c>
      <c r="AF71">
        <f t="shared" si="6"/>
        <v>42</v>
      </c>
      <c r="AG71">
        <f t="shared" si="6"/>
        <v>52</v>
      </c>
      <c r="AH71">
        <f t="shared" si="20"/>
        <v>62</v>
      </c>
      <c r="AI71">
        <f t="shared" si="7"/>
        <v>71</v>
      </c>
      <c r="AJ71">
        <f t="shared" si="7"/>
        <v>139</v>
      </c>
      <c r="AK71">
        <f t="shared" si="8"/>
        <v>76</v>
      </c>
      <c r="AL71">
        <f t="shared" si="8"/>
        <v>134</v>
      </c>
      <c r="AN71" s="17">
        <f t="shared" si="18"/>
        <v>0</v>
      </c>
      <c r="AO71" s="17">
        <f t="shared" si="21"/>
        <v>0</v>
      </c>
      <c r="AP71" s="17">
        <f t="shared" si="21"/>
        <v>9.3457943925233641E-2</v>
      </c>
      <c r="AQ71" s="17">
        <f t="shared" si="21"/>
        <v>0.18691588785046728</v>
      </c>
      <c r="AR71" s="17">
        <f t="shared" si="21"/>
        <v>0.28037383177570091</v>
      </c>
      <c r="AS71" s="17">
        <f t="shared" si="21"/>
        <v>0.3644859813084112</v>
      </c>
      <c r="AT71" s="17">
        <f t="shared" si="21"/>
        <v>1</v>
      </c>
      <c r="AU71" s="17">
        <f t="shared" si="21"/>
        <v>0.41121495327102803</v>
      </c>
      <c r="AV71" s="17">
        <f t="shared" si="21"/>
        <v>0.95327102803738317</v>
      </c>
      <c r="AX71" s="41">
        <f t="shared" si="10"/>
        <v>0.28037383177570091</v>
      </c>
      <c r="AY71" s="41">
        <f t="shared" si="11"/>
        <v>0.63551401869158886</v>
      </c>
      <c r="AZ71" s="41">
        <f t="shared" si="12"/>
        <v>-0.5420560747663552</v>
      </c>
      <c r="BC71" s="17">
        <f t="shared" si="13"/>
        <v>-0.55648541778387406</v>
      </c>
      <c r="BD71" s="17">
        <f t="shared" si="14"/>
        <v>1.2753736316090665</v>
      </c>
      <c r="BE71" s="48">
        <f t="shared" si="15"/>
        <v>-1.0642163811643535</v>
      </c>
      <c r="BF71" s="48"/>
      <c r="BH71">
        <f t="shared" si="16"/>
        <v>3.2288316077879311</v>
      </c>
      <c r="BI71">
        <f t="shared" si="16"/>
        <v>2.763701972652576</v>
      </c>
      <c r="BJ71">
        <f t="shared" si="16"/>
        <v>2.1836906543043231</v>
      </c>
      <c r="BK71">
        <f t="shared" si="16"/>
        <v>2.4530303033711922</v>
      </c>
      <c r="BL71">
        <f t="shared" si="22"/>
        <v>0.27214017006033597</v>
      </c>
      <c r="BM71">
        <f t="shared" si="19"/>
        <v>0.27214017006033597</v>
      </c>
      <c r="BP71" t="str" cm="1">
        <f t="array" ref="BP71">INDEX($BH$1:$BL$1,,MATCH(BM71,BH71:BL71,0))</f>
        <v>Diet Pepsi</v>
      </c>
      <c r="BQ71" t="s">
        <v>65</v>
      </c>
    </row>
    <row r="72" spans="8:69" x14ac:dyDescent="0.2">
      <c r="H72">
        <v>65</v>
      </c>
      <c r="I72">
        <v>11</v>
      </c>
      <c r="J72">
        <v>14</v>
      </c>
      <c r="K72">
        <v>17</v>
      </c>
      <c r="L72">
        <v>19</v>
      </c>
      <c r="M72">
        <v>20</v>
      </c>
      <c r="N72">
        <v>5</v>
      </c>
      <c r="O72">
        <v>8</v>
      </c>
      <c r="P72">
        <v>12</v>
      </c>
      <c r="Q72">
        <v>15</v>
      </c>
      <c r="R72">
        <v>18</v>
      </c>
      <c r="S72">
        <v>3</v>
      </c>
      <c r="T72">
        <v>6</v>
      </c>
      <c r="U72">
        <v>9</v>
      </c>
      <c r="V72">
        <v>13</v>
      </c>
      <c r="W72">
        <v>16</v>
      </c>
      <c r="X72">
        <v>1</v>
      </c>
      <c r="Y72">
        <v>2</v>
      </c>
      <c r="Z72">
        <v>4</v>
      </c>
      <c r="AA72">
        <v>7</v>
      </c>
      <c r="AB72">
        <v>10</v>
      </c>
      <c r="AD72">
        <f t="shared" si="17"/>
        <v>30</v>
      </c>
      <c r="AE72">
        <f t="shared" si="6"/>
        <v>30</v>
      </c>
      <c r="AF72">
        <f t="shared" si="6"/>
        <v>42</v>
      </c>
      <c r="AG72">
        <f t="shared" si="6"/>
        <v>54</v>
      </c>
      <c r="AH72">
        <f t="shared" si="20"/>
        <v>64</v>
      </c>
      <c r="AI72">
        <f t="shared" si="7"/>
        <v>71</v>
      </c>
      <c r="AJ72">
        <f t="shared" si="7"/>
        <v>139</v>
      </c>
      <c r="AK72">
        <f t="shared" si="8"/>
        <v>128</v>
      </c>
      <c r="AL72">
        <f t="shared" si="8"/>
        <v>82</v>
      </c>
      <c r="AN72" s="17">
        <f t="shared" si="18"/>
        <v>0</v>
      </c>
      <c r="AO72" s="17">
        <f t="shared" si="21"/>
        <v>0</v>
      </c>
      <c r="AP72" s="17">
        <f t="shared" si="21"/>
        <v>0.11009174311926606</v>
      </c>
      <c r="AQ72" s="17">
        <f t="shared" si="21"/>
        <v>0.22018348623853212</v>
      </c>
      <c r="AR72" s="17">
        <f t="shared" si="21"/>
        <v>0.31192660550458717</v>
      </c>
      <c r="AS72" s="17">
        <f t="shared" si="21"/>
        <v>0.37614678899082571</v>
      </c>
      <c r="AT72" s="17">
        <f t="shared" si="21"/>
        <v>1</v>
      </c>
      <c r="AU72" s="17">
        <f t="shared" si="21"/>
        <v>0.8990825688073395</v>
      </c>
      <c r="AV72" s="17">
        <f t="shared" si="21"/>
        <v>0.47706422018348627</v>
      </c>
      <c r="AX72" s="41">
        <f t="shared" si="10"/>
        <v>0.31192660550458717</v>
      </c>
      <c r="AY72" s="41">
        <f t="shared" si="11"/>
        <v>0.62385321100917435</v>
      </c>
      <c r="AZ72" s="41">
        <f t="shared" si="12"/>
        <v>0.42201834862385323</v>
      </c>
      <c r="BC72" s="17">
        <f t="shared" si="13"/>
        <v>-0.2685895427819267</v>
      </c>
      <c r="BD72" s="17">
        <f t="shared" si="14"/>
        <v>1.2520770163792942</v>
      </c>
      <c r="BE72" s="48">
        <f t="shared" si="15"/>
        <v>0.79852146955252001</v>
      </c>
      <c r="BF72" s="48"/>
      <c r="BH72">
        <f t="shared" si="16"/>
        <v>2.424839675646711</v>
      </c>
      <c r="BI72">
        <f t="shared" si="16"/>
        <v>2.4446768465153239</v>
      </c>
      <c r="BJ72">
        <f t="shared" si="16"/>
        <v>0.4199315110424669</v>
      </c>
      <c r="BK72">
        <f t="shared" si="16"/>
        <v>3.0484849524421338</v>
      </c>
      <c r="BL72">
        <f t="shared" si="22"/>
        <v>1.9778859018896457</v>
      </c>
      <c r="BM72">
        <f t="shared" si="19"/>
        <v>0.4199315110424669</v>
      </c>
      <c r="BP72" t="str" cm="1">
        <f t="array" ref="BP72">INDEX($BH$1:$BL$1,,MATCH(BM72,BH72:BL72,0))</f>
        <v>Regular Pepsi</v>
      </c>
      <c r="BQ72" t="s">
        <v>64</v>
      </c>
    </row>
    <row r="73" spans="8:69" x14ac:dyDescent="0.2">
      <c r="H73">
        <v>66</v>
      </c>
      <c r="I73">
        <v>3</v>
      </c>
      <c r="J73">
        <v>6</v>
      </c>
      <c r="K73">
        <v>9</v>
      </c>
      <c r="L73">
        <v>13</v>
      </c>
      <c r="M73">
        <v>16</v>
      </c>
      <c r="N73">
        <v>10</v>
      </c>
      <c r="O73">
        <v>14</v>
      </c>
      <c r="P73">
        <v>17</v>
      </c>
      <c r="Q73">
        <v>19</v>
      </c>
      <c r="R73">
        <v>20</v>
      </c>
      <c r="S73">
        <v>1</v>
      </c>
      <c r="T73">
        <v>2</v>
      </c>
      <c r="U73">
        <v>4</v>
      </c>
      <c r="V73">
        <v>7</v>
      </c>
      <c r="W73">
        <v>11</v>
      </c>
      <c r="X73">
        <v>5</v>
      </c>
      <c r="Y73">
        <v>8</v>
      </c>
      <c r="Z73">
        <v>12</v>
      </c>
      <c r="AA73">
        <v>15</v>
      </c>
      <c r="AB73">
        <v>18</v>
      </c>
      <c r="AD73">
        <f t="shared" si="17"/>
        <v>30</v>
      </c>
      <c r="AE73">
        <f t="shared" ref="AE73:AH136" si="23">SUMIFS($I73:$AB73,$I$2:$AB$2,AE$7)</f>
        <v>30</v>
      </c>
      <c r="AF73">
        <f t="shared" si="23"/>
        <v>42</v>
      </c>
      <c r="AG73">
        <f t="shared" si="23"/>
        <v>54</v>
      </c>
      <c r="AH73">
        <f t="shared" si="20"/>
        <v>65</v>
      </c>
      <c r="AI73">
        <f t="shared" ref="AI73:AJ136" si="24">SUMIFS($I73:$AB73,$I$3:$AB$3,AI$7)</f>
        <v>83</v>
      </c>
      <c r="AJ73">
        <f t="shared" si="24"/>
        <v>127</v>
      </c>
      <c r="AK73">
        <f t="shared" ref="AK73:AL136" si="25">SUMIFS($I73:$AB73,$I$4:$AB$4,AK$7)</f>
        <v>72</v>
      </c>
      <c r="AL73">
        <f t="shared" si="25"/>
        <v>138</v>
      </c>
      <c r="AN73" s="17">
        <f t="shared" si="18"/>
        <v>0</v>
      </c>
      <c r="AO73" s="17">
        <f t="shared" si="21"/>
        <v>0</v>
      </c>
      <c r="AP73" s="17">
        <f t="shared" si="21"/>
        <v>0.1111111111111111</v>
      </c>
      <c r="AQ73" s="17">
        <f t="shared" si="21"/>
        <v>0.22222222222222221</v>
      </c>
      <c r="AR73" s="17">
        <f t="shared" si="21"/>
        <v>0.32407407407407407</v>
      </c>
      <c r="AS73" s="17">
        <f t="shared" si="21"/>
        <v>0.49074074074074076</v>
      </c>
      <c r="AT73" s="17">
        <f t="shared" si="21"/>
        <v>0.89814814814814814</v>
      </c>
      <c r="AU73" s="17">
        <f t="shared" si="21"/>
        <v>0.3888888888888889</v>
      </c>
      <c r="AV73" s="17">
        <f t="shared" si="21"/>
        <v>1</v>
      </c>
      <c r="AX73" s="41">
        <f t="shared" ref="AX73:AX136" si="26">AR73-AN73</f>
        <v>0.32407407407407407</v>
      </c>
      <c r="AY73" s="41">
        <f t="shared" ref="AY73:AY136" si="27">AT73-AS73</f>
        <v>0.40740740740740738</v>
      </c>
      <c r="AZ73" s="41">
        <f t="shared" ref="AZ73:AZ136" si="28">AU73-AV73</f>
        <v>-0.61111111111111116</v>
      </c>
      <c r="BC73" s="17">
        <f t="shared" ref="BC73:BC136" si="29">(AX73-BC$4)/BC$5</f>
        <v>-0.15775281815922179</v>
      </c>
      <c r="BD73" s="17">
        <f t="shared" ref="BD73:BD136" si="30">(AY73-BD$4)/BD$5</f>
        <v>0.81964945716196125</v>
      </c>
      <c r="BE73" s="48">
        <f t="shared" ref="BE73:BE136" si="31">(AZ73-BE$4)/BE$5</f>
        <v>-1.1976411737541917</v>
      </c>
      <c r="BF73" s="48"/>
      <c r="BH73">
        <f t="shared" ref="BH73:BK136" si="32">(($BC73-BH$2)^2+($BD73-BH$3)^2+($BE73-BH$4)^2)^0.5</f>
        <v>3.036723893756093</v>
      </c>
      <c r="BI73">
        <f t="shared" si="32"/>
        <v>2.3348653577040546</v>
      </c>
      <c r="BJ73">
        <f t="shared" si="32"/>
        <v>2.3531700866897478</v>
      </c>
      <c r="BK73">
        <f t="shared" si="32"/>
        <v>2.0280521294458889</v>
      </c>
      <c r="BL73">
        <f t="shared" si="22"/>
        <v>0.37259050322449366</v>
      </c>
      <c r="BM73">
        <f t="shared" ref="BM73:BM136" si="33">MIN(BH73:BL73)</f>
        <v>0.37259050322449366</v>
      </c>
      <c r="BP73" t="str" cm="1">
        <f t="array" ref="BP73">INDEX($BH$1:$BL$1,,MATCH(BM73,BH73:BL73,0))</f>
        <v>Diet Pepsi</v>
      </c>
      <c r="BQ73" t="s">
        <v>65</v>
      </c>
    </row>
    <row r="74" spans="8:69" x14ac:dyDescent="0.2">
      <c r="H74">
        <v>67</v>
      </c>
      <c r="I74">
        <v>13</v>
      </c>
      <c r="J74">
        <v>16</v>
      </c>
      <c r="K74">
        <v>18</v>
      </c>
      <c r="L74">
        <v>19</v>
      </c>
      <c r="M74">
        <v>20</v>
      </c>
      <c r="N74">
        <v>4</v>
      </c>
      <c r="O74">
        <v>7</v>
      </c>
      <c r="P74">
        <v>10</v>
      </c>
      <c r="Q74">
        <v>12</v>
      </c>
      <c r="R74">
        <v>15</v>
      </c>
      <c r="S74">
        <v>6</v>
      </c>
      <c r="T74">
        <v>9</v>
      </c>
      <c r="U74">
        <v>11</v>
      </c>
      <c r="V74">
        <v>14</v>
      </c>
      <c r="W74">
        <v>17</v>
      </c>
      <c r="X74">
        <v>1</v>
      </c>
      <c r="Y74">
        <v>2</v>
      </c>
      <c r="Z74">
        <v>3</v>
      </c>
      <c r="AA74">
        <v>5</v>
      </c>
      <c r="AB74">
        <v>8</v>
      </c>
      <c r="AD74">
        <f t="shared" ref="AD74:AD137" si="34">SUMIFS($I74:$AB74,$I$2:$AB$2,$AE$7)</f>
        <v>34</v>
      </c>
      <c r="AE74">
        <f t="shared" si="23"/>
        <v>34</v>
      </c>
      <c r="AF74">
        <f t="shared" si="23"/>
        <v>42</v>
      </c>
      <c r="AG74">
        <f t="shared" si="23"/>
        <v>50</v>
      </c>
      <c r="AH74">
        <f t="shared" si="20"/>
        <v>60</v>
      </c>
      <c r="AI74">
        <f t="shared" si="24"/>
        <v>76</v>
      </c>
      <c r="AJ74">
        <f t="shared" si="24"/>
        <v>134</v>
      </c>
      <c r="AK74">
        <f t="shared" si="25"/>
        <v>143</v>
      </c>
      <c r="AL74">
        <f t="shared" si="25"/>
        <v>67</v>
      </c>
      <c r="AN74" s="17">
        <f t="shared" ref="AN74:AN137" si="35">(AD74-MIN(AD74:AL74))/(MAX(AD74:AL74)-MIN(AD74:AL74))</f>
        <v>0</v>
      </c>
      <c r="AO74" s="17">
        <f t="shared" si="21"/>
        <v>0</v>
      </c>
      <c r="AP74" s="17">
        <f t="shared" si="21"/>
        <v>7.3394495412844041E-2</v>
      </c>
      <c r="AQ74" s="17">
        <f t="shared" si="21"/>
        <v>0.14678899082568808</v>
      </c>
      <c r="AR74" s="17">
        <f t="shared" si="21"/>
        <v>0.23853211009174313</v>
      </c>
      <c r="AS74" s="17">
        <f t="shared" si="21"/>
        <v>0.38532110091743121</v>
      </c>
      <c r="AT74" s="17">
        <f t="shared" si="21"/>
        <v>0.91743119266055051</v>
      </c>
      <c r="AU74" s="17">
        <f t="shared" si="21"/>
        <v>1</v>
      </c>
      <c r="AV74" s="17">
        <f t="shared" si="21"/>
        <v>0.30275229357798167</v>
      </c>
      <c r="AX74" s="41">
        <f t="shared" si="26"/>
        <v>0.23853211009174313</v>
      </c>
      <c r="AY74" s="41">
        <f t="shared" si="27"/>
        <v>0.5321100917431193</v>
      </c>
      <c r="AZ74" s="41">
        <f t="shared" si="28"/>
        <v>0.69724770642201839</v>
      </c>
      <c r="BC74" s="17">
        <f t="shared" si="29"/>
        <v>-0.93826038246036858</v>
      </c>
      <c r="BD74" s="17">
        <f t="shared" si="30"/>
        <v>1.0687874700862332</v>
      </c>
      <c r="BE74" s="48">
        <f t="shared" si="31"/>
        <v>1.3303062881936765</v>
      </c>
      <c r="BF74" s="48"/>
      <c r="BH74">
        <f t="shared" si="32"/>
        <v>2.2412709162295603</v>
      </c>
      <c r="BI74">
        <f t="shared" si="32"/>
        <v>3.1568724602013427</v>
      </c>
      <c r="BJ74">
        <f t="shared" si="32"/>
        <v>0.48584624854888353</v>
      </c>
      <c r="BK74">
        <f t="shared" si="32"/>
        <v>3.2917127904098287</v>
      </c>
      <c r="BL74">
        <f t="shared" si="22"/>
        <v>2.5363517585447486</v>
      </c>
      <c r="BM74">
        <f t="shared" si="33"/>
        <v>0.48584624854888353</v>
      </c>
      <c r="BP74" t="str" cm="1">
        <f t="array" ref="BP74">INDEX($BH$1:$BL$1,,MATCH(BM74,BH74:BL74,0))</f>
        <v>Regular Pepsi</v>
      </c>
      <c r="BQ74" t="s">
        <v>64</v>
      </c>
    </row>
    <row r="75" spans="8:69" x14ac:dyDescent="0.2">
      <c r="H75">
        <v>68</v>
      </c>
      <c r="I75">
        <v>10</v>
      </c>
      <c r="J75">
        <v>14</v>
      </c>
      <c r="K75">
        <v>17</v>
      </c>
      <c r="L75">
        <v>19</v>
      </c>
      <c r="M75">
        <v>20</v>
      </c>
      <c r="N75">
        <v>5</v>
      </c>
      <c r="O75">
        <v>8</v>
      </c>
      <c r="P75">
        <v>12</v>
      </c>
      <c r="Q75">
        <v>15</v>
      </c>
      <c r="R75">
        <v>18</v>
      </c>
      <c r="S75">
        <v>3</v>
      </c>
      <c r="T75">
        <v>6</v>
      </c>
      <c r="U75">
        <v>9</v>
      </c>
      <c r="V75">
        <v>13</v>
      </c>
      <c r="W75">
        <v>16</v>
      </c>
      <c r="X75">
        <v>1</v>
      </c>
      <c r="Y75">
        <v>2</v>
      </c>
      <c r="Z75">
        <v>4</v>
      </c>
      <c r="AA75">
        <v>7</v>
      </c>
      <c r="AB75">
        <v>11</v>
      </c>
      <c r="AD75">
        <f t="shared" si="34"/>
        <v>30</v>
      </c>
      <c r="AE75">
        <f t="shared" si="23"/>
        <v>30</v>
      </c>
      <c r="AF75">
        <f t="shared" si="23"/>
        <v>42</v>
      </c>
      <c r="AG75">
        <f t="shared" si="23"/>
        <v>54</v>
      </c>
      <c r="AH75">
        <f t="shared" si="20"/>
        <v>65</v>
      </c>
      <c r="AI75">
        <f t="shared" si="24"/>
        <v>72</v>
      </c>
      <c r="AJ75">
        <f t="shared" si="24"/>
        <v>138</v>
      </c>
      <c r="AK75">
        <f t="shared" si="25"/>
        <v>127</v>
      </c>
      <c r="AL75">
        <f t="shared" si="25"/>
        <v>83</v>
      </c>
      <c r="AN75" s="17">
        <f t="shared" si="35"/>
        <v>0</v>
      </c>
      <c r="AO75" s="17">
        <f t="shared" si="21"/>
        <v>0</v>
      </c>
      <c r="AP75" s="17">
        <f t="shared" si="21"/>
        <v>0.1111111111111111</v>
      </c>
      <c r="AQ75" s="17">
        <f t="shared" si="21"/>
        <v>0.22222222222222221</v>
      </c>
      <c r="AR75" s="17">
        <f t="shared" si="21"/>
        <v>0.32407407407407407</v>
      </c>
      <c r="AS75" s="17">
        <f t="shared" si="21"/>
        <v>0.3888888888888889</v>
      </c>
      <c r="AT75" s="17">
        <f t="shared" si="21"/>
        <v>1</v>
      </c>
      <c r="AU75" s="17">
        <f t="shared" si="21"/>
        <v>0.89814814814814814</v>
      </c>
      <c r="AV75" s="17">
        <f t="shared" si="21"/>
        <v>0.49074074074074076</v>
      </c>
      <c r="AX75" s="41">
        <f t="shared" si="26"/>
        <v>0.32407407407407407</v>
      </c>
      <c r="AY75" s="41">
        <f t="shared" si="27"/>
        <v>0.61111111111111116</v>
      </c>
      <c r="AZ75" s="41">
        <f t="shared" si="28"/>
        <v>0.40740740740740738</v>
      </c>
      <c r="BC75" s="17">
        <f t="shared" si="29"/>
        <v>-0.15775281815922179</v>
      </c>
      <c r="BD75" s="17">
        <f t="shared" si="30"/>
        <v>1.2266201349497023</v>
      </c>
      <c r="BE75" s="48">
        <f t="shared" si="31"/>
        <v>0.77029091745181655</v>
      </c>
      <c r="BF75" s="48"/>
      <c r="BH75">
        <f t="shared" si="32"/>
        <v>2.4210372852086368</v>
      </c>
      <c r="BI75">
        <f t="shared" si="32"/>
        <v>2.3318523824802595</v>
      </c>
      <c r="BJ75">
        <f t="shared" si="32"/>
        <v>0.50279831990496271</v>
      </c>
      <c r="BK75">
        <f t="shared" si="32"/>
        <v>3.0209821423116754</v>
      </c>
      <c r="BL75">
        <f t="shared" si="22"/>
        <v>1.9610503522565566</v>
      </c>
      <c r="BM75">
        <f t="shared" si="33"/>
        <v>0.50279831990496271</v>
      </c>
      <c r="BP75" t="str" cm="1">
        <f t="array" ref="BP75">INDEX($BH$1:$BL$1,,MATCH(BM75,BH75:BL75,0))</f>
        <v>Regular Pepsi</v>
      </c>
      <c r="BQ75" t="s">
        <v>64</v>
      </c>
    </row>
    <row r="76" spans="8:69" x14ac:dyDescent="0.2">
      <c r="H76">
        <v>69</v>
      </c>
      <c r="I76">
        <v>4</v>
      </c>
      <c r="J76">
        <v>8</v>
      </c>
      <c r="K76">
        <v>12</v>
      </c>
      <c r="L76">
        <v>16</v>
      </c>
      <c r="M76">
        <v>20</v>
      </c>
      <c r="N76">
        <v>3</v>
      </c>
      <c r="O76">
        <v>7</v>
      </c>
      <c r="P76">
        <v>11</v>
      </c>
      <c r="Q76">
        <v>15</v>
      </c>
      <c r="R76">
        <v>19</v>
      </c>
      <c r="S76">
        <v>2</v>
      </c>
      <c r="T76">
        <v>6</v>
      </c>
      <c r="U76">
        <v>10</v>
      </c>
      <c r="V76">
        <v>14</v>
      </c>
      <c r="W76">
        <v>18</v>
      </c>
      <c r="X76">
        <v>1</v>
      </c>
      <c r="Y76">
        <v>5</v>
      </c>
      <c r="Z76">
        <v>9</v>
      </c>
      <c r="AA76">
        <v>13</v>
      </c>
      <c r="AB76">
        <v>17</v>
      </c>
      <c r="AD76">
        <f t="shared" si="34"/>
        <v>26</v>
      </c>
      <c r="AE76">
        <f t="shared" si="23"/>
        <v>26</v>
      </c>
      <c r="AF76">
        <f t="shared" si="23"/>
        <v>42</v>
      </c>
      <c r="AG76">
        <f t="shared" si="23"/>
        <v>58</v>
      </c>
      <c r="AH76">
        <f t="shared" si="20"/>
        <v>74</v>
      </c>
      <c r="AI76">
        <f t="shared" si="24"/>
        <v>95</v>
      </c>
      <c r="AJ76">
        <f t="shared" si="24"/>
        <v>115</v>
      </c>
      <c r="AK76">
        <f t="shared" si="25"/>
        <v>110</v>
      </c>
      <c r="AL76">
        <f t="shared" si="25"/>
        <v>100</v>
      </c>
      <c r="AN76" s="17">
        <f t="shared" si="35"/>
        <v>0</v>
      </c>
      <c r="AO76" s="17">
        <f t="shared" si="21"/>
        <v>0</v>
      </c>
      <c r="AP76" s="17">
        <f t="shared" si="21"/>
        <v>0.1797752808988764</v>
      </c>
      <c r="AQ76" s="17">
        <f t="shared" si="21"/>
        <v>0.3595505617977528</v>
      </c>
      <c r="AR76" s="17">
        <f t="shared" si="21"/>
        <v>0.5393258426966292</v>
      </c>
      <c r="AS76" s="17">
        <f t="shared" si="21"/>
        <v>0.7752808988764045</v>
      </c>
      <c r="AT76" s="17">
        <f t="shared" si="21"/>
        <v>1</v>
      </c>
      <c r="AU76" s="17">
        <f t="shared" si="21"/>
        <v>0.9438202247191011</v>
      </c>
      <c r="AV76" s="17">
        <f t="shared" si="21"/>
        <v>0.8314606741573034</v>
      </c>
      <c r="AX76" s="41">
        <f t="shared" si="26"/>
        <v>0.5393258426966292</v>
      </c>
      <c r="AY76" s="41">
        <f t="shared" si="27"/>
        <v>0.2247191011235955</v>
      </c>
      <c r="AZ76" s="41">
        <f t="shared" si="28"/>
        <v>0.11235955056179769</v>
      </c>
      <c r="BC76" s="17">
        <f t="shared" si="29"/>
        <v>1.8062614015026837</v>
      </c>
      <c r="BD76" s="17">
        <f t="shared" si="30"/>
        <v>0.45466451834925775</v>
      </c>
      <c r="BE76" s="48">
        <f t="shared" si="31"/>
        <v>0.20021375599520369</v>
      </c>
      <c r="BF76" s="48"/>
      <c r="BH76">
        <f t="shared" si="32"/>
        <v>3.0143525446844448</v>
      </c>
      <c r="BI76">
        <f t="shared" si="32"/>
        <v>0.36004028177388891</v>
      </c>
      <c r="BJ76">
        <f t="shared" si="32"/>
        <v>2.5687838155388274</v>
      </c>
      <c r="BK76">
        <f t="shared" si="32"/>
        <v>3.0653205929700182</v>
      </c>
      <c r="BL76">
        <f t="shared" si="22"/>
        <v>2.7025905629205105</v>
      </c>
      <c r="BM76">
        <f t="shared" si="33"/>
        <v>0.36004028177388891</v>
      </c>
      <c r="BP76" t="str" cm="1">
        <f t="array" ref="BP76">INDEX($BH$1:$BL$1,,MATCH(BM76,BH76:BL76,0))</f>
        <v>Price Only</v>
      </c>
      <c r="BQ76" t="s">
        <v>62</v>
      </c>
    </row>
    <row r="77" spans="8:69" x14ac:dyDescent="0.2">
      <c r="H77">
        <v>70</v>
      </c>
      <c r="I77">
        <v>1</v>
      </c>
      <c r="J77">
        <v>2</v>
      </c>
      <c r="K77">
        <v>3</v>
      </c>
      <c r="L77">
        <v>5</v>
      </c>
      <c r="M77">
        <v>8</v>
      </c>
      <c r="N77">
        <v>6</v>
      </c>
      <c r="O77">
        <v>9</v>
      </c>
      <c r="P77">
        <v>11</v>
      </c>
      <c r="Q77">
        <v>14</v>
      </c>
      <c r="R77">
        <v>17</v>
      </c>
      <c r="S77">
        <v>4</v>
      </c>
      <c r="T77">
        <v>7</v>
      </c>
      <c r="U77">
        <v>10</v>
      </c>
      <c r="V77">
        <v>12</v>
      </c>
      <c r="W77">
        <v>15</v>
      </c>
      <c r="X77">
        <v>13</v>
      </c>
      <c r="Y77">
        <v>16</v>
      </c>
      <c r="Z77">
        <v>18</v>
      </c>
      <c r="AA77">
        <v>19</v>
      </c>
      <c r="AB77">
        <v>20</v>
      </c>
      <c r="AD77">
        <f t="shared" si="34"/>
        <v>34</v>
      </c>
      <c r="AE77">
        <f t="shared" si="23"/>
        <v>34</v>
      </c>
      <c r="AF77">
        <f t="shared" si="23"/>
        <v>42</v>
      </c>
      <c r="AG77">
        <f t="shared" si="23"/>
        <v>50</v>
      </c>
      <c r="AH77">
        <f t="shared" si="20"/>
        <v>60</v>
      </c>
      <c r="AI77">
        <f t="shared" si="24"/>
        <v>134</v>
      </c>
      <c r="AJ77">
        <f t="shared" si="24"/>
        <v>76</v>
      </c>
      <c r="AK77">
        <f t="shared" si="25"/>
        <v>67</v>
      </c>
      <c r="AL77">
        <f t="shared" si="25"/>
        <v>143</v>
      </c>
      <c r="AN77" s="17">
        <f t="shared" si="35"/>
        <v>0</v>
      </c>
      <c r="AO77" s="17">
        <f t="shared" si="21"/>
        <v>0</v>
      </c>
      <c r="AP77" s="17">
        <f t="shared" si="21"/>
        <v>7.3394495412844041E-2</v>
      </c>
      <c r="AQ77" s="17">
        <f t="shared" si="21"/>
        <v>0.14678899082568808</v>
      </c>
      <c r="AR77" s="17">
        <f t="shared" si="21"/>
        <v>0.23853211009174313</v>
      </c>
      <c r="AS77" s="17">
        <f t="shared" si="21"/>
        <v>0.91743119266055051</v>
      </c>
      <c r="AT77" s="17">
        <f t="shared" si="21"/>
        <v>0.38532110091743121</v>
      </c>
      <c r="AU77" s="17">
        <f t="shared" si="21"/>
        <v>0.30275229357798167</v>
      </c>
      <c r="AV77" s="17">
        <f t="shared" si="21"/>
        <v>1</v>
      </c>
      <c r="AX77" s="41">
        <f t="shared" si="26"/>
        <v>0.23853211009174313</v>
      </c>
      <c r="AY77" s="41">
        <f t="shared" si="27"/>
        <v>-0.5321100917431193</v>
      </c>
      <c r="AZ77" s="41">
        <f t="shared" si="28"/>
        <v>-0.69724770642201839</v>
      </c>
      <c r="BC77" s="17">
        <f t="shared" si="29"/>
        <v>-0.93826038246036858</v>
      </c>
      <c r="BD77" s="17">
        <f t="shared" si="30"/>
        <v>-1.0573712669132753</v>
      </c>
      <c r="BE77" s="48">
        <f t="shared" si="31"/>
        <v>-1.3640701262548498</v>
      </c>
      <c r="BF77" s="48"/>
      <c r="BH77">
        <f t="shared" si="32"/>
        <v>2.4746989277740097</v>
      </c>
      <c r="BI77">
        <f t="shared" si="32"/>
        <v>3.259872521164902</v>
      </c>
      <c r="BJ77">
        <f t="shared" si="32"/>
        <v>3.3155112974916321</v>
      </c>
      <c r="BK77">
        <f t="shared" si="32"/>
        <v>0.57971034148683331</v>
      </c>
      <c r="BL77">
        <f t="shared" si="22"/>
        <v>2.1637873361476716</v>
      </c>
      <c r="BM77">
        <f t="shared" si="33"/>
        <v>0.57971034148683331</v>
      </c>
      <c r="BP77" t="str" cm="1">
        <f t="array" ref="BP77">INDEX($BH$1:$BL$1,,MATCH(BM77,BH77:BL77,0))</f>
        <v>Diet Coke</v>
      </c>
      <c r="BQ77" t="s">
        <v>63</v>
      </c>
    </row>
    <row r="78" spans="8:69" x14ac:dyDescent="0.2">
      <c r="H78">
        <v>71</v>
      </c>
      <c r="I78">
        <v>4</v>
      </c>
      <c r="J78">
        <v>7</v>
      </c>
      <c r="K78">
        <v>11</v>
      </c>
      <c r="L78">
        <v>15</v>
      </c>
      <c r="M78">
        <v>18</v>
      </c>
      <c r="N78">
        <v>9</v>
      </c>
      <c r="O78">
        <v>13</v>
      </c>
      <c r="P78">
        <v>16</v>
      </c>
      <c r="Q78">
        <v>19</v>
      </c>
      <c r="R78">
        <v>20</v>
      </c>
      <c r="S78">
        <v>1</v>
      </c>
      <c r="T78">
        <v>2</v>
      </c>
      <c r="U78">
        <v>5</v>
      </c>
      <c r="V78">
        <v>8</v>
      </c>
      <c r="W78">
        <v>12</v>
      </c>
      <c r="X78">
        <v>3</v>
      </c>
      <c r="Y78">
        <v>6</v>
      </c>
      <c r="Z78">
        <v>10</v>
      </c>
      <c r="AA78">
        <v>14</v>
      </c>
      <c r="AB78">
        <v>17</v>
      </c>
      <c r="AD78">
        <f t="shared" si="34"/>
        <v>28</v>
      </c>
      <c r="AE78">
        <f t="shared" si="23"/>
        <v>28</v>
      </c>
      <c r="AF78">
        <f t="shared" si="23"/>
        <v>42</v>
      </c>
      <c r="AG78">
        <f t="shared" si="23"/>
        <v>56</v>
      </c>
      <c r="AH78">
        <f t="shared" si="20"/>
        <v>67</v>
      </c>
      <c r="AI78">
        <f t="shared" si="24"/>
        <v>78</v>
      </c>
      <c r="AJ78">
        <f t="shared" si="24"/>
        <v>132</v>
      </c>
      <c r="AK78">
        <f t="shared" si="25"/>
        <v>83</v>
      </c>
      <c r="AL78">
        <f t="shared" si="25"/>
        <v>127</v>
      </c>
      <c r="AN78" s="17">
        <f t="shared" si="35"/>
        <v>0</v>
      </c>
      <c r="AO78" s="17">
        <f t="shared" si="21"/>
        <v>0</v>
      </c>
      <c r="AP78" s="17">
        <f t="shared" si="21"/>
        <v>0.13461538461538461</v>
      </c>
      <c r="AQ78" s="17">
        <f t="shared" si="21"/>
        <v>0.26923076923076922</v>
      </c>
      <c r="AR78" s="17">
        <f t="shared" si="21"/>
        <v>0.375</v>
      </c>
      <c r="AS78" s="17">
        <f t="shared" si="21"/>
        <v>0.48076923076923078</v>
      </c>
      <c r="AT78" s="17">
        <f t="shared" si="21"/>
        <v>1</v>
      </c>
      <c r="AU78" s="17">
        <f t="shared" si="21"/>
        <v>0.52884615384615385</v>
      </c>
      <c r="AV78" s="17">
        <f t="shared" si="21"/>
        <v>0.95192307692307687</v>
      </c>
      <c r="AX78" s="41">
        <f t="shared" si="26"/>
        <v>0.375</v>
      </c>
      <c r="AY78" s="41">
        <f t="shared" si="27"/>
        <v>0.51923076923076916</v>
      </c>
      <c r="AZ78" s="41">
        <f t="shared" si="28"/>
        <v>-0.42307692307692302</v>
      </c>
      <c r="BC78" s="17">
        <f t="shared" si="29"/>
        <v>0.30690883506673416</v>
      </c>
      <c r="BD78" s="17">
        <f t="shared" si="30"/>
        <v>1.0430564376258609</v>
      </c>
      <c r="BE78" s="48">
        <f t="shared" si="31"/>
        <v>-0.834330633839236</v>
      </c>
      <c r="BF78" s="48"/>
      <c r="BH78">
        <f t="shared" si="32"/>
        <v>3.0400496363876663</v>
      </c>
      <c r="BI78">
        <f t="shared" si="32"/>
        <v>1.8709041088021401</v>
      </c>
      <c r="BJ78">
        <f t="shared" si="32"/>
        <v>2.1101791638676994</v>
      </c>
      <c r="BK78">
        <f t="shared" si="32"/>
        <v>2.362209598005832</v>
      </c>
      <c r="BL78">
        <f t="shared" si="22"/>
        <v>0.8278702772036538</v>
      </c>
      <c r="BM78">
        <f t="shared" si="33"/>
        <v>0.8278702772036538</v>
      </c>
      <c r="BP78" t="str" cm="1">
        <f t="array" ref="BP78">INDEX($BH$1:$BL$1,,MATCH(BM78,BH78:BL78,0))</f>
        <v>Diet Pepsi</v>
      </c>
      <c r="BQ78" t="s">
        <v>65</v>
      </c>
    </row>
    <row r="79" spans="8:69" x14ac:dyDescent="0.2">
      <c r="H79">
        <v>72</v>
      </c>
      <c r="I79">
        <v>4</v>
      </c>
      <c r="J79">
        <v>8</v>
      </c>
      <c r="K79">
        <v>12</v>
      </c>
      <c r="L79">
        <v>16</v>
      </c>
      <c r="M79">
        <v>20</v>
      </c>
      <c r="N79">
        <v>3</v>
      </c>
      <c r="O79">
        <v>7</v>
      </c>
      <c r="P79">
        <v>11</v>
      </c>
      <c r="Q79">
        <v>14</v>
      </c>
      <c r="R79">
        <v>18</v>
      </c>
      <c r="S79">
        <v>2</v>
      </c>
      <c r="T79">
        <v>6</v>
      </c>
      <c r="U79">
        <v>10</v>
      </c>
      <c r="V79">
        <v>15</v>
      </c>
      <c r="W79">
        <v>19</v>
      </c>
      <c r="X79">
        <v>1</v>
      </c>
      <c r="Y79">
        <v>5</v>
      </c>
      <c r="Z79">
        <v>9</v>
      </c>
      <c r="AA79">
        <v>13</v>
      </c>
      <c r="AB79">
        <v>17</v>
      </c>
      <c r="AD79">
        <f t="shared" si="34"/>
        <v>26</v>
      </c>
      <c r="AE79">
        <f t="shared" si="23"/>
        <v>26</v>
      </c>
      <c r="AF79">
        <f t="shared" si="23"/>
        <v>42</v>
      </c>
      <c r="AG79">
        <f t="shared" si="23"/>
        <v>58</v>
      </c>
      <c r="AH79">
        <f t="shared" si="20"/>
        <v>74</v>
      </c>
      <c r="AI79">
        <f t="shared" si="24"/>
        <v>97</v>
      </c>
      <c r="AJ79">
        <f t="shared" si="24"/>
        <v>113</v>
      </c>
      <c r="AK79">
        <f t="shared" si="25"/>
        <v>112</v>
      </c>
      <c r="AL79">
        <f t="shared" si="25"/>
        <v>98</v>
      </c>
      <c r="AN79" s="17">
        <f t="shared" si="35"/>
        <v>0</v>
      </c>
      <c r="AO79" s="17">
        <f t="shared" si="21"/>
        <v>0</v>
      </c>
      <c r="AP79" s="17">
        <f t="shared" si="21"/>
        <v>0.18390804597701149</v>
      </c>
      <c r="AQ79" s="17">
        <f t="shared" si="21"/>
        <v>0.36781609195402298</v>
      </c>
      <c r="AR79" s="17">
        <f t="shared" si="21"/>
        <v>0.55172413793103448</v>
      </c>
      <c r="AS79" s="17">
        <f t="shared" si="21"/>
        <v>0.81609195402298851</v>
      </c>
      <c r="AT79" s="17">
        <f t="shared" si="21"/>
        <v>1</v>
      </c>
      <c r="AU79" s="17">
        <f t="shared" si="21"/>
        <v>0.9885057471264368</v>
      </c>
      <c r="AV79" s="17">
        <f t="shared" si="21"/>
        <v>0.82758620689655171</v>
      </c>
      <c r="AX79" s="41">
        <f t="shared" si="26"/>
        <v>0.55172413793103448</v>
      </c>
      <c r="AY79" s="41">
        <f t="shared" si="27"/>
        <v>0.18390804597701149</v>
      </c>
      <c r="AZ79" s="41">
        <f t="shared" si="28"/>
        <v>0.16091954022988508</v>
      </c>
      <c r="BC79" s="17">
        <f t="shared" si="29"/>
        <v>1.9193867351329825</v>
      </c>
      <c r="BD79" s="17">
        <f t="shared" si="30"/>
        <v>0.37312990473027036</v>
      </c>
      <c r="BE79" s="48">
        <f t="shared" si="31"/>
        <v>0.29403901324772941</v>
      </c>
      <c r="BF79" s="48"/>
      <c r="BH79">
        <f t="shared" si="32"/>
        <v>3.0386590027738594</v>
      </c>
      <c r="BI79">
        <f t="shared" si="32"/>
        <v>0.40944107864976509</v>
      </c>
      <c r="BJ79">
        <f t="shared" si="32"/>
        <v>2.6617273271902713</v>
      </c>
      <c r="BK79">
        <f t="shared" si="32"/>
        <v>3.1474741038920695</v>
      </c>
      <c r="BL79">
        <f t="shared" si="22"/>
        <v>2.8626189516331424</v>
      </c>
      <c r="BM79">
        <f t="shared" si="33"/>
        <v>0.40944107864976509</v>
      </c>
      <c r="BP79" t="str" cm="1">
        <f t="array" ref="BP79">INDEX($BH$1:$BL$1,,MATCH(BM79,BH79:BL79,0))</f>
        <v>Price Only</v>
      </c>
      <c r="BQ79" t="s">
        <v>62</v>
      </c>
    </row>
    <row r="80" spans="8:69" x14ac:dyDescent="0.2">
      <c r="H80">
        <v>73</v>
      </c>
      <c r="I80">
        <v>6</v>
      </c>
      <c r="J80">
        <v>9</v>
      </c>
      <c r="K80">
        <v>11</v>
      </c>
      <c r="L80">
        <v>14</v>
      </c>
      <c r="M80">
        <v>17</v>
      </c>
      <c r="N80">
        <v>1</v>
      </c>
      <c r="O80">
        <v>2</v>
      </c>
      <c r="P80">
        <v>3</v>
      </c>
      <c r="Q80">
        <v>5</v>
      </c>
      <c r="R80">
        <v>8</v>
      </c>
      <c r="S80">
        <v>13</v>
      </c>
      <c r="T80">
        <v>16</v>
      </c>
      <c r="U80">
        <v>18</v>
      </c>
      <c r="V80">
        <v>19</v>
      </c>
      <c r="W80">
        <v>20</v>
      </c>
      <c r="X80">
        <v>4</v>
      </c>
      <c r="Y80">
        <v>7</v>
      </c>
      <c r="Z80">
        <v>10</v>
      </c>
      <c r="AA80">
        <v>12</v>
      </c>
      <c r="AB80">
        <v>15</v>
      </c>
      <c r="AD80">
        <f t="shared" si="34"/>
        <v>34</v>
      </c>
      <c r="AE80">
        <f t="shared" si="23"/>
        <v>34</v>
      </c>
      <c r="AF80">
        <f t="shared" si="23"/>
        <v>42</v>
      </c>
      <c r="AG80">
        <f t="shared" si="23"/>
        <v>50</v>
      </c>
      <c r="AH80">
        <f t="shared" si="20"/>
        <v>60</v>
      </c>
      <c r="AI80">
        <f t="shared" si="24"/>
        <v>134</v>
      </c>
      <c r="AJ80">
        <f t="shared" si="24"/>
        <v>76</v>
      </c>
      <c r="AK80">
        <f t="shared" si="25"/>
        <v>143</v>
      </c>
      <c r="AL80">
        <f t="shared" si="25"/>
        <v>67</v>
      </c>
      <c r="AN80" s="17">
        <f t="shared" si="35"/>
        <v>0</v>
      </c>
      <c r="AO80" s="17">
        <f t="shared" si="21"/>
        <v>0</v>
      </c>
      <c r="AP80" s="17">
        <f t="shared" si="21"/>
        <v>7.3394495412844041E-2</v>
      </c>
      <c r="AQ80" s="17">
        <f t="shared" si="21"/>
        <v>0.14678899082568808</v>
      </c>
      <c r="AR80" s="17">
        <f t="shared" si="21"/>
        <v>0.23853211009174313</v>
      </c>
      <c r="AS80" s="17">
        <f t="shared" si="21"/>
        <v>0.91743119266055051</v>
      </c>
      <c r="AT80" s="17">
        <f t="shared" si="21"/>
        <v>0.38532110091743121</v>
      </c>
      <c r="AU80" s="17">
        <f t="shared" si="21"/>
        <v>1</v>
      </c>
      <c r="AV80" s="17">
        <f t="shared" si="21"/>
        <v>0.30275229357798167</v>
      </c>
      <c r="AX80" s="41">
        <f t="shared" si="26"/>
        <v>0.23853211009174313</v>
      </c>
      <c r="AY80" s="41">
        <f t="shared" si="27"/>
        <v>-0.5321100917431193</v>
      </c>
      <c r="AZ80" s="41">
        <f t="shared" si="28"/>
        <v>0.69724770642201839</v>
      </c>
      <c r="BC80" s="17">
        <f t="shared" si="29"/>
        <v>-0.93826038246036858</v>
      </c>
      <c r="BD80" s="17">
        <f t="shared" si="30"/>
        <v>-1.0573712669132753</v>
      </c>
      <c r="BE80" s="48">
        <f t="shared" si="31"/>
        <v>1.3303062881936765</v>
      </c>
      <c r="BF80" s="48"/>
      <c r="BH80">
        <f t="shared" si="32"/>
        <v>0.42557591101392278</v>
      </c>
      <c r="BI80">
        <f t="shared" si="32"/>
        <v>3.2765837994311866</v>
      </c>
      <c r="BJ80">
        <f t="shared" si="32"/>
        <v>2.2154836989638191</v>
      </c>
      <c r="BK80">
        <f t="shared" si="32"/>
        <v>2.4103055681569865</v>
      </c>
      <c r="BL80">
        <f t="shared" si="22"/>
        <v>3.2921692223630892</v>
      </c>
      <c r="BM80">
        <f t="shared" si="33"/>
        <v>0.42557591101392278</v>
      </c>
      <c r="BP80" t="str" cm="1">
        <f t="array" ref="BP80">INDEX($BH$1:$BL$1,,MATCH(BM80,BH80:BL80,0))</f>
        <v>Regular Coke</v>
      </c>
      <c r="BQ80" t="s">
        <v>66</v>
      </c>
    </row>
    <row r="81" spans="8:69" x14ac:dyDescent="0.2">
      <c r="H81">
        <v>74</v>
      </c>
      <c r="I81">
        <v>3</v>
      </c>
      <c r="J81">
        <v>5</v>
      </c>
      <c r="K81">
        <v>8</v>
      </c>
      <c r="L81">
        <v>11</v>
      </c>
      <c r="M81">
        <v>14</v>
      </c>
      <c r="N81">
        <v>12</v>
      </c>
      <c r="O81">
        <v>15</v>
      </c>
      <c r="P81">
        <v>17</v>
      </c>
      <c r="Q81">
        <v>19</v>
      </c>
      <c r="R81">
        <v>20</v>
      </c>
      <c r="S81">
        <v>1</v>
      </c>
      <c r="T81">
        <v>2</v>
      </c>
      <c r="U81">
        <v>4</v>
      </c>
      <c r="V81">
        <v>6</v>
      </c>
      <c r="W81">
        <v>9</v>
      </c>
      <c r="X81">
        <v>7</v>
      </c>
      <c r="Y81">
        <v>10</v>
      </c>
      <c r="Z81">
        <v>13</v>
      </c>
      <c r="AA81">
        <v>16</v>
      </c>
      <c r="AB81">
        <v>18</v>
      </c>
      <c r="AD81">
        <f t="shared" si="34"/>
        <v>32</v>
      </c>
      <c r="AE81">
        <f t="shared" si="23"/>
        <v>32</v>
      </c>
      <c r="AF81">
        <f t="shared" si="23"/>
        <v>42</v>
      </c>
      <c r="AG81">
        <f t="shared" si="23"/>
        <v>52</v>
      </c>
      <c r="AH81">
        <f t="shared" si="20"/>
        <v>61</v>
      </c>
      <c r="AI81">
        <f t="shared" si="24"/>
        <v>86</v>
      </c>
      <c r="AJ81">
        <f t="shared" si="24"/>
        <v>124</v>
      </c>
      <c r="AK81">
        <f t="shared" si="25"/>
        <v>63</v>
      </c>
      <c r="AL81">
        <f t="shared" si="25"/>
        <v>147</v>
      </c>
      <c r="AN81" s="17">
        <f t="shared" si="35"/>
        <v>0</v>
      </c>
      <c r="AO81" s="17">
        <f t="shared" si="21"/>
        <v>0</v>
      </c>
      <c r="AP81" s="17">
        <f t="shared" si="21"/>
        <v>8.6956521739130432E-2</v>
      </c>
      <c r="AQ81" s="17">
        <f t="shared" si="21"/>
        <v>0.17391304347826086</v>
      </c>
      <c r="AR81" s="17">
        <f t="shared" si="21"/>
        <v>0.25217391304347825</v>
      </c>
      <c r="AS81" s="17">
        <f t="shared" si="21"/>
        <v>0.46956521739130436</v>
      </c>
      <c r="AT81" s="17">
        <f t="shared" si="21"/>
        <v>0.8</v>
      </c>
      <c r="AU81" s="17">
        <f t="shared" si="21"/>
        <v>0.26956521739130435</v>
      </c>
      <c r="AV81" s="17">
        <f t="shared" si="21"/>
        <v>1</v>
      </c>
      <c r="AX81" s="41">
        <f t="shared" si="26"/>
        <v>0.25217391304347825</v>
      </c>
      <c r="AY81" s="41">
        <f t="shared" si="27"/>
        <v>0.33043478260869569</v>
      </c>
      <c r="AZ81" s="41">
        <f t="shared" si="28"/>
        <v>-0.73043478260869565</v>
      </c>
      <c r="BC81" s="17">
        <f t="shared" si="29"/>
        <v>-0.81378895465057155</v>
      </c>
      <c r="BD81" s="17">
        <f t="shared" si="30"/>
        <v>0.66586923266983467</v>
      </c>
      <c r="BE81" s="48">
        <f t="shared" si="31"/>
        <v>-1.4281925855460733</v>
      </c>
      <c r="BF81" s="48"/>
      <c r="BH81">
        <f t="shared" si="32"/>
        <v>3.0989524873401249</v>
      </c>
      <c r="BI81">
        <f t="shared" si="32"/>
        <v>2.9706183336146292</v>
      </c>
      <c r="BJ81">
        <f t="shared" si="32"/>
        <v>2.5963170334185532</v>
      </c>
      <c r="BK81">
        <f t="shared" si="32"/>
        <v>1.9137901748027881</v>
      </c>
      <c r="BL81">
        <f t="shared" si="22"/>
        <v>0.58533002950626523</v>
      </c>
      <c r="BM81">
        <f t="shared" si="33"/>
        <v>0.58533002950626523</v>
      </c>
      <c r="BP81" t="str" cm="1">
        <f t="array" ref="BP81">INDEX($BH$1:$BL$1,,MATCH(BM81,BH81:BL81,0))</f>
        <v>Diet Pepsi</v>
      </c>
      <c r="BQ81" t="s">
        <v>65</v>
      </c>
    </row>
    <row r="82" spans="8:69" x14ac:dyDescent="0.2">
      <c r="H82">
        <v>75</v>
      </c>
      <c r="I82">
        <v>1</v>
      </c>
      <c r="J82">
        <v>2</v>
      </c>
      <c r="K82">
        <v>5</v>
      </c>
      <c r="L82">
        <v>8</v>
      </c>
      <c r="M82">
        <v>12</v>
      </c>
      <c r="N82">
        <v>3</v>
      </c>
      <c r="O82">
        <v>6</v>
      </c>
      <c r="P82">
        <v>10</v>
      </c>
      <c r="Q82">
        <v>14</v>
      </c>
      <c r="R82">
        <v>17</v>
      </c>
      <c r="S82">
        <v>5</v>
      </c>
      <c r="T82">
        <v>8</v>
      </c>
      <c r="U82">
        <v>12</v>
      </c>
      <c r="V82">
        <v>15</v>
      </c>
      <c r="W82">
        <v>18</v>
      </c>
      <c r="X82">
        <v>10</v>
      </c>
      <c r="Y82">
        <v>14</v>
      </c>
      <c r="Z82">
        <v>17</v>
      </c>
      <c r="AA82">
        <v>19</v>
      </c>
      <c r="AB82">
        <v>20</v>
      </c>
      <c r="AD82">
        <f t="shared" si="34"/>
        <v>30</v>
      </c>
      <c r="AE82">
        <f t="shared" si="23"/>
        <v>30</v>
      </c>
      <c r="AF82">
        <f t="shared" si="23"/>
        <v>44</v>
      </c>
      <c r="AG82">
        <f t="shared" si="23"/>
        <v>56</v>
      </c>
      <c r="AH82">
        <f t="shared" si="20"/>
        <v>67</v>
      </c>
      <c r="AI82">
        <f t="shared" si="24"/>
        <v>138</v>
      </c>
      <c r="AJ82">
        <f t="shared" si="24"/>
        <v>78</v>
      </c>
      <c r="AK82">
        <f t="shared" si="25"/>
        <v>86</v>
      </c>
      <c r="AL82">
        <f t="shared" si="25"/>
        <v>130</v>
      </c>
      <c r="AN82" s="17">
        <f t="shared" si="35"/>
        <v>0</v>
      </c>
      <c r="AO82" s="17">
        <f t="shared" si="21"/>
        <v>0</v>
      </c>
      <c r="AP82" s="17">
        <f t="shared" si="21"/>
        <v>0.12962962962962962</v>
      </c>
      <c r="AQ82" s="17">
        <f t="shared" si="21"/>
        <v>0.24074074074074073</v>
      </c>
      <c r="AR82" s="17">
        <f t="shared" si="21"/>
        <v>0.34259259259259262</v>
      </c>
      <c r="AS82" s="17">
        <f t="shared" si="21"/>
        <v>1</v>
      </c>
      <c r="AT82" s="17">
        <f t="shared" si="21"/>
        <v>0.44444444444444442</v>
      </c>
      <c r="AU82" s="17">
        <f t="shared" si="21"/>
        <v>0.51851851851851849</v>
      </c>
      <c r="AV82" s="17">
        <f t="shared" si="21"/>
        <v>0.92592592592592593</v>
      </c>
      <c r="AX82" s="41">
        <f t="shared" si="26"/>
        <v>0.34259259259259262</v>
      </c>
      <c r="AY82" s="41">
        <f t="shared" si="27"/>
        <v>-0.55555555555555558</v>
      </c>
      <c r="AZ82" s="41">
        <f t="shared" si="28"/>
        <v>-0.40740740740740744</v>
      </c>
      <c r="BC82" s="17">
        <f t="shared" si="29"/>
        <v>1.1215055741126063E-2</v>
      </c>
      <c r="BD82" s="17">
        <f t="shared" si="30"/>
        <v>-1.1042119287437244</v>
      </c>
      <c r="BE82" s="48">
        <f t="shared" si="31"/>
        <v>-0.80405475551298999</v>
      </c>
      <c r="BF82" s="48"/>
      <c r="BH82">
        <f t="shared" si="32"/>
        <v>1.9860331541359866</v>
      </c>
      <c r="BI82">
        <f t="shared" si="32"/>
        <v>2.310288896837978</v>
      </c>
      <c r="BJ82">
        <f t="shared" si="32"/>
        <v>2.9694067568082714</v>
      </c>
      <c r="BK82">
        <f t="shared" si="32"/>
        <v>0.54451203561270867</v>
      </c>
      <c r="BL82">
        <f t="shared" si="22"/>
        <v>2.2244058363431187</v>
      </c>
      <c r="BM82">
        <f t="shared" si="33"/>
        <v>0.54451203561270867</v>
      </c>
      <c r="BP82" t="str" cm="1">
        <f t="array" ref="BP82">INDEX($BH$1:$BL$1,,MATCH(BM82,BH82:BL82,0))</f>
        <v>Diet Coke</v>
      </c>
      <c r="BQ82" t="s">
        <v>63</v>
      </c>
    </row>
    <row r="83" spans="8:69" x14ac:dyDescent="0.2">
      <c r="H83">
        <v>76</v>
      </c>
      <c r="I83">
        <v>1</v>
      </c>
      <c r="J83">
        <v>2</v>
      </c>
      <c r="K83">
        <v>4</v>
      </c>
      <c r="L83">
        <v>7</v>
      </c>
      <c r="M83">
        <v>10</v>
      </c>
      <c r="N83">
        <v>3</v>
      </c>
      <c r="O83">
        <v>6</v>
      </c>
      <c r="P83">
        <v>9</v>
      </c>
      <c r="Q83">
        <v>13</v>
      </c>
      <c r="R83">
        <v>16</v>
      </c>
      <c r="S83">
        <v>5</v>
      </c>
      <c r="T83">
        <v>8</v>
      </c>
      <c r="U83">
        <v>12</v>
      </c>
      <c r="V83">
        <v>15</v>
      </c>
      <c r="W83">
        <v>18</v>
      </c>
      <c r="X83">
        <v>11</v>
      </c>
      <c r="Y83">
        <v>14</v>
      </c>
      <c r="Z83">
        <v>17</v>
      </c>
      <c r="AA83">
        <v>19</v>
      </c>
      <c r="AB83">
        <v>20</v>
      </c>
      <c r="AD83">
        <f t="shared" si="34"/>
        <v>30</v>
      </c>
      <c r="AE83">
        <f t="shared" si="23"/>
        <v>30</v>
      </c>
      <c r="AF83">
        <f t="shared" si="23"/>
        <v>42</v>
      </c>
      <c r="AG83">
        <f t="shared" si="23"/>
        <v>54</v>
      </c>
      <c r="AH83">
        <f t="shared" si="20"/>
        <v>64</v>
      </c>
      <c r="AI83">
        <f t="shared" si="24"/>
        <v>139</v>
      </c>
      <c r="AJ83">
        <f t="shared" si="24"/>
        <v>71</v>
      </c>
      <c r="AK83">
        <f t="shared" si="25"/>
        <v>82</v>
      </c>
      <c r="AL83">
        <f t="shared" si="25"/>
        <v>128</v>
      </c>
      <c r="AN83" s="17">
        <f t="shared" si="35"/>
        <v>0</v>
      </c>
      <c r="AO83" s="17">
        <f t="shared" si="21"/>
        <v>0</v>
      </c>
      <c r="AP83" s="17">
        <f t="shared" si="21"/>
        <v>0.11009174311926606</v>
      </c>
      <c r="AQ83" s="17">
        <f t="shared" si="21"/>
        <v>0.22018348623853212</v>
      </c>
      <c r="AR83" s="17">
        <f t="shared" si="21"/>
        <v>0.31192660550458717</v>
      </c>
      <c r="AS83" s="17">
        <f t="shared" si="21"/>
        <v>1</v>
      </c>
      <c r="AT83" s="17">
        <f t="shared" si="21"/>
        <v>0.37614678899082571</v>
      </c>
      <c r="AU83" s="17">
        <f t="shared" si="21"/>
        <v>0.47706422018348627</v>
      </c>
      <c r="AV83" s="17">
        <f t="shared" si="21"/>
        <v>0.8990825688073395</v>
      </c>
      <c r="AX83" s="41">
        <f t="shared" si="26"/>
        <v>0.31192660550458717</v>
      </c>
      <c r="AY83" s="41">
        <f t="shared" si="27"/>
        <v>-0.62385321100917435</v>
      </c>
      <c r="AZ83" s="41">
        <f t="shared" si="28"/>
        <v>-0.42201834862385323</v>
      </c>
      <c r="BC83" s="17">
        <f t="shared" si="29"/>
        <v>-0.2685895427819267</v>
      </c>
      <c r="BD83" s="17">
        <f t="shared" si="30"/>
        <v>-1.2406608132063366</v>
      </c>
      <c r="BE83" s="48">
        <f t="shared" si="31"/>
        <v>-0.83228530761369335</v>
      </c>
      <c r="BF83" s="48"/>
      <c r="BH83">
        <f t="shared" si="32"/>
        <v>1.9493330388927437</v>
      </c>
      <c r="BI83">
        <f t="shared" si="32"/>
        <v>2.6102248792948797</v>
      </c>
      <c r="BJ83">
        <f t="shared" si="32"/>
        <v>3.0556189584373303</v>
      </c>
      <c r="BK83">
        <f t="shared" si="32"/>
        <v>0.29669819807404696</v>
      </c>
      <c r="BL83">
        <f t="shared" si="22"/>
        <v>2.3131409522094932</v>
      </c>
      <c r="BM83">
        <f t="shared" si="33"/>
        <v>0.29669819807404696</v>
      </c>
      <c r="BP83" t="str" cm="1">
        <f t="array" ref="BP83">INDEX($BH$1:$BL$1,,MATCH(BM83,BH83:BL83,0))</f>
        <v>Diet Coke</v>
      </c>
      <c r="BQ83" t="s">
        <v>63</v>
      </c>
    </row>
    <row r="84" spans="8:69" x14ac:dyDescent="0.2">
      <c r="H84">
        <v>77</v>
      </c>
      <c r="I84">
        <v>12</v>
      </c>
      <c r="J84">
        <v>15</v>
      </c>
      <c r="K84">
        <v>18</v>
      </c>
      <c r="L84">
        <v>19</v>
      </c>
      <c r="M84">
        <v>20</v>
      </c>
      <c r="N84">
        <v>4</v>
      </c>
      <c r="O84">
        <v>7</v>
      </c>
      <c r="P84">
        <v>10</v>
      </c>
      <c r="Q84">
        <v>13</v>
      </c>
      <c r="R84">
        <v>16</v>
      </c>
      <c r="S84">
        <v>5</v>
      </c>
      <c r="T84">
        <v>8</v>
      </c>
      <c r="U84">
        <v>11</v>
      </c>
      <c r="V84">
        <v>14</v>
      </c>
      <c r="W84">
        <v>17</v>
      </c>
      <c r="X84">
        <v>1</v>
      </c>
      <c r="Y84">
        <v>2</v>
      </c>
      <c r="Z84">
        <v>3</v>
      </c>
      <c r="AA84">
        <v>6</v>
      </c>
      <c r="AB84">
        <v>9</v>
      </c>
      <c r="AD84">
        <f t="shared" si="34"/>
        <v>32</v>
      </c>
      <c r="AE84">
        <f t="shared" si="23"/>
        <v>32</v>
      </c>
      <c r="AF84">
        <f t="shared" si="23"/>
        <v>42</v>
      </c>
      <c r="AG84">
        <f t="shared" si="23"/>
        <v>52</v>
      </c>
      <c r="AH84">
        <f t="shared" si="20"/>
        <v>62</v>
      </c>
      <c r="AI84">
        <f t="shared" si="24"/>
        <v>76</v>
      </c>
      <c r="AJ84">
        <f t="shared" si="24"/>
        <v>134</v>
      </c>
      <c r="AK84">
        <f t="shared" si="25"/>
        <v>139</v>
      </c>
      <c r="AL84">
        <f t="shared" si="25"/>
        <v>71</v>
      </c>
      <c r="AN84" s="17">
        <f t="shared" si="35"/>
        <v>0</v>
      </c>
      <c r="AO84" s="17">
        <f t="shared" si="21"/>
        <v>0</v>
      </c>
      <c r="AP84" s="17">
        <f t="shared" si="21"/>
        <v>9.3457943925233641E-2</v>
      </c>
      <c r="AQ84" s="17">
        <f t="shared" si="21"/>
        <v>0.18691588785046728</v>
      </c>
      <c r="AR84" s="17">
        <f t="shared" si="21"/>
        <v>0.28037383177570091</v>
      </c>
      <c r="AS84" s="17">
        <f t="shared" si="21"/>
        <v>0.41121495327102803</v>
      </c>
      <c r="AT84" s="17">
        <f t="shared" si="21"/>
        <v>0.95327102803738317</v>
      </c>
      <c r="AU84" s="17">
        <f t="shared" si="21"/>
        <v>1</v>
      </c>
      <c r="AV84" s="17">
        <f t="shared" si="21"/>
        <v>0.3644859813084112</v>
      </c>
      <c r="AX84" s="41">
        <f t="shared" si="26"/>
        <v>0.28037383177570091</v>
      </c>
      <c r="AY84" s="41">
        <f t="shared" si="27"/>
        <v>0.5420560747663552</v>
      </c>
      <c r="AZ84" s="41">
        <f t="shared" si="28"/>
        <v>0.63551401869158886</v>
      </c>
      <c r="BC84" s="17">
        <f t="shared" si="29"/>
        <v>-0.55648541778387406</v>
      </c>
      <c r="BD84" s="17">
        <f t="shared" si="30"/>
        <v>1.0886581124880976</v>
      </c>
      <c r="BE84" s="48">
        <f t="shared" si="31"/>
        <v>1.2110274503676228</v>
      </c>
      <c r="BF84" s="48"/>
      <c r="BH84">
        <f t="shared" si="32"/>
        <v>2.2255718310100612</v>
      </c>
      <c r="BI84">
        <f t="shared" si="32"/>
        <v>2.7873832011229989</v>
      </c>
      <c r="BJ84">
        <f t="shared" si="32"/>
        <v>0.11229408179127383</v>
      </c>
      <c r="BK84">
        <f t="shared" si="32"/>
        <v>3.1889876196612708</v>
      </c>
      <c r="BL84">
        <f t="shared" si="22"/>
        <v>2.3730214933458527</v>
      </c>
      <c r="BM84">
        <f t="shared" si="33"/>
        <v>0.11229408179127383</v>
      </c>
      <c r="BP84" t="str" cm="1">
        <f t="array" ref="BP84">INDEX($BH$1:$BL$1,,MATCH(BM84,BH84:BL84,0))</f>
        <v>Regular Pepsi</v>
      </c>
      <c r="BQ84" t="s">
        <v>64</v>
      </c>
    </row>
    <row r="85" spans="8:69" x14ac:dyDescent="0.2">
      <c r="H85">
        <v>78</v>
      </c>
      <c r="I85">
        <v>13</v>
      </c>
      <c r="J85">
        <v>16</v>
      </c>
      <c r="K85">
        <v>18</v>
      </c>
      <c r="L85">
        <v>19</v>
      </c>
      <c r="M85">
        <v>20</v>
      </c>
      <c r="N85">
        <v>6</v>
      </c>
      <c r="O85">
        <v>9</v>
      </c>
      <c r="P85">
        <v>11</v>
      </c>
      <c r="Q85">
        <v>14</v>
      </c>
      <c r="R85">
        <v>17</v>
      </c>
      <c r="S85">
        <v>4</v>
      </c>
      <c r="T85">
        <v>7</v>
      </c>
      <c r="U85">
        <v>10</v>
      </c>
      <c r="V85">
        <v>12</v>
      </c>
      <c r="W85">
        <v>15</v>
      </c>
      <c r="X85">
        <v>1</v>
      </c>
      <c r="Y85">
        <v>2</v>
      </c>
      <c r="Z85">
        <v>3</v>
      </c>
      <c r="AA85">
        <v>5</v>
      </c>
      <c r="AB85">
        <v>8</v>
      </c>
      <c r="AD85">
        <f t="shared" si="34"/>
        <v>34</v>
      </c>
      <c r="AE85">
        <f t="shared" si="23"/>
        <v>34</v>
      </c>
      <c r="AF85">
        <f t="shared" si="23"/>
        <v>42</v>
      </c>
      <c r="AG85">
        <f t="shared" si="23"/>
        <v>50</v>
      </c>
      <c r="AH85">
        <f t="shared" si="20"/>
        <v>60</v>
      </c>
      <c r="AI85">
        <f t="shared" si="24"/>
        <v>67</v>
      </c>
      <c r="AJ85">
        <f t="shared" si="24"/>
        <v>143</v>
      </c>
      <c r="AK85">
        <f t="shared" si="25"/>
        <v>134</v>
      </c>
      <c r="AL85">
        <f t="shared" si="25"/>
        <v>76</v>
      </c>
      <c r="AN85" s="17">
        <f t="shared" si="35"/>
        <v>0</v>
      </c>
      <c r="AO85" s="17">
        <f t="shared" si="21"/>
        <v>0</v>
      </c>
      <c r="AP85" s="17">
        <f t="shared" si="21"/>
        <v>7.3394495412844041E-2</v>
      </c>
      <c r="AQ85" s="17">
        <f t="shared" si="21"/>
        <v>0.14678899082568808</v>
      </c>
      <c r="AR85" s="17">
        <f t="shared" si="21"/>
        <v>0.23853211009174313</v>
      </c>
      <c r="AS85" s="17">
        <f t="shared" si="21"/>
        <v>0.30275229357798167</v>
      </c>
      <c r="AT85" s="17">
        <f t="shared" si="21"/>
        <v>1</v>
      </c>
      <c r="AU85" s="17">
        <f t="shared" si="21"/>
        <v>0.91743119266055051</v>
      </c>
      <c r="AV85" s="17">
        <f t="shared" ref="AS85:AV139" si="36">(AL85-MIN($AE85:$AM85))/(MAX($AE85:$AM85)-MIN($AE85:$AM85))</f>
        <v>0.38532110091743121</v>
      </c>
      <c r="AX85" s="41">
        <f t="shared" si="26"/>
        <v>0.23853211009174313</v>
      </c>
      <c r="AY85" s="41">
        <f t="shared" si="27"/>
        <v>0.69724770642201839</v>
      </c>
      <c r="AZ85" s="41">
        <f t="shared" si="28"/>
        <v>0.5321100917431193</v>
      </c>
      <c r="BC85" s="17">
        <f t="shared" si="29"/>
        <v>-0.93826038246036858</v>
      </c>
      <c r="BD85" s="17">
        <f t="shared" si="30"/>
        <v>1.398708653413743</v>
      </c>
      <c r="BE85" s="48">
        <f t="shared" si="31"/>
        <v>1.0112353970089827</v>
      </c>
      <c r="BF85" s="48"/>
      <c r="BH85">
        <f t="shared" si="32"/>
        <v>2.5555564500976811</v>
      </c>
      <c r="BI85">
        <f t="shared" si="32"/>
        <v>3.1441728669458007</v>
      </c>
      <c r="BJ85">
        <f t="shared" si="32"/>
        <v>0.5328752908428851</v>
      </c>
      <c r="BK85">
        <f t="shared" si="32"/>
        <v>3.3195604981263731</v>
      </c>
      <c r="BL85">
        <f t="shared" si="22"/>
        <v>2.2523041091715132</v>
      </c>
      <c r="BM85">
        <f t="shared" si="33"/>
        <v>0.5328752908428851</v>
      </c>
      <c r="BP85" t="str" cm="1">
        <f t="array" ref="BP85">INDEX($BH$1:$BL$1,,MATCH(BM85,BH85:BL85,0))</f>
        <v>Regular Pepsi</v>
      </c>
      <c r="BQ85" t="s">
        <v>64</v>
      </c>
    </row>
    <row r="86" spans="8:69" x14ac:dyDescent="0.2">
      <c r="H86">
        <v>79</v>
      </c>
      <c r="I86">
        <v>5</v>
      </c>
      <c r="J86">
        <v>8</v>
      </c>
      <c r="K86">
        <v>11</v>
      </c>
      <c r="L86">
        <v>14</v>
      </c>
      <c r="M86">
        <v>17</v>
      </c>
      <c r="N86">
        <v>1</v>
      </c>
      <c r="O86">
        <v>2</v>
      </c>
      <c r="P86">
        <v>3</v>
      </c>
      <c r="Q86">
        <v>6</v>
      </c>
      <c r="R86">
        <v>9</v>
      </c>
      <c r="S86">
        <v>12</v>
      </c>
      <c r="T86">
        <v>15</v>
      </c>
      <c r="U86">
        <v>18</v>
      </c>
      <c r="V86">
        <v>19</v>
      </c>
      <c r="W86">
        <v>20</v>
      </c>
      <c r="X86">
        <v>4</v>
      </c>
      <c r="Y86">
        <v>7</v>
      </c>
      <c r="Z86">
        <v>10</v>
      </c>
      <c r="AA86">
        <v>13</v>
      </c>
      <c r="AB86">
        <v>16</v>
      </c>
      <c r="AD86">
        <f t="shared" si="34"/>
        <v>32</v>
      </c>
      <c r="AE86">
        <f t="shared" si="23"/>
        <v>32</v>
      </c>
      <c r="AF86">
        <f t="shared" si="23"/>
        <v>42</v>
      </c>
      <c r="AG86">
        <f t="shared" si="23"/>
        <v>52</v>
      </c>
      <c r="AH86">
        <f t="shared" si="20"/>
        <v>62</v>
      </c>
      <c r="AI86">
        <f t="shared" si="24"/>
        <v>134</v>
      </c>
      <c r="AJ86">
        <f t="shared" si="24"/>
        <v>76</v>
      </c>
      <c r="AK86">
        <f t="shared" si="25"/>
        <v>139</v>
      </c>
      <c r="AL86">
        <f t="shared" si="25"/>
        <v>71</v>
      </c>
      <c r="AN86" s="17">
        <f t="shared" si="35"/>
        <v>0</v>
      </c>
      <c r="AO86" s="17">
        <f t="shared" ref="AO86:AU139" si="37">(AE86-MIN($AE86:$AM86))/(MAX($AE86:$AM86)-MIN($AE86:$AM86))</f>
        <v>0</v>
      </c>
      <c r="AP86" s="17">
        <f t="shared" si="37"/>
        <v>9.3457943925233641E-2</v>
      </c>
      <c r="AQ86" s="17">
        <f t="shared" si="37"/>
        <v>0.18691588785046728</v>
      </c>
      <c r="AR86" s="17">
        <f t="shared" si="37"/>
        <v>0.28037383177570091</v>
      </c>
      <c r="AS86" s="17">
        <f t="shared" si="36"/>
        <v>0.95327102803738317</v>
      </c>
      <c r="AT86" s="17">
        <f t="shared" si="36"/>
        <v>0.41121495327102803</v>
      </c>
      <c r="AU86" s="17">
        <f t="shared" si="36"/>
        <v>1</v>
      </c>
      <c r="AV86" s="17">
        <f t="shared" si="36"/>
        <v>0.3644859813084112</v>
      </c>
      <c r="AX86" s="41">
        <f t="shared" si="26"/>
        <v>0.28037383177570091</v>
      </c>
      <c r="AY86" s="41">
        <f t="shared" si="27"/>
        <v>-0.5420560747663552</v>
      </c>
      <c r="AZ86" s="41">
        <f t="shared" si="28"/>
        <v>0.63551401869158886</v>
      </c>
      <c r="BC86" s="17">
        <f t="shared" si="29"/>
        <v>-0.55648541778387406</v>
      </c>
      <c r="BD86" s="17">
        <f t="shared" si="30"/>
        <v>-1.07724190931514</v>
      </c>
      <c r="BE86" s="48">
        <f t="shared" si="31"/>
        <v>1.2110274503676228</v>
      </c>
      <c r="BF86" s="48"/>
      <c r="BH86">
        <f t="shared" si="32"/>
        <v>0.1431134690729336</v>
      </c>
      <c r="BI86">
        <f t="shared" si="32"/>
        <v>2.9247321663681398</v>
      </c>
      <c r="BJ86">
        <f t="shared" si="32"/>
        <v>2.1845513303737132</v>
      </c>
      <c r="BK86">
        <f t="shared" si="32"/>
        <v>2.2471986306816598</v>
      </c>
      <c r="BL86">
        <f t="shared" si="22"/>
        <v>3.1810172855798711</v>
      </c>
      <c r="BM86">
        <f t="shared" si="33"/>
        <v>0.1431134690729336</v>
      </c>
      <c r="BP86" t="str" cm="1">
        <f t="array" ref="BP86">INDEX($BH$1:$BL$1,,MATCH(BM86,BH86:BL86,0))</f>
        <v>Regular Coke</v>
      </c>
      <c r="BQ86" t="s">
        <v>66</v>
      </c>
    </row>
    <row r="87" spans="8:69" x14ac:dyDescent="0.2">
      <c r="H87">
        <v>80</v>
      </c>
      <c r="I87">
        <v>2</v>
      </c>
      <c r="J87">
        <v>6</v>
      </c>
      <c r="K87">
        <v>10</v>
      </c>
      <c r="L87">
        <v>14</v>
      </c>
      <c r="M87">
        <v>18</v>
      </c>
      <c r="N87">
        <v>4</v>
      </c>
      <c r="O87">
        <v>8</v>
      </c>
      <c r="P87">
        <v>12</v>
      </c>
      <c r="Q87">
        <v>16</v>
      </c>
      <c r="R87">
        <v>20</v>
      </c>
      <c r="S87">
        <v>2</v>
      </c>
      <c r="T87">
        <v>6</v>
      </c>
      <c r="U87">
        <v>10</v>
      </c>
      <c r="V87">
        <v>14</v>
      </c>
      <c r="W87">
        <v>18</v>
      </c>
      <c r="X87">
        <v>4</v>
      </c>
      <c r="Y87">
        <v>8</v>
      </c>
      <c r="Z87">
        <v>12</v>
      </c>
      <c r="AA87">
        <v>16</v>
      </c>
      <c r="AB87">
        <v>20</v>
      </c>
      <c r="AD87">
        <f t="shared" si="34"/>
        <v>28</v>
      </c>
      <c r="AE87">
        <f t="shared" si="23"/>
        <v>28</v>
      </c>
      <c r="AF87">
        <f t="shared" si="23"/>
        <v>44</v>
      </c>
      <c r="AG87">
        <f t="shared" si="23"/>
        <v>60</v>
      </c>
      <c r="AH87">
        <f t="shared" si="20"/>
        <v>76</v>
      </c>
      <c r="AI87">
        <f t="shared" si="24"/>
        <v>110</v>
      </c>
      <c r="AJ87">
        <f t="shared" si="24"/>
        <v>110</v>
      </c>
      <c r="AK87">
        <f t="shared" si="25"/>
        <v>100</v>
      </c>
      <c r="AL87">
        <f t="shared" si="25"/>
        <v>120</v>
      </c>
      <c r="AN87" s="17">
        <f t="shared" si="35"/>
        <v>0</v>
      </c>
      <c r="AO87" s="17">
        <f t="shared" si="37"/>
        <v>0</v>
      </c>
      <c r="AP87" s="17">
        <f t="shared" si="37"/>
        <v>0.17391304347826086</v>
      </c>
      <c r="AQ87" s="17">
        <f t="shared" si="37"/>
        <v>0.34782608695652173</v>
      </c>
      <c r="AR87" s="17">
        <f t="shared" si="37"/>
        <v>0.52173913043478259</v>
      </c>
      <c r="AS87" s="17">
        <f t="shared" si="36"/>
        <v>0.89130434782608692</v>
      </c>
      <c r="AT87" s="17">
        <f t="shared" si="36"/>
        <v>0.89130434782608692</v>
      </c>
      <c r="AU87" s="17">
        <f t="shared" si="36"/>
        <v>0.78260869565217395</v>
      </c>
      <c r="AV87" s="17">
        <f t="shared" si="36"/>
        <v>1</v>
      </c>
      <c r="AX87" s="41">
        <f t="shared" si="26"/>
        <v>0.52173913043478259</v>
      </c>
      <c r="AY87" s="41">
        <f t="shared" si="27"/>
        <v>0</v>
      </c>
      <c r="AZ87" s="41">
        <f t="shared" si="28"/>
        <v>-0.21739130434782605</v>
      </c>
      <c r="BC87" s="17">
        <f t="shared" si="29"/>
        <v>1.6457955749944886</v>
      </c>
      <c r="BD87" s="17">
        <f t="shared" si="30"/>
        <v>5.7081015864789419E-3</v>
      </c>
      <c r="BE87" s="48">
        <f t="shared" si="31"/>
        <v>-0.43691485549352904</v>
      </c>
      <c r="BF87" s="48"/>
      <c r="BH87">
        <f t="shared" si="32"/>
        <v>2.9412614839246118</v>
      </c>
      <c r="BI87">
        <f t="shared" si="32"/>
        <v>0.45528610589256713</v>
      </c>
      <c r="BJ87">
        <f t="shared" si="32"/>
        <v>2.8697566866285498</v>
      </c>
      <c r="BK87">
        <f t="shared" si="32"/>
        <v>2.5022245673363477</v>
      </c>
      <c r="BL87">
        <f t="shared" si="22"/>
        <v>2.4507890547404116</v>
      </c>
      <c r="BM87">
        <f t="shared" si="33"/>
        <v>0.45528610589256713</v>
      </c>
      <c r="BP87" t="str" cm="1">
        <f t="array" ref="BP87">INDEX($BH$1:$BL$1,,MATCH(BM87,BH87:BL87,0))</f>
        <v>Price Only</v>
      </c>
      <c r="BQ87" t="s">
        <v>62</v>
      </c>
    </row>
    <row r="88" spans="8:69" x14ac:dyDescent="0.2">
      <c r="H88">
        <v>81</v>
      </c>
      <c r="I88">
        <v>4</v>
      </c>
      <c r="J88">
        <v>7</v>
      </c>
      <c r="K88">
        <v>10</v>
      </c>
      <c r="L88">
        <v>13</v>
      </c>
      <c r="M88">
        <v>16</v>
      </c>
      <c r="N88">
        <v>1</v>
      </c>
      <c r="O88">
        <v>2</v>
      </c>
      <c r="P88">
        <v>4</v>
      </c>
      <c r="Q88">
        <v>7</v>
      </c>
      <c r="R88">
        <v>10</v>
      </c>
      <c r="S88">
        <v>12</v>
      </c>
      <c r="T88">
        <v>15</v>
      </c>
      <c r="U88">
        <v>18</v>
      </c>
      <c r="V88">
        <v>19</v>
      </c>
      <c r="W88">
        <v>20</v>
      </c>
      <c r="X88">
        <v>5</v>
      </c>
      <c r="Y88">
        <v>8</v>
      </c>
      <c r="Z88">
        <v>12</v>
      </c>
      <c r="AA88">
        <v>15</v>
      </c>
      <c r="AB88">
        <v>18</v>
      </c>
      <c r="AD88">
        <f t="shared" si="34"/>
        <v>32</v>
      </c>
      <c r="AE88">
        <f t="shared" si="23"/>
        <v>32</v>
      </c>
      <c r="AF88">
        <f t="shared" si="23"/>
        <v>44</v>
      </c>
      <c r="AG88">
        <f t="shared" si="23"/>
        <v>54</v>
      </c>
      <c r="AH88">
        <f t="shared" si="23"/>
        <v>64</v>
      </c>
      <c r="AI88">
        <f t="shared" si="24"/>
        <v>142</v>
      </c>
      <c r="AJ88">
        <f t="shared" si="24"/>
        <v>74</v>
      </c>
      <c r="AK88">
        <f t="shared" si="25"/>
        <v>134</v>
      </c>
      <c r="AL88">
        <f t="shared" si="25"/>
        <v>82</v>
      </c>
      <c r="AN88" s="17">
        <f t="shared" si="35"/>
        <v>0</v>
      </c>
      <c r="AO88" s="17">
        <f t="shared" si="37"/>
        <v>0</v>
      </c>
      <c r="AP88" s="17">
        <f t="shared" si="37"/>
        <v>0.10909090909090909</v>
      </c>
      <c r="AQ88" s="17">
        <f t="shared" si="37"/>
        <v>0.2</v>
      </c>
      <c r="AR88" s="17">
        <f t="shared" si="37"/>
        <v>0.29090909090909089</v>
      </c>
      <c r="AS88" s="17">
        <f t="shared" si="36"/>
        <v>1</v>
      </c>
      <c r="AT88" s="17">
        <f t="shared" si="36"/>
        <v>0.38181818181818183</v>
      </c>
      <c r="AU88" s="17">
        <f t="shared" si="36"/>
        <v>0.92727272727272725</v>
      </c>
      <c r="AV88" s="17">
        <f t="shared" si="36"/>
        <v>0.45454545454545453</v>
      </c>
      <c r="AX88" s="41">
        <f t="shared" si="26"/>
        <v>0.29090909090909089</v>
      </c>
      <c r="AY88" s="41">
        <f t="shared" si="27"/>
        <v>-0.61818181818181817</v>
      </c>
      <c r="AZ88" s="41">
        <f t="shared" si="28"/>
        <v>0.47272727272727272</v>
      </c>
      <c r="BC88" s="17">
        <f t="shared" si="29"/>
        <v>-0.46035891959893532</v>
      </c>
      <c r="BD88" s="17">
        <f t="shared" si="30"/>
        <v>-1.2293301867082198</v>
      </c>
      <c r="BE88" s="48">
        <f t="shared" si="31"/>
        <v>0.89649879371428454</v>
      </c>
      <c r="BF88" s="48"/>
      <c r="BH88">
        <f t="shared" si="32"/>
        <v>0.25329228102422569</v>
      </c>
      <c r="BI88">
        <f t="shared" si="32"/>
        <v>2.7996422785349298</v>
      </c>
      <c r="BJ88">
        <f t="shared" si="32"/>
        <v>2.3441907040708192</v>
      </c>
      <c r="BK88">
        <f t="shared" si="32"/>
        <v>1.9299190949056528</v>
      </c>
      <c r="BL88">
        <f t="shared" si="22"/>
        <v>3.0633308526964385</v>
      </c>
      <c r="BM88">
        <f t="shared" si="33"/>
        <v>0.25329228102422569</v>
      </c>
      <c r="BP88" t="str" cm="1">
        <f t="array" ref="BP88">INDEX($BH$1:$BL$1,,MATCH(BM88,BH88:BL88,0))</f>
        <v>Regular Coke</v>
      </c>
      <c r="BQ88" t="s">
        <v>66</v>
      </c>
    </row>
    <row r="89" spans="8:69" x14ac:dyDescent="0.2">
      <c r="H89">
        <v>82</v>
      </c>
      <c r="I89">
        <v>5</v>
      </c>
      <c r="J89">
        <v>8</v>
      </c>
      <c r="K89">
        <v>12</v>
      </c>
      <c r="L89">
        <v>15</v>
      </c>
      <c r="M89">
        <v>18</v>
      </c>
      <c r="N89">
        <v>1</v>
      </c>
      <c r="O89">
        <v>2</v>
      </c>
      <c r="P89">
        <v>4</v>
      </c>
      <c r="Q89">
        <v>7</v>
      </c>
      <c r="R89">
        <v>10</v>
      </c>
      <c r="S89">
        <v>11</v>
      </c>
      <c r="T89">
        <v>14</v>
      </c>
      <c r="U89">
        <v>17</v>
      </c>
      <c r="V89">
        <v>19</v>
      </c>
      <c r="W89">
        <v>20</v>
      </c>
      <c r="X89">
        <v>3</v>
      </c>
      <c r="Y89">
        <v>6</v>
      </c>
      <c r="Z89">
        <v>9</v>
      </c>
      <c r="AA89">
        <v>13</v>
      </c>
      <c r="AB89">
        <v>16</v>
      </c>
      <c r="AD89">
        <f t="shared" si="34"/>
        <v>30</v>
      </c>
      <c r="AE89">
        <f t="shared" si="23"/>
        <v>30</v>
      </c>
      <c r="AF89">
        <f t="shared" si="23"/>
        <v>42</v>
      </c>
      <c r="AG89">
        <f t="shared" si="23"/>
        <v>54</v>
      </c>
      <c r="AH89">
        <f t="shared" si="23"/>
        <v>64</v>
      </c>
      <c r="AI89">
        <f t="shared" si="24"/>
        <v>128</v>
      </c>
      <c r="AJ89">
        <f t="shared" si="24"/>
        <v>82</v>
      </c>
      <c r="AK89">
        <f t="shared" si="25"/>
        <v>139</v>
      </c>
      <c r="AL89">
        <f t="shared" si="25"/>
        <v>71</v>
      </c>
      <c r="AN89" s="17">
        <f t="shared" si="35"/>
        <v>0</v>
      </c>
      <c r="AO89" s="17">
        <f t="shared" si="37"/>
        <v>0</v>
      </c>
      <c r="AP89" s="17">
        <f t="shared" si="37"/>
        <v>0.11009174311926606</v>
      </c>
      <c r="AQ89" s="17">
        <f t="shared" si="37"/>
        <v>0.22018348623853212</v>
      </c>
      <c r="AR89" s="17">
        <f t="shared" si="37"/>
        <v>0.31192660550458717</v>
      </c>
      <c r="AS89" s="17">
        <f t="shared" si="36"/>
        <v>0.8990825688073395</v>
      </c>
      <c r="AT89" s="17">
        <f t="shared" si="36"/>
        <v>0.47706422018348627</v>
      </c>
      <c r="AU89" s="17">
        <f t="shared" si="36"/>
        <v>1</v>
      </c>
      <c r="AV89" s="17">
        <f t="shared" si="36"/>
        <v>0.37614678899082571</v>
      </c>
      <c r="AX89" s="41">
        <f t="shared" si="26"/>
        <v>0.31192660550458717</v>
      </c>
      <c r="AY89" s="41">
        <f t="shared" si="27"/>
        <v>-0.42201834862385323</v>
      </c>
      <c r="AZ89" s="41">
        <f t="shared" si="28"/>
        <v>0.62385321100917435</v>
      </c>
      <c r="BC89" s="17">
        <f t="shared" si="29"/>
        <v>-0.2685895427819267</v>
      </c>
      <c r="BD89" s="17">
        <f t="shared" si="30"/>
        <v>-0.83742381136160204</v>
      </c>
      <c r="BE89" s="48">
        <f t="shared" si="31"/>
        <v>1.1884970032227014</v>
      </c>
      <c r="BF89" s="48"/>
      <c r="BH89">
        <f t="shared" si="32"/>
        <v>0.45439028698924983</v>
      </c>
      <c r="BI89">
        <f t="shared" si="32"/>
        <v>2.5873974476504853</v>
      </c>
      <c r="BJ89">
        <f t="shared" si="32"/>
        <v>1.9578006904926271</v>
      </c>
      <c r="BK89">
        <f t="shared" si="32"/>
        <v>2.2565066068975881</v>
      </c>
      <c r="BL89">
        <f t="shared" si="22"/>
        <v>3.0129598485213971</v>
      </c>
      <c r="BM89">
        <f t="shared" si="33"/>
        <v>0.45439028698924983</v>
      </c>
      <c r="BP89" t="str" cm="1">
        <f t="array" ref="BP89">INDEX($BH$1:$BL$1,,MATCH(BM89,BH89:BL89,0))</f>
        <v>Regular Coke</v>
      </c>
      <c r="BQ89" t="s">
        <v>66</v>
      </c>
    </row>
    <row r="90" spans="8:69" x14ac:dyDescent="0.2">
      <c r="H90">
        <v>83</v>
      </c>
      <c r="I90">
        <v>5</v>
      </c>
      <c r="J90">
        <v>8</v>
      </c>
      <c r="K90">
        <v>12</v>
      </c>
      <c r="L90">
        <v>15</v>
      </c>
      <c r="M90">
        <v>18</v>
      </c>
      <c r="N90">
        <v>10</v>
      </c>
      <c r="O90">
        <v>14</v>
      </c>
      <c r="P90">
        <v>17</v>
      </c>
      <c r="Q90">
        <v>19</v>
      </c>
      <c r="R90">
        <v>20</v>
      </c>
      <c r="S90">
        <v>1</v>
      </c>
      <c r="T90">
        <v>2</v>
      </c>
      <c r="U90">
        <v>5</v>
      </c>
      <c r="V90">
        <v>8</v>
      </c>
      <c r="W90">
        <v>12</v>
      </c>
      <c r="X90">
        <v>3</v>
      </c>
      <c r="Y90">
        <v>6</v>
      </c>
      <c r="Z90">
        <v>10</v>
      </c>
      <c r="AA90">
        <v>14</v>
      </c>
      <c r="AB90">
        <v>17</v>
      </c>
      <c r="AD90">
        <f t="shared" si="34"/>
        <v>30</v>
      </c>
      <c r="AE90">
        <f t="shared" si="23"/>
        <v>30</v>
      </c>
      <c r="AF90">
        <f t="shared" si="23"/>
        <v>44</v>
      </c>
      <c r="AG90">
        <f t="shared" si="23"/>
        <v>56</v>
      </c>
      <c r="AH90">
        <f t="shared" si="23"/>
        <v>67</v>
      </c>
      <c r="AI90">
        <f t="shared" si="24"/>
        <v>78</v>
      </c>
      <c r="AJ90">
        <f t="shared" si="24"/>
        <v>138</v>
      </c>
      <c r="AK90">
        <f t="shared" si="25"/>
        <v>86</v>
      </c>
      <c r="AL90">
        <f t="shared" si="25"/>
        <v>130</v>
      </c>
      <c r="AN90" s="17">
        <f t="shared" si="35"/>
        <v>0</v>
      </c>
      <c r="AO90" s="17">
        <f t="shared" si="37"/>
        <v>0</v>
      </c>
      <c r="AP90" s="17">
        <f t="shared" si="37"/>
        <v>0.12962962962962962</v>
      </c>
      <c r="AQ90" s="17">
        <f t="shared" si="37"/>
        <v>0.24074074074074073</v>
      </c>
      <c r="AR90" s="17">
        <f t="shared" si="37"/>
        <v>0.34259259259259262</v>
      </c>
      <c r="AS90" s="17">
        <f t="shared" si="36"/>
        <v>0.44444444444444442</v>
      </c>
      <c r="AT90" s="17">
        <f t="shared" si="36"/>
        <v>1</v>
      </c>
      <c r="AU90" s="17">
        <f t="shared" si="36"/>
        <v>0.51851851851851849</v>
      </c>
      <c r="AV90" s="17">
        <f t="shared" si="36"/>
        <v>0.92592592592592593</v>
      </c>
      <c r="AX90" s="41">
        <f t="shared" si="26"/>
        <v>0.34259259259259262</v>
      </c>
      <c r="AY90" s="41">
        <f t="shared" si="27"/>
        <v>0.55555555555555558</v>
      </c>
      <c r="AZ90" s="41">
        <f t="shared" si="28"/>
        <v>-0.40740740740740744</v>
      </c>
      <c r="BC90" s="17">
        <f t="shared" si="29"/>
        <v>1.1215055741126063E-2</v>
      </c>
      <c r="BD90" s="17">
        <f t="shared" si="30"/>
        <v>1.1156281319166821</v>
      </c>
      <c r="BE90" s="48">
        <f t="shared" si="31"/>
        <v>-0.80405475551298999</v>
      </c>
      <c r="BF90" s="48"/>
      <c r="BH90">
        <f t="shared" si="32"/>
        <v>2.9999768219586755</v>
      </c>
      <c r="BI90">
        <f t="shared" si="32"/>
        <v>2.1291648532130263</v>
      </c>
      <c r="BJ90">
        <f t="shared" si="32"/>
        <v>1.9847383895363238</v>
      </c>
      <c r="BK90">
        <f t="shared" si="32"/>
        <v>2.354514137093322</v>
      </c>
      <c r="BL90">
        <f t="shared" si="22"/>
        <v>0.59040681988782862</v>
      </c>
      <c r="BM90">
        <f t="shared" si="33"/>
        <v>0.59040681988782862</v>
      </c>
      <c r="BP90" t="str" cm="1">
        <f t="array" ref="BP90">INDEX($BH$1:$BL$1,,MATCH(BM90,BH90:BL90,0))</f>
        <v>Diet Pepsi</v>
      </c>
      <c r="BQ90" t="s">
        <v>65</v>
      </c>
    </row>
    <row r="91" spans="8:69" x14ac:dyDescent="0.2">
      <c r="H91">
        <v>84</v>
      </c>
      <c r="I91">
        <v>1</v>
      </c>
      <c r="J91">
        <v>2</v>
      </c>
      <c r="K91">
        <v>3</v>
      </c>
      <c r="L91">
        <v>6</v>
      </c>
      <c r="M91">
        <v>9</v>
      </c>
      <c r="N91">
        <v>5</v>
      </c>
      <c r="O91">
        <v>8</v>
      </c>
      <c r="P91">
        <v>11</v>
      </c>
      <c r="Q91">
        <v>14</v>
      </c>
      <c r="R91">
        <v>17</v>
      </c>
      <c r="S91">
        <v>4</v>
      </c>
      <c r="T91">
        <v>7</v>
      </c>
      <c r="U91">
        <v>10</v>
      </c>
      <c r="V91">
        <v>13</v>
      </c>
      <c r="W91">
        <v>16</v>
      </c>
      <c r="X91">
        <v>12</v>
      </c>
      <c r="Y91">
        <v>15</v>
      </c>
      <c r="Z91">
        <v>18</v>
      </c>
      <c r="AA91">
        <v>19</v>
      </c>
      <c r="AB91">
        <v>20</v>
      </c>
      <c r="AD91">
        <f t="shared" si="34"/>
        <v>32</v>
      </c>
      <c r="AE91">
        <f t="shared" si="23"/>
        <v>32</v>
      </c>
      <c r="AF91">
        <f t="shared" si="23"/>
        <v>42</v>
      </c>
      <c r="AG91">
        <f t="shared" si="23"/>
        <v>52</v>
      </c>
      <c r="AH91">
        <f t="shared" si="23"/>
        <v>62</v>
      </c>
      <c r="AI91">
        <f t="shared" si="24"/>
        <v>134</v>
      </c>
      <c r="AJ91">
        <f t="shared" si="24"/>
        <v>76</v>
      </c>
      <c r="AK91">
        <f t="shared" si="25"/>
        <v>71</v>
      </c>
      <c r="AL91">
        <f t="shared" si="25"/>
        <v>139</v>
      </c>
      <c r="AN91" s="17">
        <f t="shared" si="35"/>
        <v>0</v>
      </c>
      <c r="AO91" s="17">
        <f t="shared" si="37"/>
        <v>0</v>
      </c>
      <c r="AP91" s="17">
        <f t="shared" si="37"/>
        <v>9.3457943925233641E-2</v>
      </c>
      <c r="AQ91" s="17">
        <f t="shared" si="37"/>
        <v>0.18691588785046728</v>
      </c>
      <c r="AR91" s="17">
        <f t="shared" si="37"/>
        <v>0.28037383177570091</v>
      </c>
      <c r="AS91" s="17">
        <f t="shared" si="36"/>
        <v>0.95327102803738317</v>
      </c>
      <c r="AT91" s="17">
        <f t="shared" si="36"/>
        <v>0.41121495327102803</v>
      </c>
      <c r="AU91" s="17">
        <f t="shared" si="36"/>
        <v>0.3644859813084112</v>
      </c>
      <c r="AV91" s="17">
        <f t="shared" si="36"/>
        <v>1</v>
      </c>
      <c r="AX91" s="41">
        <f t="shared" si="26"/>
        <v>0.28037383177570091</v>
      </c>
      <c r="AY91" s="41">
        <f t="shared" si="27"/>
        <v>-0.5420560747663552</v>
      </c>
      <c r="AZ91" s="41">
        <f t="shared" si="28"/>
        <v>-0.63551401869158886</v>
      </c>
      <c r="BC91" s="17">
        <f t="shared" si="29"/>
        <v>-0.55648541778387406</v>
      </c>
      <c r="BD91" s="17">
        <f t="shared" si="30"/>
        <v>-1.07724190931514</v>
      </c>
      <c r="BE91" s="48">
        <f t="shared" si="31"/>
        <v>-1.2447912884287962</v>
      </c>
      <c r="BF91" s="48"/>
      <c r="BH91">
        <f t="shared" si="32"/>
        <v>2.3318043931981429</v>
      </c>
      <c r="BI91">
        <f t="shared" si="32"/>
        <v>2.9076617849885524</v>
      </c>
      <c r="BJ91">
        <f t="shared" si="32"/>
        <v>3.2121360281239948</v>
      </c>
      <c r="BK91">
        <f t="shared" si="32"/>
        <v>0.24700689783327495</v>
      </c>
      <c r="BL91">
        <f t="shared" si="22"/>
        <v>2.1230993356824182</v>
      </c>
      <c r="BM91">
        <f t="shared" si="33"/>
        <v>0.24700689783327495</v>
      </c>
      <c r="BP91" t="str" cm="1">
        <f t="array" ref="BP91">INDEX($BH$1:$BL$1,,MATCH(BM91,BH91:BL91,0))</f>
        <v>Diet Coke</v>
      </c>
      <c r="BQ91" t="s">
        <v>63</v>
      </c>
    </row>
    <row r="92" spans="8:69" x14ac:dyDescent="0.2">
      <c r="H92">
        <v>85</v>
      </c>
      <c r="I92">
        <v>1</v>
      </c>
      <c r="J92">
        <v>2</v>
      </c>
      <c r="K92">
        <v>3</v>
      </c>
      <c r="L92">
        <v>5</v>
      </c>
      <c r="M92">
        <v>8</v>
      </c>
      <c r="N92">
        <v>4</v>
      </c>
      <c r="O92">
        <v>7</v>
      </c>
      <c r="P92">
        <v>10</v>
      </c>
      <c r="Q92">
        <v>12</v>
      </c>
      <c r="R92">
        <v>15</v>
      </c>
      <c r="S92">
        <v>6</v>
      </c>
      <c r="T92">
        <v>9</v>
      </c>
      <c r="U92">
        <v>11</v>
      </c>
      <c r="V92">
        <v>14</v>
      </c>
      <c r="W92">
        <v>17</v>
      </c>
      <c r="X92">
        <v>13</v>
      </c>
      <c r="Y92">
        <v>16</v>
      </c>
      <c r="Z92">
        <v>18</v>
      </c>
      <c r="AA92">
        <v>19</v>
      </c>
      <c r="AB92">
        <v>20</v>
      </c>
      <c r="AD92">
        <f t="shared" si="34"/>
        <v>34</v>
      </c>
      <c r="AE92">
        <f t="shared" si="23"/>
        <v>34</v>
      </c>
      <c r="AF92">
        <f t="shared" si="23"/>
        <v>42</v>
      </c>
      <c r="AG92">
        <f t="shared" si="23"/>
        <v>50</v>
      </c>
      <c r="AH92">
        <f t="shared" si="23"/>
        <v>60</v>
      </c>
      <c r="AI92">
        <f t="shared" si="24"/>
        <v>143</v>
      </c>
      <c r="AJ92">
        <f t="shared" si="24"/>
        <v>67</v>
      </c>
      <c r="AK92">
        <f t="shared" si="25"/>
        <v>76</v>
      </c>
      <c r="AL92">
        <f t="shared" si="25"/>
        <v>134</v>
      </c>
      <c r="AN92" s="17">
        <f t="shared" si="35"/>
        <v>0</v>
      </c>
      <c r="AO92" s="17">
        <f t="shared" si="37"/>
        <v>0</v>
      </c>
      <c r="AP92" s="17">
        <f t="shared" si="37"/>
        <v>7.3394495412844041E-2</v>
      </c>
      <c r="AQ92" s="17">
        <f t="shared" si="37"/>
        <v>0.14678899082568808</v>
      </c>
      <c r="AR92" s="17">
        <f t="shared" si="37"/>
        <v>0.23853211009174313</v>
      </c>
      <c r="AS92" s="17">
        <f t="shared" si="36"/>
        <v>1</v>
      </c>
      <c r="AT92" s="17">
        <f t="shared" si="36"/>
        <v>0.30275229357798167</v>
      </c>
      <c r="AU92" s="17">
        <f t="shared" si="36"/>
        <v>0.38532110091743121</v>
      </c>
      <c r="AV92" s="17">
        <f t="shared" si="36"/>
        <v>0.91743119266055051</v>
      </c>
      <c r="AX92" s="41">
        <f t="shared" si="26"/>
        <v>0.23853211009174313</v>
      </c>
      <c r="AY92" s="41">
        <f t="shared" si="27"/>
        <v>-0.69724770642201839</v>
      </c>
      <c r="AZ92" s="41">
        <f t="shared" si="28"/>
        <v>-0.5321100917431193</v>
      </c>
      <c r="BC92" s="17">
        <f t="shared" si="29"/>
        <v>-0.93826038246036858</v>
      </c>
      <c r="BD92" s="17">
        <f t="shared" si="30"/>
        <v>-1.3872924502407853</v>
      </c>
      <c r="BE92" s="48">
        <f t="shared" si="31"/>
        <v>-1.044999235070156</v>
      </c>
      <c r="BF92" s="48"/>
      <c r="BH92">
        <f t="shared" si="32"/>
        <v>2.1728794767454276</v>
      </c>
      <c r="BI92">
        <f t="shared" si="32"/>
        <v>3.2881048423097061</v>
      </c>
      <c r="BJ92">
        <f t="shared" si="32"/>
        <v>3.3240862733190002</v>
      </c>
      <c r="BK92">
        <f t="shared" si="32"/>
        <v>0.50675355044483594</v>
      </c>
      <c r="BL92">
        <f t="shared" si="22"/>
        <v>2.4793196578880683</v>
      </c>
      <c r="BM92">
        <f t="shared" si="33"/>
        <v>0.50675355044483594</v>
      </c>
      <c r="BP92" t="str" cm="1">
        <f t="array" ref="BP92">INDEX($BH$1:$BL$1,,MATCH(BM92,BH92:BL92,0))</f>
        <v>Diet Coke</v>
      </c>
      <c r="BQ92" t="s">
        <v>63</v>
      </c>
    </row>
    <row r="93" spans="8:69" x14ac:dyDescent="0.2">
      <c r="H93">
        <v>86</v>
      </c>
      <c r="I93">
        <v>2</v>
      </c>
      <c r="J93">
        <v>6</v>
      </c>
      <c r="K93">
        <v>10</v>
      </c>
      <c r="L93">
        <v>14</v>
      </c>
      <c r="M93">
        <v>18</v>
      </c>
      <c r="N93">
        <v>4</v>
      </c>
      <c r="O93">
        <v>8</v>
      </c>
      <c r="P93">
        <v>12</v>
      </c>
      <c r="Q93">
        <v>16</v>
      </c>
      <c r="R93">
        <v>20</v>
      </c>
      <c r="S93">
        <v>1</v>
      </c>
      <c r="T93">
        <v>5</v>
      </c>
      <c r="U93">
        <v>9</v>
      </c>
      <c r="V93">
        <v>13</v>
      </c>
      <c r="W93">
        <v>17</v>
      </c>
      <c r="X93">
        <v>3</v>
      </c>
      <c r="Y93">
        <v>7</v>
      </c>
      <c r="Z93">
        <v>11</v>
      </c>
      <c r="AA93">
        <v>15</v>
      </c>
      <c r="AB93">
        <v>19</v>
      </c>
      <c r="AD93">
        <f t="shared" si="34"/>
        <v>26</v>
      </c>
      <c r="AE93">
        <f t="shared" si="23"/>
        <v>26</v>
      </c>
      <c r="AF93">
        <f t="shared" si="23"/>
        <v>42</v>
      </c>
      <c r="AG93">
        <f t="shared" si="23"/>
        <v>58</v>
      </c>
      <c r="AH93">
        <f t="shared" si="23"/>
        <v>74</v>
      </c>
      <c r="AI93">
        <f t="shared" si="24"/>
        <v>100</v>
      </c>
      <c r="AJ93">
        <f t="shared" si="24"/>
        <v>110</v>
      </c>
      <c r="AK93">
        <f t="shared" si="25"/>
        <v>95</v>
      </c>
      <c r="AL93">
        <f t="shared" si="25"/>
        <v>115</v>
      </c>
      <c r="AN93" s="17">
        <f t="shared" si="35"/>
        <v>0</v>
      </c>
      <c r="AO93" s="17">
        <f t="shared" si="37"/>
        <v>0</v>
      </c>
      <c r="AP93" s="17">
        <f t="shared" si="37"/>
        <v>0.1797752808988764</v>
      </c>
      <c r="AQ93" s="17">
        <f t="shared" si="37"/>
        <v>0.3595505617977528</v>
      </c>
      <c r="AR93" s="17">
        <f t="shared" si="37"/>
        <v>0.5393258426966292</v>
      </c>
      <c r="AS93" s="17">
        <f t="shared" si="36"/>
        <v>0.8314606741573034</v>
      </c>
      <c r="AT93" s="17">
        <f t="shared" si="36"/>
        <v>0.9438202247191011</v>
      </c>
      <c r="AU93" s="17">
        <f t="shared" si="36"/>
        <v>0.7752808988764045</v>
      </c>
      <c r="AV93" s="17">
        <f t="shared" si="36"/>
        <v>1</v>
      </c>
      <c r="AX93" s="41">
        <f t="shared" si="26"/>
        <v>0.5393258426966292</v>
      </c>
      <c r="AY93" s="41">
        <f t="shared" si="27"/>
        <v>0.11235955056179769</v>
      </c>
      <c r="AZ93" s="41">
        <f t="shared" si="28"/>
        <v>-0.2247191011235955</v>
      </c>
      <c r="BC93" s="17">
        <f t="shared" si="29"/>
        <v>1.8062614015026837</v>
      </c>
      <c r="BD93" s="17">
        <f t="shared" si="30"/>
        <v>0.23018630996786824</v>
      </c>
      <c r="BE93" s="48">
        <f t="shared" si="31"/>
        <v>-0.4510732690821676</v>
      </c>
      <c r="BF93" s="48"/>
      <c r="BH93">
        <f t="shared" si="32"/>
        <v>3.1625716974301379</v>
      </c>
      <c r="BI93">
        <f t="shared" si="32"/>
        <v>0.41804075503327232</v>
      </c>
      <c r="BJ93">
        <f t="shared" si="32"/>
        <v>2.9245273374340561</v>
      </c>
      <c r="BK93">
        <f t="shared" si="32"/>
        <v>2.7445817641403614</v>
      </c>
      <c r="BL93">
        <f t="shared" si="22"/>
        <v>2.5042349956386754</v>
      </c>
      <c r="BM93">
        <f t="shared" si="33"/>
        <v>0.41804075503327232</v>
      </c>
      <c r="BP93" t="str" cm="1">
        <f t="array" ref="BP93">INDEX($BH$1:$BL$1,,MATCH(BM93,BH93:BL93,0))</f>
        <v>Price Only</v>
      </c>
      <c r="BQ93" t="s">
        <v>62</v>
      </c>
    </row>
    <row r="94" spans="8:69" x14ac:dyDescent="0.2">
      <c r="H94">
        <v>87</v>
      </c>
      <c r="I94">
        <v>1</v>
      </c>
      <c r="J94">
        <v>2</v>
      </c>
      <c r="K94">
        <v>3</v>
      </c>
      <c r="L94">
        <v>6</v>
      </c>
      <c r="M94">
        <v>9</v>
      </c>
      <c r="N94">
        <v>4</v>
      </c>
      <c r="O94">
        <v>7</v>
      </c>
      <c r="P94">
        <v>10</v>
      </c>
      <c r="Q94">
        <v>13</v>
      </c>
      <c r="R94">
        <v>16</v>
      </c>
      <c r="S94">
        <v>5</v>
      </c>
      <c r="T94">
        <v>8</v>
      </c>
      <c r="U94">
        <v>11</v>
      </c>
      <c r="V94">
        <v>14</v>
      </c>
      <c r="W94">
        <v>17</v>
      </c>
      <c r="X94">
        <v>12</v>
      </c>
      <c r="Y94">
        <v>15</v>
      </c>
      <c r="Z94">
        <v>18</v>
      </c>
      <c r="AA94">
        <v>19</v>
      </c>
      <c r="AB94">
        <v>20</v>
      </c>
      <c r="AD94">
        <f t="shared" si="34"/>
        <v>32</v>
      </c>
      <c r="AE94">
        <f t="shared" si="23"/>
        <v>32</v>
      </c>
      <c r="AF94">
        <f t="shared" si="23"/>
        <v>42</v>
      </c>
      <c r="AG94">
        <f t="shared" si="23"/>
        <v>52</v>
      </c>
      <c r="AH94">
        <f t="shared" si="23"/>
        <v>62</v>
      </c>
      <c r="AI94">
        <f t="shared" si="24"/>
        <v>139</v>
      </c>
      <c r="AJ94">
        <f t="shared" si="24"/>
        <v>71</v>
      </c>
      <c r="AK94">
        <f t="shared" si="25"/>
        <v>76</v>
      </c>
      <c r="AL94">
        <f t="shared" si="25"/>
        <v>134</v>
      </c>
      <c r="AN94" s="17">
        <f t="shared" si="35"/>
        <v>0</v>
      </c>
      <c r="AO94" s="17">
        <f t="shared" si="37"/>
        <v>0</v>
      </c>
      <c r="AP94" s="17">
        <f t="shared" si="37"/>
        <v>9.3457943925233641E-2</v>
      </c>
      <c r="AQ94" s="17">
        <f t="shared" si="37"/>
        <v>0.18691588785046728</v>
      </c>
      <c r="AR94" s="17">
        <f t="shared" si="37"/>
        <v>0.28037383177570091</v>
      </c>
      <c r="AS94" s="17">
        <f t="shared" si="36"/>
        <v>1</v>
      </c>
      <c r="AT94" s="17">
        <f t="shared" si="36"/>
        <v>0.3644859813084112</v>
      </c>
      <c r="AU94" s="17">
        <f t="shared" si="36"/>
        <v>0.41121495327102803</v>
      </c>
      <c r="AV94" s="17">
        <f t="shared" si="36"/>
        <v>0.95327102803738317</v>
      </c>
      <c r="AX94" s="41">
        <f t="shared" si="26"/>
        <v>0.28037383177570091</v>
      </c>
      <c r="AY94" s="41">
        <f t="shared" si="27"/>
        <v>-0.63551401869158886</v>
      </c>
      <c r="AZ94" s="41">
        <f t="shared" si="28"/>
        <v>-0.5420560747663552</v>
      </c>
      <c r="BC94" s="17">
        <f t="shared" si="29"/>
        <v>-0.55648541778387406</v>
      </c>
      <c r="BD94" s="17">
        <f t="shared" si="30"/>
        <v>-1.2639574284361088</v>
      </c>
      <c r="BE94" s="48">
        <f t="shared" si="31"/>
        <v>-1.0642163811643535</v>
      </c>
      <c r="BF94" s="48"/>
      <c r="BH94">
        <f t="shared" si="32"/>
        <v>2.1545768738422408</v>
      </c>
      <c r="BI94">
        <f t="shared" si="32"/>
        <v>2.9253836518721541</v>
      </c>
      <c r="BJ94">
        <f t="shared" si="32"/>
        <v>3.2169534537331335</v>
      </c>
      <c r="BK94">
        <f t="shared" si="32"/>
        <v>0.12207973928066986</v>
      </c>
      <c r="BL94">
        <f t="shared" si="22"/>
        <v>2.3098552473235521</v>
      </c>
      <c r="BM94">
        <f t="shared" si="33"/>
        <v>0.12207973928066986</v>
      </c>
      <c r="BP94" t="str" cm="1">
        <f t="array" ref="BP94">INDEX($BH$1:$BL$1,,MATCH(BM94,BH94:BL94,0))</f>
        <v>Diet Coke</v>
      </c>
      <c r="BQ94" t="s">
        <v>63</v>
      </c>
    </row>
    <row r="95" spans="8:69" x14ac:dyDescent="0.2">
      <c r="H95">
        <v>88</v>
      </c>
      <c r="I95">
        <v>5</v>
      </c>
      <c r="J95">
        <v>8</v>
      </c>
      <c r="K95">
        <v>11</v>
      </c>
      <c r="L95">
        <v>14</v>
      </c>
      <c r="M95">
        <v>17</v>
      </c>
      <c r="N95">
        <v>1</v>
      </c>
      <c r="O95">
        <v>2</v>
      </c>
      <c r="P95">
        <v>3</v>
      </c>
      <c r="Q95">
        <v>6</v>
      </c>
      <c r="R95">
        <v>9</v>
      </c>
      <c r="S95">
        <v>12</v>
      </c>
      <c r="T95">
        <v>15</v>
      </c>
      <c r="U95">
        <v>18</v>
      </c>
      <c r="V95">
        <v>19</v>
      </c>
      <c r="W95">
        <v>20</v>
      </c>
      <c r="X95">
        <v>4</v>
      </c>
      <c r="Y95">
        <v>7</v>
      </c>
      <c r="Z95">
        <v>10</v>
      </c>
      <c r="AA95">
        <v>13</v>
      </c>
      <c r="AB95">
        <v>16</v>
      </c>
      <c r="AD95">
        <f t="shared" si="34"/>
        <v>32</v>
      </c>
      <c r="AE95">
        <f t="shared" si="23"/>
        <v>32</v>
      </c>
      <c r="AF95">
        <f t="shared" si="23"/>
        <v>42</v>
      </c>
      <c r="AG95">
        <f t="shared" si="23"/>
        <v>52</v>
      </c>
      <c r="AH95">
        <f t="shared" si="23"/>
        <v>62</v>
      </c>
      <c r="AI95">
        <f t="shared" si="24"/>
        <v>134</v>
      </c>
      <c r="AJ95">
        <f t="shared" si="24"/>
        <v>76</v>
      </c>
      <c r="AK95">
        <f t="shared" si="25"/>
        <v>139</v>
      </c>
      <c r="AL95">
        <f t="shared" si="25"/>
        <v>71</v>
      </c>
      <c r="AN95" s="17">
        <f t="shared" si="35"/>
        <v>0</v>
      </c>
      <c r="AO95" s="17">
        <f t="shared" si="37"/>
        <v>0</v>
      </c>
      <c r="AP95" s="17">
        <f t="shared" si="37"/>
        <v>9.3457943925233641E-2</v>
      </c>
      <c r="AQ95" s="17">
        <f t="shared" si="37"/>
        <v>0.18691588785046728</v>
      </c>
      <c r="AR95" s="17">
        <f t="shared" si="37"/>
        <v>0.28037383177570091</v>
      </c>
      <c r="AS95" s="17">
        <f t="shared" si="36"/>
        <v>0.95327102803738317</v>
      </c>
      <c r="AT95" s="17">
        <f t="shared" si="36"/>
        <v>0.41121495327102803</v>
      </c>
      <c r="AU95" s="17">
        <f t="shared" si="36"/>
        <v>1</v>
      </c>
      <c r="AV95" s="17">
        <f t="shared" si="36"/>
        <v>0.3644859813084112</v>
      </c>
      <c r="AX95" s="41">
        <f t="shared" si="26"/>
        <v>0.28037383177570091</v>
      </c>
      <c r="AY95" s="41">
        <f t="shared" si="27"/>
        <v>-0.5420560747663552</v>
      </c>
      <c r="AZ95" s="41">
        <f t="shared" si="28"/>
        <v>0.63551401869158886</v>
      </c>
      <c r="BC95" s="17">
        <f t="shared" si="29"/>
        <v>-0.55648541778387406</v>
      </c>
      <c r="BD95" s="17">
        <f t="shared" si="30"/>
        <v>-1.07724190931514</v>
      </c>
      <c r="BE95" s="48">
        <f t="shared" si="31"/>
        <v>1.2110274503676228</v>
      </c>
      <c r="BF95" s="48"/>
      <c r="BH95">
        <f t="shared" si="32"/>
        <v>0.1431134690729336</v>
      </c>
      <c r="BI95">
        <f t="shared" si="32"/>
        <v>2.9247321663681398</v>
      </c>
      <c r="BJ95">
        <f t="shared" si="32"/>
        <v>2.1845513303737132</v>
      </c>
      <c r="BK95">
        <f t="shared" si="32"/>
        <v>2.2471986306816598</v>
      </c>
      <c r="BL95">
        <f t="shared" si="22"/>
        <v>3.1810172855798711</v>
      </c>
      <c r="BM95">
        <f t="shared" si="33"/>
        <v>0.1431134690729336</v>
      </c>
      <c r="BP95" t="str" cm="1">
        <f t="array" ref="BP95">INDEX($BH$1:$BL$1,,MATCH(BM95,BH95:BL95,0))</f>
        <v>Regular Coke</v>
      </c>
      <c r="BQ95" t="s">
        <v>66</v>
      </c>
    </row>
    <row r="96" spans="8:69" x14ac:dyDescent="0.2">
      <c r="H96">
        <v>89</v>
      </c>
      <c r="I96">
        <v>4</v>
      </c>
      <c r="J96">
        <v>8</v>
      </c>
      <c r="K96">
        <v>12</v>
      </c>
      <c r="L96">
        <v>16</v>
      </c>
      <c r="M96">
        <v>20</v>
      </c>
      <c r="N96">
        <v>2</v>
      </c>
      <c r="O96">
        <v>6</v>
      </c>
      <c r="P96">
        <v>10</v>
      </c>
      <c r="Q96">
        <v>14</v>
      </c>
      <c r="R96">
        <v>18</v>
      </c>
      <c r="S96">
        <v>3</v>
      </c>
      <c r="T96">
        <v>7</v>
      </c>
      <c r="U96">
        <v>11</v>
      </c>
      <c r="V96">
        <v>15</v>
      </c>
      <c r="W96">
        <v>19</v>
      </c>
      <c r="X96">
        <v>1</v>
      </c>
      <c r="Y96">
        <v>5</v>
      </c>
      <c r="Z96">
        <v>9</v>
      </c>
      <c r="AA96">
        <v>13</v>
      </c>
      <c r="AB96">
        <v>17</v>
      </c>
      <c r="AD96">
        <f t="shared" si="34"/>
        <v>26</v>
      </c>
      <c r="AE96">
        <f t="shared" si="23"/>
        <v>26</v>
      </c>
      <c r="AF96">
        <f t="shared" si="23"/>
        <v>42</v>
      </c>
      <c r="AG96">
        <f t="shared" si="23"/>
        <v>58</v>
      </c>
      <c r="AH96">
        <f t="shared" si="23"/>
        <v>74</v>
      </c>
      <c r="AI96">
        <f t="shared" si="24"/>
        <v>100</v>
      </c>
      <c r="AJ96">
        <f t="shared" si="24"/>
        <v>110</v>
      </c>
      <c r="AK96">
        <f t="shared" si="25"/>
        <v>115</v>
      </c>
      <c r="AL96">
        <f t="shared" si="25"/>
        <v>95</v>
      </c>
      <c r="AN96" s="17">
        <f t="shared" si="35"/>
        <v>0</v>
      </c>
      <c r="AO96" s="17">
        <f t="shared" si="37"/>
        <v>0</v>
      </c>
      <c r="AP96" s="17">
        <f t="shared" si="37"/>
        <v>0.1797752808988764</v>
      </c>
      <c r="AQ96" s="17">
        <f t="shared" si="37"/>
        <v>0.3595505617977528</v>
      </c>
      <c r="AR96" s="17">
        <f t="shared" si="37"/>
        <v>0.5393258426966292</v>
      </c>
      <c r="AS96" s="17">
        <f t="shared" si="36"/>
        <v>0.8314606741573034</v>
      </c>
      <c r="AT96" s="17">
        <f t="shared" si="36"/>
        <v>0.9438202247191011</v>
      </c>
      <c r="AU96" s="17">
        <f t="shared" si="36"/>
        <v>1</v>
      </c>
      <c r="AV96" s="17">
        <f t="shared" si="36"/>
        <v>0.7752808988764045</v>
      </c>
      <c r="AX96" s="41">
        <f t="shared" si="26"/>
        <v>0.5393258426966292</v>
      </c>
      <c r="AY96" s="41">
        <f t="shared" si="27"/>
        <v>0.11235955056179769</v>
      </c>
      <c r="AZ96" s="41">
        <f t="shared" si="28"/>
        <v>0.2247191011235955</v>
      </c>
      <c r="BC96" s="17">
        <f t="shared" si="29"/>
        <v>1.8062614015026837</v>
      </c>
      <c r="BD96" s="17">
        <f t="shared" si="30"/>
        <v>0.23018630996786824</v>
      </c>
      <c r="BE96" s="48">
        <f t="shared" si="31"/>
        <v>0.41730943102099427</v>
      </c>
      <c r="BF96" s="48"/>
      <c r="BH96">
        <f t="shared" si="32"/>
        <v>2.8436696544671332</v>
      </c>
      <c r="BI96">
        <f t="shared" si="32"/>
        <v>0.45821732825024536</v>
      </c>
      <c r="BJ96">
        <f t="shared" si="32"/>
        <v>2.5674775081069487</v>
      </c>
      <c r="BK96">
        <f t="shared" si="32"/>
        <v>3.049067211513484</v>
      </c>
      <c r="BL96">
        <f t="shared" si="22"/>
        <v>2.8732155501617491</v>
      </c>
      <c r="BM96">
        <f t="shared" si="33"/>
        <v>0.45821732825024536</v>
      </c>
      <c r="BP96" t="str" cm="1">
        <f t="array" ref="BP96">INDEX($BH$1:$BL$1,,MATCH(BM96,BH96:BL96,0))</f>
        <v>Price Only</v>
      </c>
      <c r="BQ96" t="s">
        <v>62</v>
      </c>
    </row>
    <row r="97" spans="8:69" x14ac:dyDescent="0.2">
      <c r="H97">
        <v>90</v>
      </c>
      <c r="I97">
        <v>1</v>
      </c>
      <c r="J97">
        <v>5</v>
      </c>
      <c r="K97">
        <v>9</v>
      </c>
      <c r="L97">
        <v>13</v>
      </c>
      <c r="M97">
        <v>17</v>
      </c>
      <c r="N97">
        <v>3</v>
      </c>
      <c r="O97">
        <v>7</v>
      </c>
      <c r="P97">
        <v>11</v>
      </c>
      <c r="Q97">
        <v>15</v>
      </c>
      <c r="R97">
        <v>19</v>
      </c>
      <c r="S97">
        <v>2</v>
      </c>
      <c r="T97">
        <v>6</v>
      </c>
      <c r="U97">
        <v>10</v>
      </c>
      <c r="V97">
        <v>14</v>
      </c>
      <c r="W97">
        <v>18</v>
      </c>
      <c r="X97">
        <v>4</v>
      </c>
      <c r="Y97">
        <v>8</v>
      </c>
      <c r="Z97">
        <v>12</v>
      </c>
      <c r="AA97">
        <v>16</v>
      </c>
      <c r="AB97">
        <v>20</v>
      </c>
      <c r="AD97">
        <f t="shared" si="34"/>
        <v>26</v>
      </c>
      <c r="AE97">
        <f t="shared" si="23"/>
        <v>26</v>
      </c>
      <c r="AF97">
        <f t="shared" si="23"/>
        <v>42</v>
      </c>
      <c r="AG97">
        <f t="shared" si="23"/>
        <v>58</v>
      </c>
      <c r="AH97">
        <f t="shared" si="23"/>
        <v>74</v>
      </c>
      <c r="AI97">
        <f t="shared" si="24"/>
        <v>110</v>
      </c>
      <c r="AJ97">
        <f t="shared" si="24"/>
        <v>100</v>
      </c>
      <c r="AK97">
        <f t="shared" si="25"/>
        <v>95</v>
      </c>
      <c r="AL97">
        <f t="shared" si="25"/>
        <v>115</v>
      </c>
      <c r="AN97" s="17">
        <f t="shared" si="35"/>
        <v>0</v>
      </c>
      <c r="AO97" s="17">
        <f t="shared" si="37"/>
        <v>0</v>
      </c>
      <c r="AP97" s="17">
        <f t="shared" si="37"/>
        <v>0.1797752808988764</v>
      </c>
      <c r="AQ97" s="17">
        <f t="shared" si="37"/>
        <v>0.3595505617977528</v>
      </c>
      <c r="AR97" s="17">
        <f t="shared" si="37"/>
        <v>0.5393258426966292</v>
      </c>
      <c r="AS97" s="17">
        <f t="shared" si="36"/>
        <v>0.9438202247191011</v>
      </c>
      <c r="AT97" s="17">
        <f t="shared" si="36"/>
        <v>0.8314606741573034</v>
      </c>
      <c r="AU97" s="17">
        <f t="shared" si="36"/>
        <v>0.7752808988764045</v>
      </c>
      <c r="AV97" s="17">
        <f t="shared" si="36"/>
        <v>1</v>
      </c>
      <c r="AX97" s="41">
        <f t="shared" si="26"/>
        <v>0.5393258426966292</v>
      </c>
      <c r="AY97" s="41">
        <f t="shared" si="27"/>
        <v>-0.11235955056179769</v>
      </c>
      <c r="AZ97" s="41">
        <f t="shared" si="28"/>
        <v>-0.2247191011235955</v>
      </c>
      <c r="BC97" s="17">
        <f t="shared" si="29"/>
        <v>1.8062614015026837</v>
      </c>
      <c r="BD97" s="17">
        <f t="shared" si="30"/>
        <v>-0.21877010679491032</v>
      </c>
      <c r="BE97" s="48">
        <f t="shared" si="31"/>
        <v>-0.4510732690821676</v>
      </c>
      <c r="BF97" s="48"/>
      <c r="BH97">
        <f t="shared" si="32"/>
        <v>2.9965634223111595</v>
      </c>
      <c r="BI97">
        <f t="shared" si="32"/>
        <v>0.5808471259341984</v>
      </c>
      <c r="BJ97">
        <f t="shared" si="32"/>
        <v>3.0886016859805911</v>
      </c>
      <c r="BK97">
        <f t="shared" si="32"/>
        <v>2.5439121071166761</v>
      </c>
      <c r="BL97">
        <f t="shared" si="22"/>
        <v>2.6835440873170624</v>
      </c>
      <c r="BM97">
        <f t="shared" si="33"/>
        <v>0.5808471259341984</v>
      </c>
      <c r="BP97" t="str" cm="1">
        <f t="array" ref="BP97">INDEX($BH$1:$BL$1,,MATCH(BM97,BH97:BL97,0))</f>
        <v>Price Only</v>
      </c>
      <c r="BQ97" t="s">
        <v>62</v>
      </c>
    </row>
    <row r="98" spans="8:69" x14ac:dyDescent="0.2">
      <c r="H98">
        <v>91</v>
      </c>
      <c r="I98">
        <v>2</v>
      </c>
      <c r="J98">
        <v>6</v>
      </c>
      <c r="K98">
        <v>10</v>
      </c>
      <c r="L98">
        <v>14</v>
      </c>
      <c r="M98">
        <v>18</v>
      </c>
      <c r="N98">
        <v>4</v>
      </c>
      <c r="O98">
        <v>8</v>
      </c>
      <c r="P98">
        <v>12</v>
      </c>
      <c r="Q98">
        <v>16</v>
      </c>
      <c r="R98">
        <v>20</v>
      </c>
      <c r="S98">
        <v>2</v>
      </c>
      <c r="T98">
        <v>6</v>
      </c>
      <c r="U98">
        <v>10</v>
      </c>
      <c r="V98">
        <v>14</v>
      </c>
      <c r="W98">
        <v>18</v>
      </c>
      <c r="X98">
        <v>4</v>
      </c>
      <c r="Y98">
        <v>8</v>
      </c>
      <c r="Z98">
        <v>12</v>
      </c>
      <c r="AA98">
        <v>16</v>
      </c>
      <c r="AB98">
        <v>20</v>
      </c>
      <c r="AD98">
        <f t="shared" si="34"/>
        <v>28</v>
      </c>
      <c r="AE98">
        <f t="shared" si="23"/>
        <v>28</v>
      </c>
      <c r="AF98">
        <f t="shared" si="23"/>
        <v>44</v>
      </c>
      <c r="AG98">
        <f t="shared" si="23"/>
        <v>60</v>
      </c>
      <c r="AH98">
        <f t="shared" si="23"/>
        <v>76</v>
      </c>
      <c r="AI98">
        <f t="shared" si="24"/>
        <v>110</v>
      </c>
      <c r="AJ98">
        <f t="shared" si="24"/>
        <v>110</v>
      </c>
      <c r="AK98">
        <f t="shared" si="25"/>
        <v>100</v>
      </c>
      <c r="AL98">
        <f t="shared" si="25"/>
        <v>120</v>
      </c>
      <c r="AN98" s="17">
        <f t="shared" si="35"/>
        <v>0</v>
      </c>
      <c r="AO98" s="17">
        <f t="shared" si="37"/>
        <v>0</v>
      </c>
      <c r="AP98" s="17">
        <f t="shared" si="37"/>
        <v>0.17391304347826086</v>
      </c>
      <c r="AQ98" s="17">
        <f t="shared" si="37"/>
        <v>0.34782608695652173</v>
      </c>
      <c r="AR98" s="17">
        <f t="shared" si="37"/>
        <v>0.52173913043478259</v>
      </c>
      <c r="AS98" s="17">
        <f t="shared" si="36"/>
        <v>0.89130434782608692</v>
      </c>
      <c r="AT98" s="17">
        <f t="shared" si="36"/>
        <v>0.89130434782608692</v>
      </c>
      <c r="AU98" s="17">
        <f t="shared" si="36"/>
        <v>0.78260869565217395</v>
      </c>
      <c r="AV98" s="17">
        <f t="shared" si="36"/>
        <v>1</v>
      </c>
      <c r="AX98" s="41">
        <f t="shared" si="26"/>
        <v>0.52173913043478259</v>
      </c>
      <c r="AY98" s="41">
        <f t="shared" si="27"/>
        <v>0</v>
      </c>
      <c r="AZ98" s="41">
        <f t="shared" si="28"/>
        <v>-0.21739130434782605</v>
      </c>
      <c r="BC98" s="17">
        <f t="shared" si="29"/>
        <v>1.6457955749944886</v>
      </c>
      <c r="BD98" s="17">
        <f t="shared" si="30"/>
        <v>5.7081015864789419E-3</v>
      </c>
      <c r="BE98" s="48">
        <f t="shared" si="31"/>
        <v>-0.43691485549352904</v>
      </c>
      <c r="BF98" s="48"/>
      <c r="BH98">
        <f t="shared" si="32"/>
        <v>2.9412614839246118</v>
      </c>
      <c r="BI98">
        <f t="shared" si="32"/>
        <v>0.45528610589256713</v>
      </c>
      <c r="BJ98">
        <f t="shared" si="32"/>
        <v>2.8697566866285498</v>
      </c>
      <c r="BK98">
        <f t="shared" si="32"/>
        <v>2.5022245673363477</v>
      </c>
      <c r="BL98">
        <f t="shared" si="22"/>
        <v>2.4507890547404116</v>
      </c>
      <c r="BM98">
        <f t="shared" si="33"/>
        <v>0.45528610589256713</v>
      </c>
      <c r="BP98" t="str" cm="1">
        <f t="array" ref="BP98">INDEX($BH$1:$BL$1,,MATCH(BM98,BH98:BL98,0))</f>
        <v>Price Only</v>
      </c>
      <c r="BQ98" t="s">
        <v>62</v>
      </c>
    </row>
    <row r="99" spans="8:69" x14ac:dyDescent="0.2">
      <c r="H99">
        <v>92</v>
      </c>
      <c r="I99">
        <v>6</v>
      </c>
      <c r="J99">
        <v>9</v>
      </c>
      <c r="K99">
        <v>11</v>
      </c>
      <c r="L99">
        <v>14</v>
      </c>
      <c r="M99">
        <v>17</v>
      </c>
      <c r="N99">
        <v>1</v>
      </c>
      <c r="O99">
        <v>2</v>
      </c>
      <c r="P99">
        <v>3</v>
      </c>
      <c r="Q99">
        <v>5</v>
      </c>
      <c r="R99">
        <v>8</v>
      </c>
      <c r="S99">
        <v>13</v>
      </c>
      <c r="T99">
        <v>16</v>
      </c>
      <c r="U99">
        <v>18</v>
      </c>
      <c r="V99">
        <v>19</v>
      </c>
      <c r="W99">
        <v>20</v>
      </c>
      <c r="X99">
        <v>4</v>
      </c>
      <c r="Y99">
        <v>7</v>
      </c>
      <c r="Z99">
        <v>10</v>
      </c>
      <c r="AA99">
        <v>12</v>
      </c>
      <c r="AB99">
        <v>15</v>
      </c>
      <c r="AD99">
        <f t="shared" si="34"/>
        <v>34</v>
      </c>
      <c r="AE99">
        <f t="shared" si="23"/>
        <v>34</v>
      </c>
      <c r="AF99">
        <f t="shared" si="23"/>
        <v>42</v>
      </c>
      <c r="AG99">
        <f t="shared" si="23"/>
        <v>50</v>
      </c>
      <c r="AH99">
        <f t="shared" si="23"/>
        <v>60</v>
      </c>
      <c r="AI99">
        <f t="shared" si="24"/>
        <v>134</v>
      </c>
      <c r="AJ99">
        <f t="shared" si="24"/>
        <v>76</v>
      </c>
      <c r="AK99">
        <f t="shared" si="25"/>
        <v>143</v>
      </c>
      <c r="AL99">
        <f t="shared" si="25"/>
        <v>67</v>
      </c>
      <c r="AN99" s="17">
        <f t="shared" si="35"/>
        <v>0</v>
      </c>
      <c r="AO99" s="17">
        <f t="shared" si="37"/>
        <v>0</v>
      </c>
      <c r="AP99" s="17">
        <f t="shared" si="37"/>
        <v>7.3394495412844041E-2</v>
      </c>
      <c r="AQ99" s="17">
        <f t="shared" si="37"/>
        <v>0.14678899082568808</v>
      </c>
      <c r="AR99" s="17">
        <f t="shared" si="37"/>
        <v>0.23853211009174313</v>
      </c>
      <c r="AS99" s="17">
        <f t="shared" si="36"/>
        <v>0.91743119266055051</v>
      </c>
      <c r="AT99" s="17">
        <f t="shared" si="36"/>
        <v>0.38532110091743121</v>
      </c>
      <c r="AU99" s="17">
        <f t="shared" si="36"/>
        <v>1</v>
      </c>
      <c r="AV99" s="17">
        <f t="shared" si="36"/>
        <v>0.30275229357798167</v>
      </c>
      <c r="AX99" s="41">
        <f t="shared" si="26"/>
        <v>0.23853211009174313</v>
      </c>
      <c r="AY99" s="41">
        <f t="shared" si="27"/>
        <v>-0.5321100917431193</v>
      </c>
      <c r="AZ99" s="41">
        <f t="shared" si="28"/>
        <v>0.69724770642201839</v>
      </c>
      <c r="BC99" s="17">
        <f t="shared" si="29"/>
        <v>-0.93826038246036858</v>
      </c>
      <c r="BD99" s="17">
        <f t="shared" si="30"/>
        <v>-1.0573712669132753</v>
      </c>
      <c r="BE99" s="48">
        <f t="shared" si="31"/>
        <v>1.3303062881936765</v>
      </c>
      <c r="BF99" s="48"/>
      <c r="BH99">
        <f t="shared" si="32"/>
        <v>0.42557591101392278</v>
      </c>
      <c r="BI99">
        <f t="shared" si="32"/>
        <v>3.2765837994311866</v>
      </c>
      <c r="BJ99">
        <f t="shared" si="32"/>
        <v>2.2154836989638191</v>
      </c>
      <c r="BK99">
        <f t="shared" si="32"/>
        <v>2.4103055681569865</v>
      </c>
      <c r="BL99">
        <f t="shared" si="22"/>
        <v>3.2921692223630892</v>
      </c>
      <c r="BM99">
        <f t="shared" si="33"/>
        <v>0.42557591101392278</v>
      </c>
      <c r="BP99" t="str" cm="1">
        <f t="array" ref="BP99">INDEX($BH$1:$BL$1,,MATCH(BM99,BH99:BL99,0))</f>
        <v>Regular Coke</v>
      </c>
      <c r="BQ99" t="s">
        <v>66</v>
      </c>
    </row>
    <row r="100" spans="8:69" x14ac:dyDescent="0.2">
      <c r="H100">
        <v>93</v>
      </c>
      <c r="I100">
        <v>4</v>
      </c>
      <c r="J100">
        <v>8</v>
      </c>
      <c r="K100">
        <v>12</v>
      </c>
      <c r="L100">
        <v>16</v>
      </c>
      <c r="M100">
        <v>20</v>
      </c>
      <c r="N100">
        <v>3</v>
      </c>
      <c r="O100">
        <v>7</v>
      </c>
      <c r="P100">
        <v>11</v>
      </c>
      <c r="Q100">
        <v>15</v>
      </c>
      <c r="R100">
        <v>19</v>
      </c>
      <c r="S100">
        <v>2</v>
      </c>
      <c r="T100">
        <v>6</v>
      </c>
      <c r="U100">
        <v>10</v>
      </c>
      <c r="V100">
        <v>14</v>
      </c>
      <c r="W100">
        <v>18</v>
      </c>
      <c r="X100">
        <v>1</v>
      </c>
      <c r="Y100">
        <v>5</v>
      </c>
      <c r="Z100">
        <v>9</v>
      </c>
      <c r="AA100">
        <v>13</v>
      </c>
      <c r="AB100">
        <v>17</v>
      </c>
      <c r="AD100">
        <f t="shared" si="34"/>
        <v>26</v>
      </c>
      <c r="AE100">
        <f t="shared" si="23"/>
        <v>26</v>
      </c>
      <c r="AF100">
        <f t="shared" si="23"/>
        <v>42</v>
      </c>
      <c r="AG100">
        <f t="shared" si="23"/>
        <v>58</v>
      </c>
      <c r="AH100">
        <f t="shared" si="23"/>
        <v>74</v>
      </c>
      <c r="AI100">
        <f t="shared" si="24"/>
        <v>95</v>
      </c>
      <c r="AJ100">
        <f t="shared" si="24"/>
        <v>115</v>
      </c>
      <c r="AK100">
        <f t="shared" si="25"/>
        <v>110</v>
      </c>
      <c r="AL100">
        <f t="shared" si="25"/>
        <v>100</v>
      </c>
      <c r="AN100" s="17">
        <f t="shared" si="35"/>
        <v>0</v>
      </c>
      <c r="AO100" s="17">
        <f t="shared" si="37"/>
        <v>0</v>
      </c>
      <c r="AP100" s="17">
        <f t="shared" si="37"/>
        <v>0.1797752808988764</v>
      </c>
      <c r="AQ100" s="17">
        <f t="shared" si="37"/>
        <v>0.3595505617977528</v>
      </c>
      <c r="AR100" s="17">
        <f t="shared" si="37"/>
        <v>0.5393258426966292</v>
      </c>
      <c r="AS100" s="17">
        <f t="shared" si="36"/>
        <v>0.7752808988764045</v>
      </c>
      <c r="AT100" s="17">
        <f t="shared" si="36"/>
        <v>1</v>
      </c>
      <c r="AU100" s="17">
        <f t="shared" si="36"/>
        <v>0.9438202247191011</v>
      </c>
      <c r="AV100" s="17">
        <f t="shared" si="36"/>
        <v>0.8314606741573034</v>
      </c>
      <c r="AX100" s="41">
        <f t="shared" si="26"/>
        <v>0.5393258426966292</v>
      </c>
      <c r="AY100" s="41">
        <f t="shared" si="27"/>
        <v>0.2247191011235955</v>
      </c>
      <c r="AZ100" s="41">
        <f t="shared" si="28"/>
        <v>0.11235955056179769</v>
      </c>
      <c r="BC100" s="17">
        <f t="shared" si="29"/>
        <v>1.8062614015026837</v>
      </c>
      <c r="BD100" s="17">
        <f t="shared" si="30"/>
        <v>0.45466451834925775</v>
      </c>
      <c r="BE100" s="48">
        <f t="shared" si="31"/>
        <v>0.20021375599520369</v>
      </c>
      <c r="BF100" s="48"/>
      <c r="BH100">
        <f t="shared" si="32"/>
        <v>3.0143525446844448</v>
      </c>
      <c r="BI100">
        <f t="shared" si="32"/>
        <v>0.36004028177388891</v>
      </c>
      <c r="BJ100">
        <f t="shared" si="32"/>
        <v>2.5687838155388274</v>
      </c>
      <c r="BK100">
        <f t="shared" si="32"/>
        <v>3.0653205929700182</v>
      </c>
      <c r="BL100">
        <f t="shared" si="22"/>
        <v>2.7025905629205105</v>
      </c>
      <c r="BM100">
        <f t="shared" si="33"/>
        <v>0.36004028177388891</v>
      </c>
      <c r="BP100" t="str" cm="1">
        <f t="array" ref="BP100">INDEX($BH$1:$BL$1,,MATCH(BM100,BH100:BL100,0))</f>
        <v>Price Only</v>
      </c>
      <c r="BQ100" t="s">
        <v>62</v>
      </c>
    </row>
    <row r="101" spans="8:69" x14ac:dyDescent="0.2">
      <c r="H101">
        <v>94</v>
      </c>
      <c r="I101">
        <v>1</v>
      </c>
      <c r="J101">
        <v>2</v>
      </c>
      <c r="K101">
        <v>5</v>
      </c>
      <c r="L101">
        <v>8</v>
      </c>
      <c r="M101">
        <v>12</v>
      </c>
      <c r="N101">
        <v>4</v>
      </c>
      <c r="O101">
        <v>7</v>
      </c>
      <c r="P101">
        <v>11</v>
      </c>
      <c r="Q101">
        <v>15</v>
      </c>
      <c r="R101">
        <v>18</v>
      </c>
      <c r="S101">
        <v>4</v>
      </c>
      <c r="T101">
        <v>7</v>
      </c>
      <c r="U101">
        <v>11</v>
      </c>
      <c r="V101">
        <v>15</v>
      </c>
      <c r="W101">
        <v>18</v>
      </c>
      <c r="X101">
        <v>9</v>
      </c>
      <c r="Y101">
        <v>13</v>
      </c>
      <c r="Z101">
        <v>16</v>
      </c>
      <c r="AA101">
        <v>19</v>
      </c>
      <c r="AB101">
        <v>20</v>
      </c>
      <c r="AD101">
        <f t="shared" si="34"/>
        <v>29</v>
      </c>
      <c r="AE101">
        <f t="shared" si="23"/>
        <v>29</v>
      </c>
      <c r="AF101">
        <f t="shared" si="23"/>
        <v>43</v>
      </c>
      <c r="AG101">
        <f t="shared" si="23"/>
        <v>57</v>
      </c>
      <c r="AH101">
        <f t="shared" si="23"/>
        <v>68</v>
      </c>
      <c r="AI101">
        <f t="shared" si="24"/>
        <v>132</v>
      </c>
      <c r="AJ101">
        <f t="shared" si="24"/>
        <v>83</v>
      </c>
      <c r="AK101">
        <f t="shared" si="25"/>
        <v>83</v>
      </c>
      <c r="AL101">
        <f t="shared" si="25"/>
        <v>132</v>
      </c>
      <c r="AN101" s="17">
        <f t="shared" si="35"/>
        <v>0</v>
      </c>
      <c r="AO101" s="17">
        <f t="shared" si="37"/>
        <v>0</v>
      </c>
      <c r="AP101" s="17">
        <f t="shared" si="37"/>
        <v>0.13592233009708737</v>
      </c>
      <c r="AQ101" s="17">
        <f t="shared" si="37"/>
        <v>0.27184466019417475</v>
      </c>
      <c r="AR101" s="17">
        <f t="shared" si="37"/>
        <v>0.37864077669902912</v>
      </c>
      <c r="AS101" s="17">
        <f t="shared" si="36"/>
        <v>1</v>
      </c>
      <c r="AT101" s="17">
        <f t="shared" si="36"/>
        <v>0.52427184466019416</v>
      </c>
      <c r="AU101" s="17">
        <f t="shared" si="36"/>
        <v>0.52427184466019416</v>
      </c>
      <c r="AV101" s="17">
        <f t="shared" si="36"/>
        <v>1</v>
      </c>
      <c r="AX101" s="41">
        <f t="shared" si="26"/>
        <v>0.37864077669902912</v>
      </c>
      <c r="AY101" s="41">
        <f t="shared" si="27"/>
        <v>-0.47572815533980584</v>
      </c>
      <c r="AZ101" s="41">
        <f t="shared" si="28"/>
        <v>-0.47572815533980584</v>
      </c>
      <c r="BC101" s="17">
        <f t="shared" si="29"/>
        <v>0.34012824716850154</v>
      </c>
      <c r="BD101" s="17">
        <f t="shared" si="30"/>
        <v>-0.94472827390016101</v>
      </c>
      <c r="BE101" s="48">
        <f t="shared" si="31"/>
        <v>-0.93606079163978306</v>
      </c>
      <c r="BF101" s="48"/>
      <c r="BH101">
        <f t="shared" si="32"/>
        <v>2.2370480153326411</v>
      </c>
      <c r="BI101">
        <f t="shared" si="32"/>
        <v>2.0308124510375949</v>
      </c>
      <c r="BJ101">
        <f t="shared" si="32"/>
        <v>3.0182454306972426</v>
      </c>
      <c r="BK101">
        <f t="shared" si="32"/>
        <v>0.85545362972016759</v>
      </c>
      <c r="BL101">
        <f t="shared" si="22"/>
        <v>2.1510728409356923</v>
      </c>
      <c r="BM101">
        <f t="shared" si="33"/>
        <v>0.85545362972016759</v>
      </c>
      <c r="BP101" t="str" cm="1">
        <f t="array" ref="BP101">INDEX($BH$1:$BL$1,,MATCH(BM101,BH101:BL101,0))</f>
        <v>Diet Coke</v>
      </c>
      <c r="BQ101" t="s">
        <v>62</v>
      </c>
    </row>
    <row r="102" spans="8:69" x14ac:dyDescent="0.2">
      <c r="H102">
        <v>95</v>
      </c>
      <c r="I102">
        <v>3</v>
      </c>
      <c r="J102">
        <v>6</v>
      </c>
      <c r="K102">
        <v>9</v>
      </c>
      <c r="L102">
        <v>13</v>
      </c>
      <c r="M102">
        <v>16</v>
      </c>
      <c r="N102">
        <v>11</v>
      </c>
      <c r="O102">
        <v>14</v>
      </c>
      <c r="P102">
        <v>17</v>
      </c>
      <c r="Q102">
        <v>19</v>
      </c>
      <c r="R102">
        <v>20</v>
      </c>
      <c r="S102">
        <v>1</v>
      </c>
      <c r="T102">
        <v>2</v>
      </c>
      <c r="U102">
        <v>4</v>
      </c>
      <c r="V102">
        <v>7</v>
      </c>
      <c r="W102">
        <v>11</v>
      </c>
      <c r="X102">
        <v>5</v>
      </c>
      <c r="Y102">
        <v>8</v>
      </c>
      <c r="Z102">
        <v>12</v>
      </c>
      <c r="AA102">
        <v>15</v>
      </c>
      <c r="AB102">
        <v>18</v>
      </c>
      <c r="AD102">
        <f t="shared" si="34"/>
        <v>30</v>
      </c>
      <c r="AE102">
        <f t="shared" si="23"/>
        <v>30</v>
      </c>
      <c r="AF102">
        <f t="shared" si="23"/>
        <v>42</v>
      </c>
      <c r="AG102">
        <f t="shared" si="23"/>
        <v>54</v>
      </c>
      <c r="AH102">
        <f t="shared" si="23"/>
        <v>65</v>
      </c>
      <c r="AI102">
        <f t="shared" si="24"/>
        <v>83</v>
      </c>
      <c r="AJ102">
        <f t="shared" si="24"/>
        <v>128</v>
      </c>
      <c r="AK102">
        <f t="shared" si="25"/>
        <v>72</v>
      </c>
      <c r="AL102">
        <f t="shared" si="25"/>
        <v>139</v>
      </c>
      <c r="AN102" s="17">
        <f t="shared" si="35"/>
        <v>0</v>
      </c>
      <c r="AO102" s="17">
        <f t="shared" si="37"/>
        <v>0</v>
      </c>
      <c r="AP102" s="17">
        <f t="shared" si="37"/>
        <v>0.11009174311926606</v>
      </c>
      <c r="AQ102" s="17">
        <f t="shared" si="37"/>
        <v>0.22018348623853212</v>
      </c>
      <c r="AR102" s="17">
        <f t="shared" si="37"/>
        <v>0.32110091743119268</v>
      </c>
      <c r="AS102" s="17">
        <f t="shared" si="36"/>
        <v>0.48623853211009177</v>
      </c>
      <c r="AT102" s="17">
        <f t="shared" si="36"/>
        <v>0.8990825688073395</v>
      </c>
      <c r="AU102" s="17">
        <f t="shared" si="36"/>
        <v>0.38532110091743121</v>
      </c>
      <c r="AV102" s="17">
        <f t="shared" si="36"/>
        <v>1</v>
      </c>
      <c r="AX102" s="41">
        <f t="shared" si="26"/>
        <v>0.32110091743119268</v>
      </c>
      <c r="AY102" s="41">
        <f t="shared" si="27"/>
        <v>0.41284403669724773</v>
      </c>
      <c r="AZ102" s="41">
        <f t="shared" si="28"/>
        <v>-0.61467889908256879</v>
      </c>
      <c r="BC102" s="17">
        <f t="shared" si="29"/>
        <v>-0.18488068782212144</v>
      </c>
      <c r="BD102" s="17">
        <f t="shared" si="30"/>
        <v>0.83051105990525387</v>
      </c>
      <c r="BE102" s="48">
        <f t="shared" si="31"/>
        <v>-1.2045346806625028</v>
      </c>
      <c r="BF102" s="48"/>
      <c r="BH102">
        <f t="shared" si="32"/>
        <v>3.0450949442705704</v>
      </c>
      <c r="BI102">
        <f t="shared" si="32"/>
        <v>2.3636136062744453</v>
      </c>
      <c r="BJ102">
        <f t="shared" si="32"/>
        <v>2.3548028157846441</v>
      </c>
      <c r="BK102">
        <f t="shared" si="32"/>
        <v>2.0352314628987345</v>
      </c>
      <c r="BL102">
        <f t="shared" si="22"/>
        <v>0.34544151346859919</v>
      </c>
      <c r="BM102">
        <f t="shared" si="33"/>
        <v>0.34544151346859919</v>
      </c>
      <c r="BP102" t="str" cm="1">
        <f t="array" ref="BP102">INDEX($BH$1:$BL$1,,MATCH(BM102,BH102:BL102,0))</f>
        <v>Diet Pepsi</v>
      </c>
      <c r="BQ102" t="s">
        <v>65</v>
      </c>
    </row>
    <row r="103" spans="8:69" x14ac:dyDescent="0.2">
      <c r="H103">
        <v>96</v>
      </c>
      <c r="I103">
        <v>5</v>
      </c>
      <c r="J103">
        <v>8</v>
      </c>
      <c r="K103">
        <v>12</v>
      </c>
      <c r="L103">
        <v>15</v>
      </c>
      <c r="M103">
        <v>18</v>
      </c>
      <c r="N103">
        <v>1</v>
      </c>
      <c r="O103">
        <v>2</v>
      </c>
      <c r="P103">
        <v>4</v>
      </c>
      <c r="Q103">
        <v>7</v>
      </c>
      <c r="R103">
        <v>10</v>
      </c>
      <c r="S103">
        <v>11</v>
      </c>
      <c r="T103">
        <v>14</v>
      </c>
      <c r="U103">
        <v>17</v>
      </c>
      <c r="V103">
        <v>19</v>
      </c>
      <c r="W103">
        <v>20</v>
      </c>
      <c r="X103">
        <v>3</v>
      </c>
      <c r="Y103">
        <v>6</v>
      </c>
      <c r="Z103">
        <v>9</v>
      </c>
      <c r="AA103">
        <v>13</v>
      </c>
      <c r="AB103">
        <v>16</v>
      </c>
      <c r="AD103">
        <f t="shared" si="34"/>
        <v>30</v>
      </c>
      <c r="AE103">
        <f t="shared" si="23"/>
        <v>30</v>
      </c>
      <c r="AF103">
        <f t="shared" si="23"/>
        <v>42</v>
      </c>
      <c r="AG103">
        <f t="shared" si="23"/>
        <v>54</v>
      </c>
      <c r="AH103">
        <f t="shared" si="23"/>
        <v>64</v>
      </c>
      <c r="AI103">
        <f t="shared" si="24"/>
        <v>128</v>
      </c>
      <c r="AJ103">
        <f t="shared" si="24"/>
        <v>82</v>
      </c>
      <c r="AK103">
        <f t="shared" si="25"/>
        <v>139</v>
      </c>
      <c r="AL103">
        <f t="shared" si="25"/>
        <v>71</v>
      </c>
      <c r="AN103" s="17">
        <f t="shared" si="35"/>
        <v>0</v>
      </c>
      <c r="AO103" s="17">
        <f t="shared" si="37"/>
        <v>0</v>
      </c>
      <c r="AP103" s="17">
        <f t="shared" si="37"/>
        <v>0.11009174311926606</v>
      </c>
      <c r="AQ103" s="17">
        <f t="shared" si="37"/>
        <v>0.22018348623853212</v>
      </c>
      <c r="AR103" s="17">
        <f t="shared" si="37"/>
        <v>0.31192660550458717</v>
      </c>
      <c r="AS103" s="17">
        <f t="shared" si="36"/>
        <v>0.8990825688073395</v>
      </c>
      <c r="AT103" s="17">
        <f t="shared" si="36"/>
        <v>0.47706422018348627</v>
      </c>
      <c r="AU103" s="17">
        <f t="shared" si="36"/>
        <v>1</v>
      </c>
      <c r="AV103" s="17">
        <f t="shared" si="36"/>
        <v>0.37614678899082571</v>
      </c>
      <c r="AX103" s="41">
        <f t="shared" si="26"/>
        <v>0.31192660550458717</v>
      </c>
      <c r="AY103" s="41">
        <f t="shared" si="27"/>
        <v>-0.42201834862385323</v>
      </c>
      <c r="AZ103" s="41">
        <f t="shared" si="28"/>
        <v>0.62385321100917435</v>
      </c>
      <c r="BC103" s="17">
        <f t="shared" si="29"/>
        <v>-0.2685895427819267</v>
      </c>
      <c r="BD103" s="17">
        <f t="shared" si="30"/>
        <v>-0.83742381136160204</v>
      </c>
      <c r="BE103" s="48">
        <f t="shared" si="31"/>
        <v>1.1884970032227014</v>
      </c>
      <c r="BF103" s="48"/>
      <c r="BH103">
        <f t="shared" si="32"/>
        <v>0.45439028698924983</v>
      </c>
      <c r="BI103">
        <f t="shared" si="32"/>
        <v>2.5873974476504853</v>
      </c>
      <c r="BJ103">
        <f t="shared" si="32"/>
        <v>1.9578006904926271</v>
      </c>
      <c r="BK103">
        <f t="shared" si="32"/>
        <v>2.2565066068975881</v>
      </c>
      <c r="BL103">
        <f t="shared" si="22"/>
        <v>3.0129598485213971</v>
      </c>
      <c r="BM103">
        <f t="shared" si="33"/>
        <v>0.45439028698924983</v>
      </c>
      <c r="BP103" t="str" cm="1">
        <f t="array" ref="BP103">INDEX($BH$1:$BL$1,,MATCH(BM103,BH103:BL103,0))</f>
        <v>Regular Coke</v>
      </c>
      <c r="BQ103" t="s">
        <v>66</v>
      </c>
    </row>
    <row r="104" spans="8:69" x14ac:dyDescent="0.2">
      <c r="H104">
        <v>97</v>
      </c>
      <c r="I104">
        <v>4</v>
      </c>
      <c r="J104">
        <v>7</v>
      </c>
      <c r="K104">
        <v>10</v>
      </c>
      <c r="L104">
        <v>12</v>
      </c>
      <c r="M104">
        <v>15</v>
      </c>
      <c r="N104">
        <v>13</v>
      </c>
      <c r="O104">
        <v>16</v>
      </c>
      <c r="P104">
        <v>18</v>
      </c>
      <c r="Q104">
        <v>19</v>
      </c>
      <c r="R104">
        <v>20</v>
      </c>
      <c r="S104">
        <v>1</v>
      </c>
      <c r="T104">
        <v>2</v>
      </c>
      <c r="U104">
        <v>3</v>
      </c>
      <c r="V104">
        <v>5</v>
      </c>
      <c r="W104">
        <v>8</v>
      </c>
      <c r="X104">
        <v>6</v>
      </c>
      <c r="Y104">
        <v>9</v>
      </c>
      <c r="Z104">
        <v>11</v>
      </c>
      <c r="AA104">
        <v>14</v>
      </c>
      <c r="AB104">
        <v>17</v>
      </c>
      <c r="AD104">
        <f t="shared" si="34"/>
        <v>34</v>
      </c>
      <c r="AE104">
        <f t="shared" si="23"/>
        <v>34</v>
      </c>
      <c r="AF104">
        <f t="shared" si="23"/>
        <v>42</v>
      </c>
      <c r="AG104">
        <f t="shared" si="23"/>
        <v>50</v>
      </c>
      <c r="AH104">
        <f t="shared" si="23"/>
        <v>60</v>
      </c>
      <c r="AI104">
        <f t="shared" si="24"/>
        <v>76</v>
      </c>
      <c r="AJ104">
        <f t="shared" si="24"/>
        <v>134</v>
      </c>
      <c r="AK104">
        <f t="shared" si="25"/>
        <v>67</v>
      </c>
      <c r="AL104">
        <f t="shared" si="25"/>
        <v>143</v>
      </c>
      <c r="AN104" s="17">
        <f t="shared" si="35"/>
        <v>0</v>
      </c>
      <c r="AO104" s="17">
        <f t="shared" si="37"/>
        <v>0</v>
      </c>
      <c r="AP104" s="17">
        <f t="shared" si="37"/>
        <v>7.3394495412844041E-2</v>
      </c>
      <c r="AQ104" s="17">
        <f t="shared" si="37"/>
        <v>0.14678899082568808</v>
      </c>
      <c r="AR104" s="17">
        <f t="shared" si="37"/>
        <v>0.23853211009174313</v>
      </c>
      <c r="AS104" s="17">
        <f t="shared" si="36"/>
        <v>0.38532110091743121</v>
      </c>
      <c r="AT104" s="17">
        <f t="shared" si="36"/>
        <v>0.91743119266055051</v>
      </c>
      <c r="AU104" s="17">
        <f t="shared" si="36"/>
        <v>0.30275229357798167</v>
      </c>
      <c r="AV104" s="17">
        <f t="shared" si="36"/>
        <v>1</v>
      </c>
      <c r="AX104" s="41">
        <f t="shared" si="26"/>
        <v>0.23853211009174313</v>
      </c>
      <c r="AY104" s="41">
        <f t="shared" si="27"/>
        <v>0.5321100917431193</v>
      </c>
      <c r="AZ104" s="41">
        <f t="shared" si="28"/>
        <v>-0.69724770642201839</v>
      </c>
      <c r="BC104" s="17">
        <f t="shared" si="29"/>
        <v>-0.93826038246036858</v>
      </c>
      <c r="BD104" s="17">
        <f t="shared" si="30"/>
        <v>1.0687874700862332</v>
      </c>
      <c r="BE104" s="48">
        <f t="shared" si="31"/>
        <v>-1.3640701262548498</v>
      </c>
      <c r="BF104" s="48"/>
      <c r="BH104">
        <f t="shared" si="32"/>
        <v>3.3115427291561552</v>
      </c>
      <c r="BI104">
        <f t="shared" si="32"/>
        <v>3.1395240386926142</v>
      </c>
      <c r="BJ104">
        <f t="shared" si="32"/>
        <v>2.5140194352170915</v>
      </c>
      <c r="BK104">
        <f t="shared" si="32"/>
        <v>2.315569960654583</v>
      </c>
      <c r="BL104">
        <f t="shared" si="22"/>
        <v>0.52600160690941411</v>
      </c>
      <c r="BM104">
        <f t="shared" si="33"/>
        <v>0.52600160690941411</v>
      </c>
      <c r="BP104" t="str" cm="1">
        <f t="array" ref="BP104">INDEX($BH$1:$BL$1,,MATCH(BM104,BH104:BL104,0))</f>
        <v>Diet Pepsi</v>
      </c>
      <c r="BQ104" t="s">
        <v>65</v>
      </c>
    </row>
    <row r="105" spans="8:69" x14ac:dyDescent="0.2">
      <c r="H105">
        <v>98</v>
      </c>
      <c r="I105">
        <v>4</v>
      </c>
      <c r="J105">
        <v>7</v>
      </c>
      <c r="K105">
        <v>10</v>
      </c>
      <c r="L105">
        <v>13</v>
      </c>
      <c r="M105">
        <v>16</v>
      </c>
      <c r="N105">
        <v>1</v>
      </c>
      <c r="O105">
        <v>2</v>
      </c>
      <c r="P105">
        <v>3</v>
      </c>
      <c r="Q105">
        <v>6</v>
      </c>
      <c r="R105">
        <v>9</v>
      </c>
      <c r="S105">
        <v>12</v>
      </c>
      <c r="T105">
        <v>15</v>
      </c>
      <c r="U105">
        <v>18</v>
      </c>
      <c r="V105">
        <v>19</v>
      </c>
      <c r="W105">
        <v>20</v>
      </c>
      <c r="X105">
        <v>5</v>
      </c>
      <c r="Y105">
        <v>8</v>
      </c>
      <c r="Z105">
        <v>11</v>
      </c>
      <c r="AA105">
        <v>14</v>
      </c>
      <c r="AB105">
        <v>17</v>
      </c>
      <c r="AD105">
        <f t="shared" si="34"/>
        <v>32</v>
      </c>
      <c r="AE105">
        <f t="shared" si="23"/>
        <v>32</v>
      </c>
      <c r="AF105">
        <f t="shared" si="23"/>
        <v>42</v>
      </c>
      <c r="AG105">
        <f t="shared" si="23"/>
        <v>52</v>
      </c>
      <c r="AH105">
        <f t="shared" si="23"/>
        <v>62</v>
      </c>
      <c r="AI105">
        <f t="shared" si="24"/>
        <v>139</v>
      </c>
      <c r="AJ105">
        <f t="shared" si="24"/>
        <v>71</v>
      </c>
      <c r="AK105">
        <f t="shared" si="25"/>
        <v>134</v>
      </c>
      <c r="AL105">
        <f t="shared" si="25"/>
        <v>76</v>
      </c>
      <c r="AN105" s="17">
        <f t="shared" si="35"/>
        <v>0</v>
      </c>
      <c r="AO105" s="17">
        <f t="shared" si="37"/>
        <v>0</v>
      </c>
      <c r="AP105" s="17">
        <f t="shared" si="37"/>
        <v>9.3457943925233641E-2</v>
      </c>
      <c r="AQ105" s="17">
        <f t="shared" si="37"/>
        <v>0.18691588785046728</v>
      </c>
      <c r="AR105" s="17">
        <f t="shared" si="37"/>
        <v>0.28037383177570091</v>
      </c>
      <c r="AS105" s="17">
        <f t="shared" si="36"/>
        <v>1</v>
      </c>
      <c r="AT105" s="17">
        <f t="shared" si="36"/>
        <v>0.3644859813084112</v>
      </c>
      <c r="AU105" s="17">
        <f t="shared" si="36"/>
        <v>0.95327102803738317</v>
      </c>
      <c r="AV105" s="17">
        <f t="shared" si="36"/>
        <v>0.41121495327102803</v>
      </c>
      <c r="AX105" s="41">
        <f t="shared" si="26"/>
        <v>0.28037383177570091</v>
      </c>
      <c r="AY105" s="41">
        <f t="shared" si="27"/>
        <v>-0.63551401869158886</v>
      </c>
      <c r="AZ105" s="41">
        <f t="shared" si="28"/>
        <v>0.5420560747663552</v>
      </c>
      <c r="BC105" s="17">
        <f t="shared" si="29"/>
        <v>-0.55648541778387406</v>
      </c>
      <c r="BD105" s="17">
        <f t="shared" si="30"/>
        <v>-1.2639574284361088</v>
      </c>
      <c r="BE105" s="48">
        <f t="shared" si="31"/>
        <v>1.0304525431031801</v>
      </c>
      <c r="BF105" s="48"/>
      <c r="BH105">
        <f t="shared" si="32"/>
        <v>0.14820232096333935</v>
      </c>
      <c r="BI105">
        <f t="shared" si="32"/>
        <v>2.9398621308502633</v>
      </c>
      <c r="BJ105">
        <f t="shared" si="32"/>
        <v>2.3703921039665938</v>
      </c>
      <c r="BK105">
        <f t="shared" si="32"/>
        <v>2.0664299051597159</v>
      </c>
      <c r="BL105">
        <f t="shared" si="22"/>
        <v>3.1814395014146846</v>
      </c>
      <c r="BM105">
        <f t="shared" si="33"/>
        <v>0.14820232096333935</v>
      </c>
      <c r="BP105" t="str" cm="1">
        <f t="array" ref="BP105">INDEX($BH$1:$BL$1,,MATCH(BM105,BH105:BL105,0))</f>
        <v>Regular Coke</v>
      </c>
      <c r="BQ105" t="s">
        <v>66</v>
      </c>
    </row>
    <row r="106" spans="8:69" x14ac:dyDescent="0.2">
      <c r="H106">
        <v>99</v>
      </c>
      <c r="I106">
        <v>1</v>
      </c>
      <c r="J106">
        <v>2</v>
      </c>
      <c r="K106">
        <v>4</v>
      </c>
      <c r="L106">
        <v>7</v>
      </c>
      <c r="M106">
        <v>10</v>
      </c>
      <c r="N106">
        <v>6</v>
      </c>
      <c r="O106">
        <v>9</v>
      </c>
      <c r="P106">
        <v>13</v>
      </c>
      <c r="Q106">
        <v>16</v>
      </c>
      <c r="R106">
        <v>18</v>
      </c>
      <c r="S106">
        <v>3</v>
      </c>
      <c r="T106">
        <v>5</v>
      </c>
      <c r="U106">
        <v>8</v>
      </c>
      <c r="V106">
        <v>12</v>
      </c>
      <c r="W106">
        <v>15</v>
      </c>
      <c r="X106">
        <v>11</v>
      </c>
      <c r="Y106">
        <v>14</v>
      </c>
      <c r="Z106">
        <v>17</v>
      </c>
      <c r="AA106">
        <v>19</v>
      </c>
      <c r="AB106">
        <v>20</v>
      </c>
      <c r="AD106">
        <f t="shared" si="34"/>
        <v>30</v>
      </c>
      <c r="AE106">
        <f t="shared" si="23"/>
        <v>30</v>
      </c>
      <c r="AF106">
        <f t="shared" si="23"/>
        <v>42</v>
      </c>
      <c r="AG106">
        <f t="shared" si="23"/>
        <v>54</v>
      </c>
      <c r="AH106">
        <f t="shared" si="23"/>
        <v>63</v>
      </c>
      <c r="AI106">
        <f t="shared" si="24"/>
        <v>124</v>
      </c>
      <c r="AJ106">
        <f t="shared" si="24"/>
        <v>86</v>
      </c>
      <c r="AK106">
        <f t="shared" si="25"/>
        <v>67</v>
      </c>
      <c r="AL106">
        <f t="shared" si="25"/>
        <v>143</v>
      </c>
      <c r="AN106" s="17">
        <f t="shared" si="35"/>
        <v>0</v>
      </c>
      <c r="AO106" s="17">
        <f t="shared" si="37"/>
        <v>0</v>
      </c>
      <c r="AP106" s="17">
        <f t="shared" si="37"/>
        <v>0.10619469026548672</v>
      </c>
      <c r="AQ106" s="17">
        <f t="shared" si="37"/>
        <v>0.21238938053097345</v>
      </c>
      <c r="AR106" s="17">
        <f t="shared" si="37"/>
        <v>0.29203539823008851</v>
      </c>
      <c r="AS106" s="17">
        <f t="shared" si="36"/>
        <v>0.83185840707964598</v>
      </c>
      <c r="AT106" s="17">
        <f t="shared" si="36"/>
        <v>0.49557522123893805</v>
      </c>
      <c r="AU106" s="17">
        <f t="shared" si="36"/>
        <v>0.32743362831858408</v>
      </c>
      <c r="AV106" s="17">
        <f t="shared" si="36"/>
        <v>1</v>
      </c>
      <c r="AX106" s="41">
        <f t="shared" si="26"/>
        <v>0.29203539823008851</v>
      </c>
      <c r="AY106" s="41">
        <f t="shared" si="27"/>
        <v>-0.33628318584070793</v>
      </c>
      <c r="AZ106" s="41">
        <f t="shared" si="28"/>
        <v>-0.67256637168141586</v>
      </c>
      <c r="BC106" s="17">
        <f t="shared" si="29"/>
        <v>-0.45008219291601775</v>
      </c>
      <c r="BD106" s="17">
        <f t="shared" si="30"/>
        <v>-0.66613729730366167</v>
      </c>
      <c r="BE106" s="48">
        <f t="shared" si="31"/>
        <v>-1.3163820481230173</v>
      </c>
      <c r="BF106" s="48"/>
      <c r="BH106">
        <f t="shared" si="32"/>
        <v>2.4517746990888316</v>
      </c>
      <c r="BI106">
        <f t="shared" si="32"/>
        <v>2.6979806526684089</v>
      </c>
      <c r="BJ106">
        <f t="shared" si="32"/>
        <v>3.0060085384044486</v>
      </c>
      <c r="BK106">
        <f t="shared" si="32"/>
        <v>0.58433180279100083</v>
      </c>
      <c r="BL106">
        <f t="shared" si="22"/>
        <v>1.7150324090561091</v>
      </c>
      <c r="BM106">
        <f t="shared" si="33"/>
        <v>0.58433180279100083</v>
      </c>
      <c r="BP106" t="str" cm="1">
        <f t="array" ref="BP106">INDEX($BH$1:$BL$1,,MATCH(BM106,BH106:BL106,0))</f>
        <v>Diet Coke</v>
      </c>
      <c r="BQ106" t="s">
        <v>63</v>
      </c>
    </row>
    <row r="107" spans="8:69" x14ac:dyDescent="0.2">
      <c r="H107">
        <v>100</v>
      </c>
      <c r="I107">
        <v>4</v>
      </c>
      <c r="J107">
        <v>7</v>
      </c>
      <c r="K107">
        <v>10</v>
      </c>
      <c r="L107">
        <v>13</v>
      </c>
      <c r="M107">
        <v>16</v>
      </c>
      <c r="N107">
        <v>1</v>
      </c>
      <c r="O107">
        <v>2</v>
      </c>
      <c r="P107">
        <v>3</v>
      </c>
      <c r="Q107">
        <v>6</v>
      </c>
      <c r="R107">
        <v>9</v>
      </c>
      <c r="S107">
        <v>12</v>
      </c>
      <c r="T107">
        <v>15</v>
      </c>
      <c r="U107">
        <v>18</v>
      </c>
      <c r="V107">
        <v>19</v>
      </c>
      <c r="W107">
        <v>20</v>
      </c>
      <c r="X107">
        <v>5</v>
      </c>
      <c r="Y107">
        <v>8</v>
      </c>
      <c r="Z107">
        <v>11</v>
      </c>
      <c r="AA107">
        <v>14</v>
      </c>
      <c r="AB107">
        <v>17</v>
      </c>
      <c r="AD107">
        <f t="shared" si="34"/>
        <v>32</v>
      </c>
      <c r="AE107">
        <f t="shared" si="23"/>
        <v>32</v>
      </c>
      <c r="AF107">
        <f t="shared" si="23"/>
        <v>42</v>
      </c>
      <c r="AG107">
        <f t="shared" si="23"/>
        <v>52</v>
      </c>
      <c r="AH107">
        <f t="shared" si="23"/>
        <v>62</v>
      </c>
      <c r="AI107">
        <f t="shared" si="24"/>
        <v>139</v>
      </c>
      <c r="AJ107">
        <f t="shared" si="24"/>
        <v>71</v>
      </c>
      <c r="AK107">
        <f t="shared" si="25"/>
        <v>134</v>
      </c>
      <c r="AL107">
        <f t="shared" si="25"/>
        <v>76</v>
      </c>
      <c r="AN107" s="17">
        <f t="shared" si="35"/>
        <v>0</v>
      </c>
      <c r="AO107" s="17">
        <f t="shared" si="37"/>
        <v>0</v>
      </c>
      <c r="AP107" s="17">
        <f t="shared" si="37"/>
        <v>9.3457943925233641E-2</v>
      </c>
      <c r="AQ107" s="17">
        <f t="shared" si="37"/>
        <v>0.18691588785046728</v>
      </c>
      <c r="AR107" s="17">
        <f t="shared" si="37"/>
        <v>0.28037383177570091</v>
      </c>
      <c r="AS107" s="17">
        <f t="shared" si="36"/>
        <v>1</v>
      </c>
      <c r="AT107" s="17">
        <f t="shared" si="36"/>
        <v>0.3644859813084112</v>
      </c>
      <c r="AU107" s="17">
        <f t="shared" si="36"/>
        <v>0.95327102803738317</v>
      </c>
      <c r="AV107" s="17">
        <f t="shared" si="36"/>
        <v>0.41121495327102803</v>
      </c>
      <c r="AX107" s="41">
        <f t="shared" si="26"/>
        <v>0.28037383177570091</v>
      </c>
      <c r="AY107" s="41">
        <f t="shared" si="27"/>
        <v>-0.63551401869158886</v>
      </c>
      <c r="AZ107" s="41">
        <f t="shared" si="28"/>
        <v>0.5420560747663552</v>
      </c>
      <c r="BC107" s="17">
        <f t="shared" si="29"/>
        <v>-0.55648541778387406</v>
      </c>
      <c r="BD107" s="17">
        <f t="shared" si="30"/>
        <v>-1.2639574284361088</v>
      </c>
      <c r="BE107" s="48">
        <f t="shared" si="31"/>
        <v>1.0304525431031801</v>
      </c>
      <c r="BF107" s="48"/>
      <c r="BH107">
        <f t="shared" si="32"/>
        <v>0.14820232096333935</v>
      </c>
      <c r="BI107">
        <f t="shared" si="32"/>
        <v>2.9398621308502633</v>
      </c>
      <c r="BJ107">
        <f t="shared" si="32"/>
        <v>2.3703921039665938</v>
      </c>
      <c r="BK107">
        <f t="shared" si="32"/>
        <v>2.0664299051597159</v>
      </c>
      <c r="BL107">
        <f t="shared" si="22"/>
        <v>3.1814395014146846</v>
      </c>
      <c r="BM107">
        <f t="shared" si="33"/>
        <v>0.14820232096333935</v>
      </c>
      <c r="BP107" t="str" cm="1">
        <f t="array" ref="BP107">INDEX($BH$1:$BL$1,,MATCH(BM107,BH107:BL107,0))</f>
        <v>Regular Coke</v>
      </c>
      <c r="BQ107" t="s">
        <v>66</v>
      </c>
    </row>
    <row r="108" spans="8:69" x14ac:dyDescent="0.2">
      <c r="H108">
        <v>101</v>
      </c>
      <c r="I108">
        <v>6</v>
      </c>
      <c r="J108">
        <v>9</v>
      </c>
      <c r="K108">
        <v>11</v>
      </c>
      <c r="L108">
        <v>14</v>
      </c>
      <c r="M108">
        <v>17</v>
      </c>
      <c r="N108">
        <v>1</v>
      </c>
      <c r="O108">
        <v>2</v>
      </c>
      <c r="P108">
        <v>3</v>
      </c>
      <c r="Q108">
        <v>5</v>
      </c>
      <c r="R108">
        <v>8</v>
      </c>
      <c r="S108">
        <v>13</v>
      </c>
      <c r="T108">
        <v>16</v>
      </c>
      <c r="U108">
        <v>18</v>
      </c>
      <c r="V108">
        <v>19</v>
      </c>
      <c r="W108">
        <v>20</v>
      </c>
      <c r="X108">
        <v>4</v>
      </c>
      <c r="Y108">
        <v>7</v>
      </c>
      <c r="Z108">
        <v>10</v>
      </c>
      <c r="AA108">
        <v>12</v>
      </c>
      <c r="AB108">
        <v>15</v>
      </c>
      <c r="AD108">
        <f t="shared" si="34"/>
        <v>34</v>
      </c>
      <c r="AE108">
        <f t="shared" si="23"/>
        <v>34</v>
      </c>
      <c r="AF108">
        <f t="shared" si="23"/>
        <v>42</v>
      </c>
      <c r="AG108">
        <f t="shared" si="23"/>
        <v>50</v>
      </c>
      <c r="AH108">
        <f t="shared" si="23"/>
        <v>60</v>
      </c>
      <c r="AI108">
        <f t="shared" si="24"/>
        <v>134</v>
      </c>
      <c r="AJ108">
        <f t="shared" si="24"/>
        <v>76</v>
      </c>
      <c r="AK108">
        <f t="shared" si="25"/>
        <v>143</v>
      </c>
      <c r="AL108">
        <f t="shared" si="25"/>
        <v>67</v>
      </c>
      <c r="AN108" s="17">
        <f t="shared" si="35"/>
        <v>0</v>
      </c>
      <c r="AO108" s="17">
        <f t="shared" si="37"/>
        <v>0</v>
      </c>
      <c r="AP108" s="17">
        <f t="shared" si="37"/>
        <v>7.3394495412844041E-2</v>
      </c>
      <c r="AQ108" s="17">
        <f t="shared" si="37"/>
        <v>0.14678899082568808</v>
      </c>
      <c r="AR108" s="17">
        <f t="shared" si="37"/>
        <v>0.23853211009174313</v>
      </c>
      <c r="AS108" s="17">
        <f t="shared" si="36"/>
        <v>0.91743119266055051</v>
      </c>
      <c r="AT108" s="17">
        <f t="shared" si="36"/>
        <v>0.38532110091743121</v>
      </c>
      <c r="AU108" s="17">
        <f t="shared" si="36"/>
        <v>1</v>
      </c>
      <c r="AV108" s="17">
        <f t="shared" si="36"/>
        <v>0.30275229357798167</v>
      </c>
      <c r="AX108" s="41">
        <f t="shared" si="26"/>
        <v>0.23853211009174313</v>
      </c>
      <c r="AY108" s="41">
        <f t="shared" si="27"/>
        <v>-0.5321100917431193</v>
      </c>
      <c r="AZ108" s="41">
        <f t="shared" si="28"/>
        <v>0.69724770642201839</v>
      </c>
      <c r="BC108" s="17">
        <f t="shared" si="29"/>
        <v>-0.93826038246036858</v>
      </c>
      <c r="BD108" s="17">
        <f t="shared" si="30"/>
        <v>-1.0573712669132753</v>
      </c>
      <c r="BE108" s="48">
        <f t="shared" si="31"/>
        <v>1.3303062881936765</v>
      </c>
      <c r="BF108" s="48"/>
      <c r="BH108">
        <f t="shared" si="32"/>
        <v>0.42557591101392278</v>
      </c>
      <c r="BI108">
        <f t="shared" si="32"/>
        <v>3.2765837994311866</v>
      </c>
      <c r="BJ108">
        <f t="shared" si="32"/>
        <v>2.2154836989638191</v>
      </c>
      <c r="BK108">
        <f t="shared" si="32"/>
        <v>2.4103055681569865</v>
      </c>
      <c r="BL108">
        <f t="shared" si="22"/>
        <v>3.2921692223630892</v>
      </c>
      <c r="BM108">
        <f t="shared" si="33"/>
        <v>0.42557591101392278</v>
      </c>
      <c r="BP108" t="str" cm="1">
        <f t="array" ref="BP108">INDEX($BH$1:$BL$1,,MATCH(BM108,BH108:BL108,0))</f>
        <v>Regular Coke</v>
      </c>
      <c r="BQ108" t="s">
        <v>66</v>
      </c>
    </row>
    <row r="109" spans="8:69" x14ac:dyDescent="0.2">
      <c r="H109">
        <v>102</v>
      </c>
      <c r="I109">
        <v>1</v>
      </c>
      <c r="J109">
        <v>2</v>
      </c>
      <c r="K109">
        <v>4</v>
      </c>
      <c r="L109">
        <v>7</v>
      </c>
      <c r="M109">
        <v>10</v>
      </c>
      <c r="N109">
        <v>3</v>
      </c>
      <c r="O109">
        <v>6</v>
      </c>
      <c r="P109">
        <v>9</v>
      </c>
      <c r="Q109">
        <v>13</v>
      </c>
      <c r="R109">
        <v>16</v>
      </c>
      <c r="S109">
        <v>6</v>
      </c>
      <c r="T109">
        <v>9</v>
      </c>
      <c r="U109">
        <v>13</v>
      </c>
      <c r="V109">
        <v>16</v>
      </c>
      <c r="W109">
        <v>18</v>
      </c>
      <c r="X109">
        <v>11</v>
      </c>
      <c r="Y109">
        <v>14</v>
      </c>
      <c r="Z109">
        <v>17</v>
      </c>
      <c r="AA109">
        <v>19</v>
      </c>
      <c r="AB109">
        <v>20</v>
      </c>
      <c r="AD109">
        <f t="shared" si="34"/>
        <v>31</v>
      </c>
      <c r="AE109">
        <f t="shared" si="23"/>
        <v>31</v>
      </c>
      <c r="AF109">
        <f t="shared" si="23"/>
        <v>43</v>
      </c>
      <c r="AG109">
        <f t="shared" si="23"/>
        <v>55</v>
      </c>
      <c r="AH109">
        <f t="shared" si="23"/>
        <v>64</v>
      </c>
      <c r="AI109">
        <f t="shared" si="24"/>
        <v>143</v>
      </c>
      <c r="AJ109">
        <f t="shared" si="24"/>
        <v>71</v>
      </c>
      <c r="AK109">
        <f t="shared" si="25"/>
        <v>86</v>
      </c>
      <c r="AL109">
        <f t="shared" si="25"/>
        <v>128</v>
      </c>
      <c r="AN109" s="17">
        <f t="shared" si="35"/>
        <v>0</v>
      </c>
      <c r="AO109" s="17">
        <f t="shared" si="37"/>
        <v>0</v>
      </c>
      <c r="AP109" s="17">
        <f t="shared" si="37"/>
        <v>0.10714285714285714</v>
      </c>
      <c r="AQ109" s="17">
        <f t="shared" si="37"/>
        <v>0.21428571428571427</v>
      </c>
      <c r="AR109" s="17">
        <f t="shared" si="37"/>
        <v>0.29464285714285715</v>
      </c>
      <c r="AS109" s="17">
        <f t="shared" si="36"/>
        <v>1</v>
      </c>
      <c r="AT109" s="17">
        <f t="shared" si="36"/>
        <v>0.35714285714285715</v>
      </c>
      <c r="AU109" s="17">
        <f t="shared" si="36"/>
        <v>0.49107142857142855</v>
      </c>
      <c r="AV109" s="17">
        <f t="shared" si="36"/>
        <v>0.8660714285714286</v>
      </c>
      <c r="AX109" s="41">
        <f t="shared" si="26"/>
        <v>0.29464285714285715</v>
      </c>
      <c r="AY109" s="41">
        <f t="shared" si="27"/>
        <v>-0.64285714285714279</v>
      </c>
      <c r="AZ109" s="41">
        <f t="shared" si="28"/>
        <v>-0.37500000000000006</v>
      </c>
      <c r="BC109" s="17">
        <f t="shared" si="29"/>
        <v>-0.42629104632227416</v>
      </c>
      <c r="BD109" s="17">
        <f t="shared" si="30"/>
        <v>-1.2786279335098989</v>
      </c>
      <c r="BE109" s="48">
        <f t="shared" si="31"/>
        <v>-0.74143873442916242</v>
      </c>
      <c r="BF109" s="48"/>
      <c r="BH109">
        <f t="shared" si="32"/>
        <v>1.841241131181184</v>
      </c>
      <c r="BI109">
        <f t="shared" si="32"/>
        <v>2.7301595246132644</v>
      </c>
      <c r="BJ109">
        <f t="shared" si="32"/>
        <v>3.0201651602154964</v>
      </c>
      <c r="BK109">
        <f t="shared" si="32"/>
        <v>0.31292402222322802</v>
      </c>
      <c r="BL109">
        <f t="shared" si="22"/>
        <v>2.3578126811356039</v>
      </c>
      <c r="BM109">
        <f t="shared" si="33"/>
        <v>0.31292402222322802</v>
      </c>
      <c r="BP109" t="str" cm="1">
        <f t="array" ref="BP109">INDEX($BH$1:$BL$1,,MATCH(BM109,BH109:BL109,0))</f>
        <v>Diet Coke</v>
      </c>
      <c r="BQ109" t="s">
        <v>63</v>
      </c>
    </row>
    <row r="110" spans="8:69" x14ac:dyDescent="0.2">
      <c r="H110">
        <v>103</v>
      </c>
      <c r="I110">
        <v>3</v>
      </c>
      <c r="J110">
        <v>7</v>
      </c>
      <c r="K110">
        <v>11</v>
      </c>
      <c r="L110">
        <v>15</v>
      </c>
      <c r="M110">
        <v>19</v>
      </c>
      <c r="N110">
        <v>4</v>
      </c>
      <c r="O110">
        <v>8</v>
      </c>
      <c r="P110">
        <v>12</v>
      </c>
      <c r="Q110">
        <v>16</v>
      </c>
      <c r="R110">
        <v>20</v>
      </c>
      <c r="S110">
        <v>1</v>
      </c>
      <c r="T110">
        <v>5</v>
      </c>
      <c r="U110">
        <v>9</v>
      </c>
      <c r="V110">
        <v>13</v>
      </c>
      <c r="W110">
        <v>17</v>
      </c>
      <c r="X110">
        <v>2</v>
      </c>
      <c r="Y110">
        <v>6</v>
      </c>
      <c r="Z110">
        <v>10</v>
      </c>
      <c r="AA110">
        <v>14</v>
      </c>
      <c r="AB110">
        <v>18</v>
      </c>
      <c r="AD110">
        <f t="shared" si="34"/>
        <v>26</v>
      </c>
      <c r="AE110">
        <f t="shared" si="23"/>
        <v>26</v>
      </c>
      <c r="AF110">
        <f t="shared" si="23"/>
        <v>42</v>
      </c>
      <c r="AG110">
        <f t="shared" si="23"/>
        <v>58</v>
      </c>
      <c r="AH110">
        <f t="shared" si="23"/>
        <v>74</v>
      </c>
      <c r="AI110">
        <f t="shared" si="24"/>
        <v>95</v>
      </c>
      <c r="AJ110">
        <f t="shared" si="24"/>
        <v>115</v>
      </c>
      <c r="AK110">
        <f t="shared" si="25"/>
        <v>100</v>
      </c>
      <c r="AL110">
        <f t="shared" si="25"/>
        <v>110</v>
      </c>
      <c r="AN110" s="17">
        <f t="shared" si="35"/>
        <v>0</v>
      </c>
      <c r="AO110" s="17">
        <f t="shared" si="37"/>
        <v>0</v>
      </c>
      <c r="AP110" s="17">
        <f t="shared" si="37"/>
        <v>0.1797752808988764</v>
      </c>
      <c r="AQ110" s="17">
        <f t="shared" si="37"/>
        <v>0.3595505617977528</v>
      </c>
      <c r="AR110" s="17">
        <f t="shared" si="37"/>
        <v>0.5393258426966292</v>
      </c>
      <c r="AS110" s="17">
        <f t="shared" si="36"/>
        <v>0.7752808988764045</v>
      </c>
      <c r="AT110" s="17">
        <f t="shared" si="36"/>
        <v>1</v>
      </c>
      <c r="AU110" s="17">
        <f t="shared" si="36"/>
        <v>0.8314606741573034</v>
      </c>
      <c r="AV110" s="17">
        <f t="shared" si="36"/>
        <v>0.9438202247191011</v>
      </c>
      <c r="AX110" s="41">
        <f t="shared" si="26"/>
        <v>0.5393258426966292</v>
      </c>
      <c r="AY110" s="41">
        <f t="shared" si="27"/>
        <v>0.2247191011235955</v>
      </c>
      <c r="AZ110" s="41">
        <f t="shared" si="28"/>
        <v>-0.11235955056179769</v>
      </c>
      <c r="BC110" s="17">
        <f t="shared" si="29"/>
        <v>1.8062614015026837</v>
      </c>
      <c r="BD110" s="17">
        <f t="shared" si="30"/>
        <v>0.45466451834925775</v>
      </c>
      <c r="BE110" s="48">
        <f t="shared" si="31"/>
        <v>-0.23397759405637703</v>
      </c>
      <c r="BF110" s="48"/>
      <c r="BH110">
        <f t="shared" si="32"/>
        <v>3.16923059786915</v>
      </c>
      <c r="BI110">
        <f t="shared" si="32"/>
        <v>0.33470357180618643</v>
      </c>
      <c r="BJ110">
        <f t="shared" si="32"/>
        <v>2.7530183412676799</v>
      </c>
      <c r="BK110">
        <f t="shared" si="32"/>
        <v>2.9179015469252327</v>
      </c>
      <c r="BL110">
        <f t="shared" si="22"/>
        <v>2.512351171439231</v>
      </c>
      <c r="BM110">
        <f t="shared" si="33"/>
        <v>0.33470357180618643</v>
      </c>
      <c r="BP110" t="str" cm="1">
        <f t="array" ref="BP110">INDEX($BH$1:$BL$1,,MATCH(BM110,BH110:BL110,0))</f>
        <v>Price Only</v>
      </c>
      <c r="BQ110" t="s">
        <v>62</v>
      </c>
    </row>
    <row r="111" spans="8:69" x14ac:dyDescent="0.2">
      <c r="H111">
        <v>104</v>
      </c>
      <c r="I111">
        <v>4</v>
      </c>
      <c r="J111">
        <v>7</v>
      </c>
      <c r="K111">
        <v>11</v>
      </c>
      <c r="L111">
        <v>15</v>
      </c>
      <c r="M111">
        <v>18</v>
      </c>
      <c r="N111">
        <v>1</v>
      </c>
      <c r="O111">
        <v>2</v>
      </c>
      <c r="P111">
        <v>5</v>
      </c>
      <c r="Q111">
        <v>8</v>
      </c>
      <c r="R111">
        <v>12</v>
      </c>
      <c r="S111">
        <v>9</v>
      </c>
      <c r="T111">
        <v>13</v>
      </c>
      <c r="U111">
        <v>16</v>
      </c>
      <c r="V111">
        <v>19</v>
      </c>
      <c r="W111">
        <v>20</v>
      </c>
      <c r="X111">
        <v>3</v>
      </c>
      <c r="Y111">
        <v>6</v>
      </c>
      <c r="Z111">
        <v>10</v>
      </c>
      <c r="AA111">
        <v>14</v>
      </c>
      <c r="AB111">
        <v>17</v>
      </c>
      <c r="AD111">
        <f t="shared" si="34"/>
        <v>28</v>
      </c>
      <c r="AE111">
        <f t="shared" si="23"/>
        <v>28</v>
      </c>
      <c r="AF111">
        <f t="shared" si="23"/>
        <v>42</v>
      </c>
      <c r="AG111">
        <f t="shared" si="23"/>
        <v>56</v>
      </c>
      <c r="AH111">
        <f t="shared" si="23"/>
        <v>67</v>
      </c>
      <c r="AI111">
        <f t="shared" si="24"/>
        <v>127</v>
      </c>
      <c r="AJ111">
        <f t="shared" si="24"/>
        <v>83</v>
      </c>
      <c r="AK111">
        <f t="shared" si="25"/>
        <v>132</v>
      </c>
      <c r="AL111">
        <f t="shared" si="25"/>
        <v>78</v>
      </c>
      <c r="AN111" s="17">
        <f t="shared" si="35"/>
        <v>0</v>
      </c>
      <c r="AO111" s="17">
        <f t="shared" si="37"/>
        <v>0</v>
      </c>
      <c r="AP111" s="17">
        <f t="shared" si="37"/>
        <v>0.13461538461538461</v>
      </c>
      <c r="AQ111" s="17">
        <f t="shared" si="37"/>
        <v>0.26923076923076922</v>
      </c>
      <c r="AR111" s="17">
        <f t="shared" si="37"/>
        <v>0.375</v>
      </c>
      <c r="AS111" s="17">
        <f t="shared" si="36"/>
        <v>0.95192307692307687</v>
      </c>
      <c r="AT111" s="17">
        <f t="shared" si="36"/>
        <v>0.52884615384615385</v>
      </c>
      <c r="AU111" s="17">
        <f t="shared" si="36"/>
        <v>1</v>
      </c>
      <c r="AV111" s="17">
        <f t="shared" si="36"/>
        <v>0.48076923076923078</v>
      </c>
      <c r="AX111" s="41">
        <f t="shared" si="26"/>
        <v>0.375</v>
      </c>
      <c r="AY111" s="41">
        <f t="shared" si="27"/>
        <v>-0.42307692307692302</v>
      </c>
      <c r="AZ111" s="41">
        <f t="shared" si="28"/>
        <v>0.51923076923076916</v>
      </c>
      <c r="BC111" s="17">
        <f t="shared" si="29"/>
        <v>0.30690883506673416</v>
      </c>
      <c r="BD111" s="17">
        <f t="shared" si="30"/>
        <v>-0.83953869074190635</v>
      </c>
      <c r="BE111" s="48">
        <f t="shared" si="31"/>
        <v>0.98635059459821028</v>
      </c>
      <c r="BF111" s="48"/>
      <c r="BH111">
        <f t="shared" si="32"/>
        <v>0.95662160059251944</v>
      </c>
      <c r="BI111">
        <f t="shared" si="32"/>
        <v>2.0573355733541572</v>
      </c>
      <c r="BJ111">
        <f t="shared" si="32"/>
        <v>2.1107365177725863</v>
      </c>
      <c r="BK111">
        <f t="shared" si="32"/>
        <v>2.1920781701739078</v>
      </c>
      <c r="BL111">
        <f t="shared" si="22"/>
        <v>2.953423117260654</v>
      </c>
      <c r="BM111">
        <f t="shared" si="33"/>
        <v>0.95662160059251944</v>
      </c>
      <c r="BP111" t="str" cm="1">
        <f t="array" ref="BP111">INDEX($BH$1:$BL$1,,MATCH(BM111,BH111:BL111,0))</f>
        <v>Regular Coke</v>
      </c>
      <c r="BQ111" t="s">
        <v>66</v>
      </c>
    </row>
    <row r="112" spans="8:69" x14ac:dyDescent="0.2">
      <c r="H112">
        <v>105</v>
      </c>
      <c r="I112">
        <v>5</v>
      </c>
      <c r="J112">
        <v>8</v>
      </c>
      <c r="K112">
        <v>11</v>
      </c>
      <c r="L112">
        <v>14</v>
      </c>
      <c r="M112">
        <v>17</v>
      </c>
      <c r="N112">
        <v>12</v>
      </c>
      <c r="O112">
        <v>15</v>
      </c>
      <c r="P112">
        <v>18</v>
      </c>
      <c r="Q112">
        <v>19</v>
      </c>
      <c r="R112">
        <v>20</v>
      </c>
      <c r="S112">
        <v>1</v>
      </c>
      <c r="T112">
        <v>2</v>
      </c>
      <c r="U112">
        <v>3</v>
      </c>
      <c r="V112">
        <v>6</v>
      </c>
      <c r="W112">
        <v>9</v>
      </c>
      <c r="X112">
        <v>4</v>
      </c>
      <c r="Y112">
        <v>7</v>
      </c>
      <c r="Z112">
        <v>10</v>
      </c>
      <c r="AA112">
        <v>13</v>
      </c>
      <c r="AB112">
        <v>16</v>
      </c>
      <c r="AD112">
        <f t="shared" si="34"/>
        <v>32</v>
      </c>
      <c r="AE112">
        <f t="shared" si="23"/>
        <v>32</v>
      </c>
      <c r="AF112">
        <f t="shared" si="23"/>
        <v>42</v>
      </c>
      <c r="AG112">
        <f t="shared" si="23"/>
        <v>52</v>
      </c>
      <c r="AH112">
        <f t="shared" si="23"/>
        <v>62</v>
      </c>
      <c r="AI112">
        <f t="shared" si="24"/>
        <v>71</v>
      </c>
      <c r="AJ112">
        <f t="shared" si="24"/>
        <v>139</v>
      </c>
      <c r="AK112">
        <f t="shared" si="25"/>
        <v>76</v>
      </c>
      <c r="AL112">
        <f t="shared" si="25"/>
        <v>134</v>
      </c>
      <c r="AN112" s="17">
        <f t="shared" si="35"/>
        <v>0</v>
      </c>
      <c r="AO112" s="17">
        <f t="shared" si="37"/>
        <v>0</v>
      </c>
      <c r="AP112" s="17">
        <f t="shared" si="37"/>
        <v>9.3457943925233641E-2</v>
      </c>
      <c r="AQ112" s="17">
        <f t="shared" si="37"/>
        <v>0.18691588785046728</v>
      </c>
      <c r="AR112" s="17">
        <f t="shared" si="37"/>
        <v>0.28037383177570091</v>
      </c>
      <c r="AS112" s="17">
        <f t="shared" si="36"/>
        <v>0.3644859813084112</v>
      </c>
      <c r="AT112" s="17">
        <f t="shared" si="36"/>
        <v>1</v>
      </c>
      <c r="AU112" s="17">
        <f t="shared" si="36"/>
        <v>0.41121495327102803</v>
      </c>
      <c r="AV112" s="17">
        <f t="shared" si="36"/>
        <v>0.95327102803738317</v>
      </c>
      <c r="AX112" s="41">
        <f t="shared" si="26"/>
        <v>0.28037383177570091</v>
      </c>
      <c r="AY112" s="41">
        <f t="shared" si="27"/>
        <v>0.63551401869158886</v>
      </c>
      <c r="AZ112" s="41">
        <f t="shared" si="28"/>
        <v>-0.5420560747663552</v>
      </c>
      <c r="BC112" s="17">
        <f t="shared" si="29"/>
        <v>-0.55648541778387406</v>
      </c>
      <c r="BD112" s="17">
        <f t="shared" si="30"/>
        <v>1.2753736316090665</v>
      </c>
      <c r="BE112" s="48">
        <f t="shared" si="31"/>
        <v>-1.0642163811643535</v>
      </c>
      <c r="BF112" s="48"/>
      <c r="BH112">
        <f t="shared" si="32"/>
        <v>3.2288316077879311</v>
      </c>
      <c r="BI112">
        <f t="shared" si="32"/>
        <v>2.763701972652576</v>
      </c>
      <c r="BJ112">
        <f t="shared" si="32"/>
        <v>2.1836906543043231</v>
      </c>
      <c r="BK112">
        <f t="shared" si="32"/>
        <v>2.4530303033711922</v>
      </c>
      <c r="BL112">
        <f t="shared" si="22"/>
        <v>0.27214017006033597</v>
      </c>
      <c r="BM112">
        <f t="shared" si="33"/>
        <v>0.27214017006033597</v>
      </c>
      <c r="BP112" t="str" cm="1">
        <f t="array" ref="BP112">INDEX($BH$1:$BL$1,,MATCH(BM112,BH112:BL112,0))</f>
        <v>Diet Pepsi</v>
      </c>
      <c r="BQ112" t="s">
        <v>65</v>
      </c>
    </row>
    <row r="113" spans="8:69" x14ac:dyDescent="0.2">
      <c r="H113">
        <v>106</v>
      </c>
      <c r="I113">
        <v>1</v>
      </c>
      <c r="J113">
        <v>2</v>
      </c>
      <c r="K113">
        <v>4</v>
      </c>
      <c r="L113">
        <v>6</v>
      </c>
      <c r="M113">
        <v>9</v>
      </c>
      <c r="N113">
        <v>3</v>
      </c>
      <c r="O113">
        <v>5</v>
      </c>
      <c r="P113">
        <v>8</v>
      </c>
      <c r="Q113">
        <v>11</v>
      </c>
      <c r="R113">
        <v>14</v>
      </c>
      <c r="S113">
        <v>7</v>
      </c>
      <c r="T113">
        <v>10</v>
      </c>
      <c r="U113">
        <v>13</v>
      </c>
      <c r="V113">
        <v>16</v>
      </c>
      <c r="W113">
        <v>18</v>
      </c>
      <c r="X113">
        <v>12</v>
      </c>
      <c r="Y113">
        <v>15</v>
      </c>
      <c r="Z113">
        <v>17</v>
      </c>
      <c r="AA113">
        <v>19</v>
      </c>
      <c r="AB113">
        <v>20</v>
      </c>
      <c r="AD113">
        <f t="shared" si="34"/>
        <v>32</v>
      </c>
      <c r="AE113">
        <f t="shared" si="23"/>
        <v>32</v>
      </c>
      <c r="AF113">
        <f t="shared" si="23"/>
        <v>42</v>
      </c>
      <c r="AG113">
        <f t="shared" si="23"/>
        <v>52</v>
      </c>
      <c r="AH113">
        <f t="shared" si="23"/>
        <v>61</v>
      </c>
      <c r="AI113">
        <f t="shared" si="24"/>
        <v>147</v>
      </c>
      <c r="AJ113">
        <f t="shared" si="24"/>
        <v>63</v>
      </c>
      <c r="AK113">
        <f t="shared" si="25"/>
        <v>86</v>
      </c>
      <c r="AL113">
        <f t="shared" si="25"/>
        <v>124</v>
      </c>
      <c r="AN113" s="17">
        <f t="shared" si="35"/>
        <v>0</v>
      </c>
      <c r="AO113" s="17">
        <f t="shared" si="37"/>
        <v>0</v>
      </c>
      <c r="AP113" s="17">
        <f t="shared" si="37"/>
        <v>8.6956521739130432E-2</v>
      </c>
      <c r="AQ113" s="17">
        <f t="shared" si="37"/>
        <v>0.17391304347826086</v>
      </c>
      <c r="AR113" s="17">
        <f t="shared" si="37"/>
        <v>0.25217391304347825</v>
      </c>
      <c r="AS113" s="17">
        <f t="shared" si="36"/>
        <v>1</v>
      </c>
      <c r="AT113" s="17">
        <f t="shared" si="36"/>
        <v>0.26956521739130435</v>
      </c>
      <c r="AU113" s="17">
        <f t="shared" si="36"/>
        <v>0.46956521739130436</v>
      </c>
      <c r="AV113" s="17">
        <f t="shared" si="36"/>
        <v>0.8</v>
      </c>
      <c r="AX113" s="41">
        <f t="shared" si="26"/>
        <v>0.25217391304347825</v>
      </c>
      <c r="AY113" s="41">
        <f t="shared" si="27"/>
        <v>-0.73043478260869565</v>
      </c>
      <c r="AZ113" s="41">
        <f t="shared" si="28"/>
        <v>-0.33043478260869569</v>
      </c>
      <c r="BC113" s="17">
        <f t="shared" si="29"/>
        <v>-0.81378895465057155</v>
      </c>
      <c r="BD113" s="17">
        <f t="shared" si="30"/>
        <v>-1.453595451334623</v>
      </c>
      <c r="BE113" s="48">
        <f t="shared" si="31"/>
        <v>-0.65533198245425928</v>
      </c>
      <c r="BF113" s="48"/>
      <c r="BH113">
        <f t="shared" si="32"/>
        <v>1.7836585379106107</v>
      </c>
      <c r="BI113">
        <f t="shared" si="32"/>
        <v>3.1198098472468891</v>
      </c>
      <c r="BJ113">
        <f t="shared" si="32"/>
        <v>3.1245527185387085</v>
      </c>
      <c r="BK113">
        <f t="shared" si="32"/>
        <v>0.57638846122240084</v>
      </c>
      <c r="BL113">
        <f t="shared" si="22"/>
        <v>2.5709005681021004</v>
      </c>
      <c r="BM113">
        <f t="shared" si="33"/>
        <v>0.57638846122240084</v>
      </c>
      <c r="BP113" t="str" cm="1">
        <f t="array" ref="BP113">INDEX($BH$1:$BL$1,,MATCH(BM113,BH113:BL113,0))</f>
        <v>Diet Coke</v>
      </c>
      <c r="BQ113" t="s">
        <v>63</v>
      </c>
    </row>
    <row r="114" spans="8:69" x14ac:dyDescent="0.2">
      <c r="H114">
        <v>107</v>
      </c>
      <c r="I114">
        <v>1</v>
      </c>
      <c r="J114">
        <v>5</v>
      </c>
      <c r="K114">
        <v>9</v>
      </c>
      <c r="L114">
        <v>13</v>
      </c>
      <c r="M114">
        <v>17</v>
      </c>
      <c r="N114">
        <v>3</v>
      </c>
      <c r="O114">
        <v>7</v>
      </c>
      <c r="P114">
        <v>11</v>
      </c>
      <c r="Q114">
        <v>15</v>
      </c>
      <c r="R114">
        <v>19</v>
      </c>
      <c r="S114">
        <v>2</v>
      </c>
      <c r="T114">
        <v>6</v>
      </c>
      <c r="U114">
        <v>10</v>
      </c>
      <c r="V114">
        <v>14</v>
      </c>
      <c r="W114">
        <v>18</v>
      </c>
      <c r="X114">
        <v>4</v>
      </c>
      <c r="Y114">
        <v>8</v>
      </c>
      <c r="Z114">
        <v>12</v>
      </c>
      <c r="AA114">
        <v>16</v>
      </c>
      <c r="AB114">
        <v>20</v>
      </c>
      <c r="AD114">
        <f t="shared" si="34"/>
        <v>26</v>
      </c>
      <c r="AE114">
        <f t="shared" si="23"/>
        <v>26</v>
      </c>
      <c r="AF114">
        <f t="shared" si="23"/>
        <v>42</v>
      </c>
      <c r="AG114">
        <f t="shared" si="23"/>
        <v>58</v>
      </c>
      <c r="AH114">
        <f t="shared" si="23"/>
        <v>74</v>
      </c>
      <c r="AI114">
        <f t="shared" si="24"/>
        <v>110</v>
      </c>
      <c r="AJ114">
        <f t="shared" si="24"/>
        <v>100</v>
      </c>
      <c r="AK114">
        <f t="shared" si="25"/>
        <v>95</v>
      </c>
      <c r="AL114">
        <f t="shared" si="25"/>
        <v>115</v>
      </c>
      <c r="AN114" s="17">
        <f t="shared" si="35"/>
        <v>0</v>
      </c>
      <c r="AO114" s="17">
        <f t="shared" si="37"/>
        <v>0</v>
      </c>
      <c r="AP114" s="17">
        <f t="shared" si="37"/>
        <v>0.1797752808988764</v>
      </c>
      <c r="AQ114" s="17">
        <f t="shared" si="37"/>
        <v>0.3595505617977528</v>
      </c>
      <c r="AR114" s="17">
        <f t="shared" si="37"/>
        <v>0.5393258426966292</v>
      </c>
      <c r="AS114" s="17">
        <f t="shared" si="36"/>
        <v>0.9438202247191011</v>
      </c>
      <c r="AT114" s="17">
        <f t="shared" si="36"/>
        <v>0.8314606741573034</v>
      </c>
      <c r="AU114" s="17">
        <f t="shared" si="36"/>
        <v>0.7752808988764045</v>
      </c>
      <c r="AV114" s="17">
        <f t="shared" si="36"/>
        <v>1</v>
      </c>
      <c r="AX114" s="41">
        <f t="shared" si="26"/>
        <v>0.5393258426966292</v>
      </c>
      <c r="AY114" s="41">
        <f t="shared" si="27"/>
        <v>-0.11235955056179769</v>
      </c>
      <c r="AZ114" s="41">
        <f t="shared" si="28"/>
        <v>-0.2247191011235955</v>
      </c>
      <c r="BC114" s="17">
        <f t="shared" si="29"/>
        <v>1.8062614015026837</v>
      </c>
      <c r="BD114" s="17">
        <f t="shared" si="30"/>
        <v>-0.21877010679491032</v>
      </c>
      <c r="BE114" s="48">
        <f t="shared" si="31"/>
        <v>-0.4510732690821676</v>
      </c>
      <c r="BF114" s="48"/>
      <c r="BH114">
        <f t="shared" si="32"/>
        <v>2.9965634223111595</v>
      </c>
      <c r="BI114">
        <f t="shared" si="32"/>
        <v>0.5808471259341984</v>
      </c>
      <c r="BJ114">
        <f t="shared" si="32"/>
        <v>3.0886016859805911</v>
      </c>
      <c r="BK114">
        <f t="shared" si="32"/>
        <v>2.5439121071166761</v>
      </c>
      <c r="BL114">
        <f t="shared" si="22"/>
        <v>2.6835440873170624</v>
      </c>
      <c r="BM114">
        <f t="shared" si="33"/>
        <v>0.5808471259341984</v>
      </c>
      <c r="BP114" t="str" cm="1">
        <f t="array" ref="BP114">INDEX($BH$1:$BL$1,,MATCH(BM114,BH114:BL114,0))</f>
        <v>Price Only</v>
      </c>
      <c r="BQ114" t="s">
        <v>62</v>
      </c>
    </row>
    <row r="115" spans="8:69" x14ac:dyDescent="0.2">
      <c r="H115">
        <v>108</v>
      </c>
      <c r="I115">
        <v>1</v>
      </c>
      <c r="J115">
        <v>2</v>
      </c>
      <c r="K115">
        <v>4</v>
      </c>
      <c r="L115">
        <v>7</v>
      </c>
      <c r="M115">
        <v>11</v>
      </c>
      <c r="N115">
        <v>3</v>
      </c>
      <c r="O115">
        <v>6</v>
      </c>
      <c r="P115">
        <v>9</v>
      </c>
      <c r="Q115">
        <v>13</v>
      </c>
      <c r="R115">
        <v>16</v>
      </c>
      <c r="S115">
        <v>5</v>
      </c>
      <c r="T115">
        <v>8</v>
      </c>
      <c r="U115">
        <v>12</v>
      </c>
      <c r="V115">
        <v>15</v>
      </c>
      <c r="W115">
        <v>18</v>
      </c>
      <c r="X115">
        <v>10</v>
      </c>
      <c r="Y115">
        <v>14</v>
      </c>
      <c r="Z115">
        <v>17</v>
      </c>
      <c r="AA115">
        <v>19</v>
      </c>
      <c r="AB115">
        <v>20</v>
      </c>
      <c r="AD115">
        <f t="shared" si="34"/>
        <v>30</v>
      </c>
      <c r="AE115">
        <f t="shared" si="23"/>
        <v>30</v>
      </c>
      <c r="AF115">
        <f t="shared" si="23"/>
        <v>42</v>
      </c>
      <c r="AG115">
        <f t="shared" si="23"/>
        <v>54</v>
      </c>
      <c r="AH115">
        <f t="shared" si="23"/>
        <v>65</v>
      </c>
      <c r="AI115">
        <f t="shared" si="24"/>
        <v>138</v>
      </c>
      <c r="AJ115">
        <f t="shared" si="24"/>
        <v>72</v>
      </c>
      <c r="AK115">
        <f t="shared" si="25"/>
        <v>83</v>
      </c>
      <c r="AL115">
        <f t="shared" si="25"/>
        <v>127</v>
      </c>
      <c r="AN115" s="17">
        <f t="shared" si="35"/>
        <v>0</v>
      </c>
      <c r="AO115" s="17">
        <f t="shared" si="37"/>
        <v>0</v>
      </c>
      <c r="AP115" s="17">
        <f t="shared" si="37"/>
        <v>0.1111111111111111</v>
      </c>
      <c r="AQ115" s="17">
        <f t="shared" si="37"/>
        <v>0.22222222222222221</v>
      </c>
      <c r="AR115" s="17">
        <f t="shared" si="37"/>
        <v>0.32407407407407407</v>
      </c>
      <c r="AS115" s="17">
        <f t="shared" si="36"/>
        <v>1</v>
      </c>
      <c r="AT115" s="17">
        <f t="shared" si="36"/>
        <v>0.3888888888888889</v>
      </c>
      <c r="AU115" s="17">
        <f t="shared" si="36"/>
        <v>0.49074074074074076</v>
      </c>
      <c r="AV115" s="17">
        <f t="shared" si="36"/>
        <v>0.89814814814814814</v>
      </c>
      <c r="AX115" s="41">
        <f t="shared" si="26"/>
        <v>0.32407407407407407</v>
      </c>
      <c r="AY115" s="41">
        <f t="shared" si="27"/>
        <v>-0.61111111111111116</v>
      </c>
      <c r="AZ115" s="41">
        <f t="shared" si="28"/>
        <v>-0.40740740740740738</v>
      </c>
      <c r="BC115" s="17">
        <f t="shared" si="29"/>
        <v>-0.15775281815922179</v>
      </c>
      <c r="BD115" s="17">
        <f t="shared" si="30"/>
        <v>-1.2152039317767447</v>
      </c>
      <c r="BE115" s="48">
        <f t="shared" si="31"/>
        <v>-0.80405475551298988</v>
      </c>
      <c r="BF115" s="48"/>
      <c r="BH115">
        <f t="shared" si="32"/>
        <v>1.9423925994328057</v>
      </c>
      <c r="BI115">
        <f t="shared" si="32"/>
        <v>2.501641677669022</v>
      </c>
      <c r="BJ115">
        <f t="shared" si="32"/>
        <v>3.0288429138308968</v>
      </c>
      <c r="BK115">
        <f t="shared" si="32"/>
        <v>0.39515860777803519</v>
      </c>
      <c r="BL115">
        <f t="shared" si="22"/>
        <v>2.3038716310482834</v>
      </c>
      <c r="BM115">
        <f t="shared" si="33"/>
        <v>0.39515860777803519</v>
      </c>
      <c r="BP115" t="str" cm="1">
        <f t="array" ref="BP115">INDEX($BH$1:$BL$1,,MATCH(BM115,BH115:BL115,0))</f>
        <v>Diet Coke</v>
      </c>
      <c r="BQ115" t="s">
        <v>63</v>
      </c>
    </row>
    <row r="116" spans="8:69" x14ac:dyDescent="0.2">
      <c r="H116">
        <v>109</v>
      </c>
      <c r="I116">
        <v>5</v>
      </c>
      <c r="J116">
        <v>8</v>
      </c>
      <c r="K116">
        <v>12</v>
      </c>
      <c r="L116">
        <v>15</v>
      </c>
      <c r="M116">
        <v>18</v>
      </c>
      <c r="N116">
        <v>1</v>
      </c>
      <c r="O116">
        <v>2</v>
      </c>
      <c r="P116">
        <v>4</v>
      </c>
      <c r="Q116">
        <v>7</v>
      </c>
      <c r="R116">
        <v>10</v>
      </c>
      <c r="S116">
        <v>11</v>
      </c>
      <c r="T116">
        <v>14</v>
      </c>
      <c r="U116">
        <v>17</v>
      </c>
      <c r="V116">
        <v>19</v>
      </c>
      <c r="W116">
        <v>20</v>
      </c>
      <c r="X116">
        <v>3</v>
      </c>
      <c r="Y116">
        <v>6</v>
      </c>
      <c r="Z116">
        <v>9</v>
      </c>
      <c r="AA116">
        <v>13</v>
      </c>
      <c r="AB116">
        <v>16</v>
      </c>
      <c r="AD116">
        <f t="shared" si="34"/>
        <v>30</v>
      </c>
      <c r="AE116">
        <f t="shared" si="23"/>
        <v>30</v>
      </c>
      <c r="AF116">
        <f t="shared" si="23"/>
        <v>42</v>
      </c>
      <c r="AG116">
        <f t="shared" si="23"/>
        <v>54</v>
      </c>
      <c r="AH116">
        <f t="shared" si="23"/>
        <v>64</v>
      </c>
      <c r="AI116">
        <f t="shared" si="24"/>
        <v>128</v>
      </c>
      <c r="AJ116">
        <f t="shared" si="24"/>
        <v>82</v>
      </c>
      <c r="AK116">
        <f t="shared" si="25"/>
        <v>139</v>
      </c>
      <c r="AL116">
        <f t="shared" si="25"/>
        <v>71</v>
      </c>
      <c r="AN116" s="17">
        <f t="shared" si="35"/>
        <v>0</v>
      </c>
      <c r="AO116" s="17">
        <f t="shared" si="37"/>
        <v>0</v>
      </c>
      <c r="AP116" s="17">
        <f t="shared" si="37"/>
        <v>0.11009174311926606</v>
      </c>
      <c r="AQ116" s="17">
        <f t="shared" si="37"/>
        <v>0.22018348623853212</v>
      </c>
      <c r="AR116" s="17">
        <f t="shared" si="37"/>
        <v>0.31192660550458717</v>
      </c>
      <c r="AS116" s="17">
        <f t="shared" si="36"/>
        <v>0.8990825688073395</v>
      </c>
      <c r="AT116" s="17">
        <f t="shared" si="36"/>
        <v>0.47706422018348627</v>
      </c>
      <c r="AU116" s="17">
        <f t="shared" si="36"/>
        <v>1</v>
      </c>
      <c r="AV116" s="17">
        <f t="shared" si="36"/>
        <v>0.37614678899082571</v>
      </c>
      <c r="AX116" s="41">
        <f t="shared" si="26"/>
        <v>0.31192660550458717</v>
      </c>
      <c r="AY116" s="41">
        <f t="shared" si="27"/>
        <v>-0.42201834862385323</v>
      </c>
      <c r="AZ116" s="41">
        <f t="shared" si="28"/>
        <v>0.62385321100917435</v>
      </c>
      <c r="BC116" s="17">
        <f t="shared" si="29"/>
        <v>-0.2685895427819267</v>
      </c>
      <c r="BD116" s="17">
        <f t="shared" si="30"/>
        <v>-0.83742381136160204</v>
      </c>
      <c r="BE116" s="48">
        <f t="shared" si="31"/>
        <v>1.1884970032227014</v>
      </c>
      <c r="BF116" s="48"/>
      <c r="BH116">
        <f t="shared" si="32"/>
        <v>0.45439028698924983</v>
      </c>
      <c r="BI116">
        <f t="shared" si="32"/>
        <v>2.5873974476504853</v>
      </c>
      <c r="BJ116">
        <f t="shared" si="32"/>
        <v>1.9578006904926271</v>
      </c>
      <c r="BK116">
        <f t="shared" si="32"/>
        <v>2.2565066068975881</v>
      </c>
      <c r="BL116">
        <f t="shared" si="22"/>
        <v>3.0129598485213971</v>
      </c>
      <c r="BM116">
        <f t="shared" si="33"/>
        <v>0.45439028698924983</v>
      </c>
      <c r="BP116" t="str" cm="1">
        <f t="array" ref="BP116">INDEX($BH$1:$BL$1,,MATCH(BM116,BH116:BL116,0))</f>
        <v>Regular Coke</v>
      </c>
      <c r="BQ116" t="s">
        <v>66</v>
      </c>
    </row>
    <row r="117" spans="8:69" x14ac:dyDescent="0.2">
      <c r="H117">
        <v>110</v>
      </c>
      <c r="I117">
        <v>1</v>
      </c>
      <c r="J117">
        <v>2</v>
      </c>
      <c r="K117">
        <v>4</v>
      </c>
      <c r="L117">
        <v>7</v>
      </c>
      <c r="M117">
        <v>10</v>
      </c>
      <c r="N117">
        <v>5</v>
      </c>
      <c r="O117">
        <v>8</v>
      </c>
      <c r="P117">
        <v>12</v>
      </c>
      <c r="Q117">
        <v>15</v>
      </c>
      <c r="R117">
        <v>18</v>
      </c>
      <c r="S117">
        <v>3</v>
      </c>
      <c r="T117">
        <v>6</v>
      </c>
      <c r="U117">
        <v>9</v>
      </c>
      <c r="V117">
        <v>13</v>
      </c>
      <c r="W117">
        <v>16</v>
      </c>
      <c r="X117">
        <v>11</v>
      </c>
      <c r="Y117">
        <v>14</v>
      </c>
      <c r="Z117">
        <v>17</v>
      </c>
      <c r="AA117">
        <v>19</v>
      </c>
      <c r="AB117">
        <v>20</v>
      </c>
      <c r="AD117">
        <f t="shared" si="34"/>
        <v>30</v>
      </c>
      <c r="AE117">
        <f t="shared" si="23"/>
        <v>30</v>
      </c>
      <c r="AF117">
        <f t="shared" si="23"/>
        <v>42</v>
      </c>
      <c r="AG117">
        <f t="shared" si="23"/>
        <v>54</v>
      </c>
      <c r="AH117">
        <f t="shared" si="23"/>
        <v>64</v>
      </c>
      <c r="AI117">
        <f t="shared" si="24"/>
        <v>128</v>
      </c>
      <c r="AJ117">
        <f t="shared" si="24"/>
        <v>82</v>
      </c>
      <c r="AK117">
        <f t="shared" si="25"/>
        <v>71</v>
      </c>
      <c r="AL117">
        <f t="shared" si="25"/>
        <v>139</v>
      </c>
      <c r="AN117" s="17">
        <f t="shared" si="35"/>
        <v>0</v>
      </c>
      <c r="AO117" s="17">
        <f t="shared" si="37"/>
        <v>0</v>
      </c>
      <c r="AP117" s="17">
        <f t="shared" si="37"/>
        <v>0.11009174311926606</v>
      </c>
      <c r="AQ117" s="17">
        <f t="shared" si="37"/>
        <v>0.22018348623853212</v>
      </c>
      <c r="AR117" s="17">
        <f t="shared" si="37"/>
        <v>0.31192660550458717</v>
      </c>
      <c r="AS117" s="17">
        <f t="shared" si="36"/>
        <v>0.8990825688073395</v>
      </c>
      <c r="AT117" s="17">
        <f t="shared" si="36"/>
        <v>0.47706422018348627</v>
      </c>
      <c r="AU117" s="17">
        <f t="shared" si="36"/>
        <v>0.37614678899082571</v>
      </c>
      <c r="AV117" s="17">
        <f t="shared" si="36"/>
        <v>1</v>
      </c>
      <c r="AX117" s="41">
        <f t="shared" si="26"/>
        <v>0.31192660550458717</v>
      </c>
      <c r="AY117" s="41">
        <f t="shared" si="27"/>
        <v>-0.42201834862385323</v>
      </c>
      <c r="AZ117" s="41">
        <f t="shared" si="28"/>
        <v>-0.62385321100917435</v>
      </c>
      <c r="BC117" s="17">
        <f t="shared" si="29"/>
        <v>-0.2685895427819267</v>
      </c>
      <c r="BD117" s="17">
        <f t="shared" si="30"/>
        <v>-0.83742381136160204</v>
      </c>
      <c r="BE117" s="48">
        <f t="shared" si="31"/>
        <v>-1.2222608412838747</v>
      </c>
      <c r="BF117" s="48"/>
      <c r="BH117">
        <f t="shared" si="32"/>
        <v>2.3502998564106203</v>
      </c>
      <c r="BI117">
        <f t="shared" si="32"/>
        <v>2.5684413899896308</v>
      </c>
      <c r="BJ117">
        <f t="shared" si="32"/>
        <v>3.0457812822632557</v>
      </c>
      <c r="BK117">
        <f t="shared" si="32"/>
        <v>0.4409898429923752</v>
      </c>
      <c r="BL117">
        <f t="shared" si="22"/>
        <v>1.8893297409818142</v>
      </c>
      <c r="BM117">
        <f t="shared" si="33"/>
        <v>0.4409898429923752</v>
      </c>
      <c r="BP117" t="str" cm="1">
        <f t="array" ref="BP117">INDEX($BH$1:$BL$1,,MATCH(BM117,BH117:BL117,0))</f>
        <v>Diet Coke</v>
      </c>
      <c r="BQ117" t="s">
        <v>63</v>
      </c>
    </row>
    <row r="118" spans="8:69" x14ac:dyDescent="0.2">
      <c r="H118">
        <v>111</v>
      </c>
      <c r="I118">
        <v>4</v>
      </c>
      <c r="J118">
        <v>8</v>
      </c>
      <c r="K118">
        <v>12</v>
      </c>
      <c r="L118">
        <v>16</v>
      </c>
      <c r="M118">
        <v>20</v>
      </c>
      <c r="N118">
        <v>3</v>
      </c>
      <c r="O118">
        <v>7</v>
      </c>
      <c r="P118">
        <v>11</v>
      </c>
      <c r="Q118">
        <v>15</v>
      </c>
      <c r="R118">
        <v>19</v>
      </c>
      <c r="S118">
        <v>2</v>
      </c>
      <c r="T118">
        <v>6</v>
      </c>
      <c r="U118">
        <v>10</v>
      </c>
      <c r="V118">
        <v>14</v>
      </c>
      <c r="W118">
        <v>18</v>
      </c>
      <c r="X118">
        <v>1</v>
      </c>
      <c r="Y118">
        <v>5</v>
      </c>
      <c r="Z118">
        <v>9</v>
      </c>
      <c r="AA118">
        <v>13</v>
      </c>
      <c r="AB118">
        <v>17</v>
      </c>
      <c r="AD118">
        <f t="shared" si="34"/>
        <v>26</v>
      </c>
      <c r="AE118">
        <f t="shared" si="23"/>
        <v>26</v>
      </c>
      <c r="AF118">
        <f t="shared" si="23"/>
        <v>42</v>
      </c>
      <c r="AG118">
        <f t="shared" si="23"/>
        <v>58</v>
      </c>
      <c r="AH118">
        <f t="shared" si="23"/>
        <v>74</v>
      </c>
      <c r="AI118">
        <f t="shared" si="24"/>
        <v>95</v>
      </c>
      <c r="AJ118">
        <f t="shared" si="24"/>
        <v>115</v>
      </c>
      <c r="AK118">
        <f t="shared" si="25"/>
        <v>110</v>
      </c>
      <c r="AL118">
        <f t="shared" si="25"/>
        <v>100</v>
      </c>
      <c r="AN118" s="17">
        <f t="shared" si="35"/>
        <v>0</v>
      </c>
      <c r="AO118" s="17">
        <f t="shared" si="37"/>
        <v>0</v>
      </c>
      <c r="AP118" s="17">
        <f t="shared" si="37"/>
        <v>0.1797752808988764</v>
      </c>
      <c r="AQ118" s="17">
        <f t="shared" si="37"/>
        <v>0.3595505617977528</v>
      </c>
      <c r="AR118" s="17">
        <f t="shared" si="37"/>
        <v>0.5393258426966292</v>
      </c>
      <c r="AS118" s="17">
        <f t="shared" si="36"/>
        <v>0.7752808988764045</v>
      </c>
      <c r="AT118" s="17">
        <f t="shared" si="36"/>
        <v>1</v>
      </c>
      <c r="AU118" s="17">
        <f t="shared" si="36"/>
        <v>0.9438202247191011</v>
      </c>
      <c r="AV118" s="17">
        <f t="shared" si="36"/>
        <v>0.8314606741573034</v>
      </c>
      <c r="AX118" s="41">
        <f t="shared" si="26"/>
        <v>0.5393258426966292</v>
      </c>
      <c r="AY118" s="41">
        <f t="shared" si="27"/>
        <v>0.2247191011235955</v>
      </c>
      <c r="AZ118" s="41">
        <f t="shared" si="28"/>
        <v>0.11235955056179769</v>
      </c>
      <c r="BC118" s="17">
        <f t="shared" si="29"/>
        <v>1.8062614015026837</v>
      </c>
      <c r="BD118" s="17">
        <f t="shared" si="30"/>
        <v>0.45466451834925775</v>
      </c>
      <c r="BE118" s="48">
        <f t="shared" si="31"/>
        <v>0.20021375599520369</v>
      </c>
      <c r="BF118" s="48"/>
      <c r="BH118">
        <f t="shared" si="32"/>
        <v>3.0143525446844448</v>
      </c>
      <c r="BI118">
        <f t="shared" si="32"/>
        <v>0.36004028177388891</v>
      </c>
      <c r="BJ118">
        <f t="shared" si="32"/>
        <v>2.5687838155388274</v>
      </c>
      <c r="BK118">
        <f t="shared" si="32"/>
        <v>3.0653205929700182</v>
      </c>
      <c r="BL118">
        <f t="shared" si="22"/>
        <v>2.7025905629205105</v>
      </c>
      <c r="BM118">
        <f t="shared" si="33"/>
        <v>0.36004028177388891</v>
      </c>
      <c r="BP118" t="str" cm="1">
        <f t="array" ref="BP118">INDEX($BH$1:$BL$1,,MATCH(BM118,BH118:BL118,0))</f>
        <v>Price Only</v>
      </c>
      <c r="BQ118" t="s">
        <v>62</v>
      </c>
    </row>
    <row r="119" spans="8:69" x14ac:dyDescent="0.2">
      <c r="H119">
        <v>112</v>
      </c>
      <c r="I119">
        <v>5</v>
      </c>
      <c r="J119">
        <v>8</v>
      </c>
      <c r="K119">
        <v>11</v>
      </c>
      <c r="L119">
        <v>14</v>
      </c>
      <c r="M119">
        <v>17</v>
      </c>
      <c r="N119">
        <v>12</v>
      </c>
      <c r="O119">
        <v>15</v>
      </c>
      <c r="P119">
        <v>18</v>
      </c>
      <c r="Q119">
        <v>19</v>
      </c>
      <c r="R119">
        <v>20</v>
      </c>
      <c r="S119">
        <v>1</v>
      </c>
      <c r="T119">
        <v>2</v>
      </c>
      <c r="U119">
        <v>3</v>
      </c>
      <c r="V119">
        <v>6</v>
      </c>
      <c r="W119">
        <v>9</v>
      </c>
      <c r="X119">
        <v>5</v>
      </c>
      <c r="Y119">
        <v>8</v>
      </c>
      <c r="Z119">
        <v>11</v>
      </c>
      <c r="AA119">
        <v>14</v>
      </c>
      <c r="AB119">
        <v>17</v>
      </c>
      <c r="AD119">
        <f t="shared" si="34"/>
        <v>33</v>
      </c>
      <c r="AE119">
        <f t="shared" si="23"/>
        <v>33</v>
      </c>
      <c r="AF119">
        <f t="shared" si="23"/>
        <v>43</v>
      </c>
      <c r="AG119">
        <f t="shared" si="23"/>
        <v>53</v>
      </c>
      <c r="AH119">
        <f t="shared" si="23"/>
        <v>63</v>
      </c>
      <c r="AI119">
        <f t="shared" si="24"/>
        <v>76</v>
      </c>
      <c r="AJ119">
        <f t="shared" si="24"/>
        <v>139</v>
      </c>
      <c r="AK119">
        <f t="shared" si="25"/>
        <v>76</v>
      </c>
      <c r="AL119">
        <f t="shared" si="25"/>
        <v>139</v>
      </c>
      <c r="AN119" s="17">
        <f t="shared" si="35"/>
        <v>0</v>
      </c>
      <c r="AO119" s="17">
        <f t="shared" si="37"/>
        <v>0</v>
      </c>
      <c r="AP119" s="17">
        <f t="shared" si="37"/>
        <v>9.4339622641509441E-2</v>
      </c>
      <c r="AQ119" s="17">
        <f t="shared" si="37"/>
        <v>0.18867924528301888</v>
      </c>
      <c r="AR119" s="17">
        <f t="shared" si="37"/>
        <v>0.28301886792452829</v>
      </c>
      <c r="AS119" s="17">
        <f t="shared" si="36"/>
        <v>0.40566037735849059</v>
      </c>
      <c r="AT119" s="17">
        <f t="shared" si="36"/>
        <v>1</v>
      </c>
      <c r="AU119" s="17">
        <f t="shared" si="36"/>
        <v>0.40566037735849059</v>
      </c>
      <c r="AV119" s="17">
        <f t="shared" si="36"/>
        <v>1</v>
      </c>
      <c r="AX119" s="41">
        <f t="shared" si="26"/>
        <v>0.28301886792452829</v>
      </c>
      <c r="AY119" s="41">
        <f t="shared" si="27"/>
        <v>0.59433962264150941</v>
      </c>
      <c r="AZ119" s="41">
        <f t="shared" si="28"/>
        <v>-0.59433962264150941</v>
      </c>
      <c r="BC119" s="17">
        <f t="shared" si="29"/>
        <v>-0.53235140652320001</v>
      </c>
      <c r="BD119" s="17">
        <f t="shared" si="30"/>
        <v>1.1931131151661489</v>
      </c>
      <c r="BE119" s="48">
        <f t="shared" si="31"/>
        <v>-1.1652361170207821</v>
      </c>
      <c r="BF119" s="48"/>
      <c r="BH119">
        <f t="shared" si="32"/>
        <v>3.2377633348190904</v>
      </c>
      <c r="BI119">
        <f t="shared" si="32"/>
        <v>2.7517038860392318</v>
      </c>
      <c r="BJ119">
        <f t="shared" si="32"/>
        <v>2.2792993633170702</v>
      </c>
      <c r="BK119">
        <f t="shared" si="32"/>
        <v>2.3736391994750066</v>
      </c>
      <c r="BL119">
        <f t="shared" si="22"/>
        <v>0.17037291892964426</v>
      </c>
      <c r="BM119">
        <f t="shared" si="33"/>
        <v>0.17037291892964426</v>
      </c>
      <c r="BP119" t="str" cm="1">
        <f t="array" ref="BP119">INDEX($BH$1:$BL$1,,MATCH(BM119,BH119:BL119,0))</f>
        <v>Diet Pepsi</v>
      </c>
      <c r="BQ119" t="s">
        <v>65</v>
      </c>
    </row>
    <row r="120" spans="8:69" x14ac:dyDescent="0.2">
      <c r="H120">
        <v>113</v>
      </c>
      <c r="I120">
        <v>3</v>
      </c>
      <c r="J120">
        <v>5</v>
      </c>
      <c r="K120">
        <v>8</v>
      </c>
      <c r="L120">
        <v>11</v>
      </c>
      <c r="M120">
        <v>14</v>
      </c>
      <c r="N120">
        <v>12</v>
      </c>
      <c r="O120">
        <v>15</v>
      </c>
      <c r="P120">
        <v>17</v>
      </c>
      <c r="Q120">
        <v>19</v>
      </c>
      <c r="R120">
        <v>20</v>
      </c>
      <c r="S120">
        <v>1</v>
      </c>
      <c r="T120">
        <v>2</v>
      </c>
      <c r="U120">
        <v>4</v>
      </c>
      <c r="V120">
        <v>6</v>
      </c>
      <c r="W120">
        <v>9</v>
      </c>
      <c r="X120">
        <v>7</v>
      </c>
      <c r="Y120">
        <v>10</v>
      </c>
      <c r="Z120">
        <v>13</v>
      </c>
      <c r="AA120">
        <v>16</v>
      </c>
      <c r="AB120">
        <v>18</v>
      </c>
      <c r="AD120">
        <f t="shared" si="34"/>
        <v>32</v>
      </c>
      <c r="AE120">
        <f t="shared" si="23"/>
        <v>32</v>
      </c>
      <c r="AF120">
        <f t="shared" si="23"/>
        <v>42</v>
      </c>
      <c r="AG120">
        <f t="shared" si="23"/>
        <v>52</v>
      </c>
      <c r="AH120">
        <f t="shared" si="23"/>
        <v>61</v>
      </c>
      <c r="AI120">
        <f t="shared" si="24"/>
        <v>86</v>
      </c>
      <c r="AJ120">
        <f t="shared" si="24"/>
        <v>124</v>
      </c>
      <c r="AK120">
        <f t="shared" si="25"/>
        <v>63</v>
      </c>
      <c r="AL120">
        <f t="shared" si="25"/>
        <v>147</v>
      </c>
      <c r="AN120" s="17">
        <f t="shared" si="35"/>
        <v>0</v>
      </c>
      <c r="AO120" s="17">
        <f t="shared" si="37"/>
        <v>0</v>
      </c>
      <c r="AP120" s="17">
        <f t="shared" si="37"/>
        <v>8.6956521739130432E-2</v>
      </c>
      <c r="AQ120" s="17">
        <f t="shared" si="37"/>
        <v>0.17391304347826086</v>
      </c>
      <c r="AR120" s="17">
        <f t="shared" si="37"/>
        <v>0.25217391304347825</v>
      </c>
      <c r="AS120" s="17">
        <f t="shared" si="36"/>
        <v>0.46956521739130436</v>
      </c>
      <c r="AT120" s="17">
        <f t="shared" si="36"/>
        <v>0.8</v>
      </c>
      <c r="AU120" s="17">
        <f t="shared" si="36"/>
        <v>0.26956521739130435</v>
      </c>
      <c r="AV120" s="17">
        <f t="shared" si="36"/>
        <v>1</v>
      </c>
      <c r="AX120" s="41">
        <f t="shared" si="26"/>
        <v>0.25217391304347825</v>
      </c>
      <c r="AY120" s="41">
        <f t="shared" si="27"/>
        <v>0.33043478260869569</v>
      </c>
      <c r="AZ120" s="41">
        <f t="shared" si="28"/>
        <v>-0.73043478260869565</v>
      </c>
      <c r="BC120" s="17">
        <f t="shared" si="29"/>
        <v>-0.81378895465057155</v>
      </c>
      <c r="BD120" s="17">
        <f t="shared" si="30"/>
        <v>0.66586923266983467</v>
      </c>
      <c r="BE120" s="48">
        <f t="shared" si="31"/>
        <v>-1.4281925855460733</v>
      </c>
      <c r="BF120" s="48"/>
      <c r="BH120">
        <f t="shared" si="32"/>
        <v>3.0989524873401249</v>
      </c>
      <c r="BI120">
        <f t="shared" si="32"/>
        <v>2.9706183336146292</v>
      </c>
      <c r="BJ120">
        <f t="shared" si="32"/>
        <v>2.5963170334185532</v>
      </c>
      <c r="BK120">
        <f t="shared" si="32"/>
        <v>1.9137901748027881</v>
      </c>
      <c r="BL120">
        <f t="shared" si="22"/>
        <v>0.58533002950626523</v>
      </c>
      <c r="BM120">
        <f t="shared" si="33"/>
        <v>0.58533002950626523</v>
      </c>
      <c r="BP120" t="str" cm="1">
        <f t="array" ref="BP120">INDEX($BH$1:$BL$1,,MATCH(BM120,BH120:BL120,0))</f>
        <v>Diet Pepsi</v>
      </c>
      <c r="BQ120" t="s">
        <v>65</v>
      </c>
    </row>
    <row r="121" spans="8:69" x14ac:dyDescent="0.2">
      <c r="H121">
        <v>114</v>
      </c>
      <c r="I121">
        <v>2</v>
      </c>
      <c r="J121">
        <v>6</v>
      </c>
      <c r="K121">
        <v>10</v>
      </c>
      <c r="L121">
        <v>14</v>
      </c>
      <c r="M121">
        <v>18</v>
      </c>
      <c r="N121">
        <v>4</v>
      </c>
      <c r="O121">
        <v>8</v>
      </c>
      <c r="P121">
        <v>12</v>
      </c>
      <c r="Q121">
        <v>16</v>
      </c>
      <c r="R121">
        <v>20</v>
      </c>
      <c r="S121">
        <v>1</v>
      </c>
      <c r="T121">
        <v>5</v>
      </c>
      <c r="U121">
        <v>9</v>
      </c>
      <c r="V121">
        <v>13</v>
      </c>
      <c r="W121">
        <v>17</v>
      </c>
      <c r="X121">
        <v>3</v>
      </c>
      <c r="Y121">
        <v>7</v>
      </c>
      <c r="Z121">
        <v>11</v>
      </c>
      <c r="AA121">
        <v>15</v>
      </c>
      <c r="AB121">
        <v>19</v>
      </c>
      <c r="AD121">
        <f t="shared" si="34"/>
        <v>26</v>
      </c>
      <c r="AE121">
        <f t="shared" si="23"/>
        <v>26</v>
      </c>
      <c r="AF121">
        <f t="shared" si="23"/>
        <v>42</v>
      </c>
      <c r="AG121">
        <f t="shared" si="23"/>
        <v>58</v>
      </c>
      <c r="AH121">
        <f t="shared" si="23"/>
        <v>74</v>
      </c>
      <c r="AI121">
        <f t="shared" si="24"/>
        <v>100</v>
      </c>
      <c r="AJ121">
        <f t="shared" si="24"/>
        <v>110</v>
      </c>
      <c r="AK121">
        <f t="shared" si="25"/>
        <v>95</v>
      </c>
      <c r="AL121">
        <f t="shared" si="25"/>
        <v>115</v>
      </c>
      <c r="AN121" s="17">
        <f t="shared" si="35"/>
        <v>0</v>
      </c>
      <c r="AO121" s="17">
        <f t="shared" si="37"/>
        <v>0</v>
      </c>
      <c r="AP121" s="17">
        <f t="shared" si="37"/>
        <v>0.1797752808988764</v>
      </c>
      <c r="AQ121" s="17">
        <f t="shared" si="37"/>
        <v>0.3595505617977528</v>
      </c>
      <c r="AR121" s="17">
        <f t="shared" si="37"/>
        <v>0.5393258426966292</v>
      </c>
      <c r="AS121" s="17">
        <f t="shared" si="36"/>
        <v>0.8314606741573034</v>
      </c>
      <c r="AT121" s="17">
        <f t="shared" si="36"/>
        <v>0.9438202247191011</v>
      </c>
      <c r="AU121" s="17">
        <f t="shared" si="36"/>
        <v>0.7752808988764045</v>
      </c>
      <c r="AV121" s="17">
        <f t="shared" si="36"/>
        <v>1</v>
      </c>
      <c r="AX121" s="41">
        <f t="shared" si="26"/>
        <v>0.5393258426966292</v>
      </c>
      <c r="AY121" s="41">
        <f t="shared" si="27"/>
        <v>0.11235955056179769</v>
      </c>
      <c r="AZ121" s="41">
        <f t="shared" si="28"/>
        <v>-0.2247191011235955</v>
      </c>
      <c r="BC121" s="17">
        <f t="shared" si="29"/>
        <v>1.8062614015026837</v>
      </c>
      <c r="BD121" s="17">
        <f t="shared" si="30"/>
        <v>0.23018630996786824</v>
      </c>
      <c r="BE121" s="48">
        <f t="shared" si="31"/>
        <v>-0.4510732690821676</v>
      </c>
      <c r="BF121" s="48"/>
      <c r="BH121">
        <f t="shared" si="32"/>
        <v>3.1625716974301379</v>
      </c>
      <c r="BI121">
        <f t="shared" si="32"/>
        <v>0.41804075503327232</v>
      </c>
      <c r="BJ121">
        <f t="shared" si="32"/>
        <v>2.9245273374340561</v>
      </c>
      <c r="BK121">
        <f t="shared" si="32"/>
        <v>2.7445817641403614</v>
      </c>
      <c r="BL121">
        <f t="shared" si="22"/>
        <v>2.5042349956386754</v>
      </c>
      <c r="BM121">
        <f t="shared" si="33"/>
        <v>0.41804075503327232</v>
      </c>
      <c r="BP121" t="str" cm="1">
        <f t="array" ref="BP121">INDEX($BH$1:$BL$1,,MATCH(BM121,BH121:BL121,0))</f>
        <v>Price Only</v>
      </c>
      <c r="BQ121" t="s">
        <v>62</v>
      </c>
    </row>
    <row r="122" spans="8:69" x14ac:dyDescent="0.2">
      <c r="H122">
        <v>115</v>
      </c>
      <c r="I122">
        <v>5</v>
      </c>
      <c r="J122">
        <v>8</v>
      </c>
      <c r="K122">
        <v>10</v>
      </c>
      <c r="L122">
        <v>12</v>
      </c>
      <c r="M122">
        <v>15</v>
      </c>
      <c r="N122">
        <v>1</v>
      </c>
      <c r="O122">
        <v>2</v>
      </c>
      <c r="P122">
        <v>3</v>
      </c>
      <c r="Q122">
        <v>5</v>
      </c>
      <c r="R122">
        <v>8</v>
      </c>
      <c r="S122">
        <v>14</v>
      </c>
      <c r="T122">
        <v>17</v>
      </c>
      <c r="U122">
        <v>18</v>
      </c>
      <c r="V122">
        <v>19</v>
      </c>
      <c r="W122">
        <v>20</v>
      </c>
      <c r="X122">
        <v>6</v>
      </c>
      <c r="Y122">
        <v>9</v>
      </c>
      <c r="Z122">
        <v>11</v>
      </c>
      <c r="AA122">
        <v>14</v>
      </c>
      <c r="AB122">
        <v>17</v>
      </c>
      <c r="AD122">
        <f t="shared" si="34"/>
        <v>36</v>
      </c>
      <c r="AE122">
        <f t="shared" si="23"/>
        <v>36</v>
      </c>
      <c r="AF122">
        <f t="shared" si="23"/>
        <v>42</v>
      </c>
      <c r="AG122">
        <f t="shared" si="23"/>
        <v>50</v>
      </c>
      <c r="AH122">
        <f t="shared" si="23"/>
        <v>60</v>
      </c>
      <c r="AI122">
        <f t="shared" si="24"/>
        <v>145</v>
      </c>
      <c r="AJ122">
        <f t="shared" si="24"/>
        <v>69</v>
      </c>
      <c r="AK122">
        <f t="shared" si="25"/>
        <v>138</v>
      </c>
      <c r="AL122">
        <f t="shared" si="25"/>
        <v>76</v>
      </c>
      <c r="AN122" s="17">
        <f t="shared" si="35"/>
        <v>0</v>
      </c>
      <c r="AO122" s="17">
        <f t="shared" si="37"/>
        <v>0</v>
      </c>
      <c r="AP122" s="17">
        <f t="shared" si="37"/>
        <v>5.5045871559633031E-2</v>
      </c>
      <c r="AQ122" s="17">
        <f t="shared" si="37"/>
        <v>0.12844036697247707</v>
      </c>
      <c r="AR122" s="17">
        <f t="shared" si="37"/>
        <v>0.22018348623853212</v>
      </c>
      <c r="AS122" s="17">
        <f t="shared" si="36"/>
        <v>1</v>
      </c>
      <c r="AT122" s="17">
        <f t="shared" si="36"/>
        <v>0.30275229357798167</v>
      </c>
      <c r="AU122" s="17">
        <f t="shared" si="36"/>
        <v>0.93577981651376152</v>
      </c>
      <c r="AV122" s="17">
        <f t="shared" si="36"/>
        <v>0.3669724770642202</v>
      </c>
      <c r="AX122" s="41">
        <f t="shared" si="26"/>
        <v>0.22018348623853212</v>
      </c>
      <c r="AY122" s="41">
        <f t="shared" si="27"/>
        <v>-0.69724770642201839</v>
      </c>
      <c r="AZ122" s="41">
        <f t="shared" si="28"/>
        <v>0.56880733944954132</v>
      </c>
      <c r="BC122" s="17">
        <f t="shared" si="29"/>
        <v>-1.1056780923799792</v>
      </c>
      <c r="BD122" s="17">
        <f t="shared" si="30"/>
        <v>-1.3872924502407853</v>
      </c>
      <c r="BE122" s="48">
        <f t="shared" si="31"/>
        <v>1.08214003949447</v>
      </c>
      <c r="BF122" s="48"/>
      <c r="BH122">
        <f t="shared" si="32"/>
        <v>0.56770713171277787</v>
      </c>
      <c r="BI122">
        <f t="shared" si="32"/>
        <v>3.4615769495294697</v>
      </c>
      <c r="BJ122">
        <f t="shared" si="32"/>
        <v>2.5631853493963432</v>
      </c>
      <c r="BK122">
        <f t="shared" si="32"/>
        <v>2.216087159988601</v>
      </c>
      <c r="BL122">
        <f t="shared" si="22"/>
        <v>3.3687056308361822</v>
      </c>
      <c r="BM122">
        <f t="shared" si="33"/>
        <v>0.56770713171277787</v>
      </c>
      <c r="BP122" t="str" cm="1">
        <f t="array" ref="BP122">INDEX($BH$1:$BL$1,,MATCH(BM122,BH122:BL122,0))</f>
        <v>Regular Coke</v>
      </c>
      <c r="BQ122" t="s">
        <v>66</v>
      </c>
    </row>
    <row r="123" spans="8:69" x14ac:dyDescent="0.2">
      <c r="H123">
        <v>116</v>
      </c>
      <c r="I123">
        <v>5</v>
      </c>
      <c r="J123">
        <v>8</v>
      </c>
      <c r="K123">
        <v>11</v>
      </c>
      <c r="L123">
        <v>14</v>
      </c>
      <c r="M123">
        <v>17</v>
      </c>
      <c r="N123">
        <v>1</v>
      </c>
      <c r="O123">
        <v>2</v>
      </c>
      <c r="P123">
        <v>3</v>
      </c>
      <c r="Q123">
        <v>6</v>
      </c>
      <c r="R123">
        <v>9</v>
      </c>
      <c r="S123">
        <v>12</v>
      </c>
      <c r="T123">
        <v>15</v>
      </c>
      <c r="U123">
        <v>18</v>
      </c>
      <c r="V123">
        <v>19</v>
      </c>
      <c r="W123">
        <v>20</v>
      </c>
      <c r="X123">
        <v>4</v>
      </c>
      <c r="Y123">
        <v>7</v>
      </c>
      <c r="Z123">
        <v>10</v>
      </c>
      <c r="AA123">
        <v>13</v>
      </c>
      <c r="AB123">
        <v>16</v>
      </c>
      <c r="AD123">
        <f t="shared" si="34"/>
        <v>32</v>
      </c>
      <c r="AE123">
        <f t="shared" si="23"/>
        <v>32</v>
      </c>
      <c r="AF123">
        <f t="shared" si="23"/>
        <v>42</v>
      </c>
      <c r="AG123">
        <f t="shared" si="23"/>
        <v>52</v>
      </c>
      <c r="AH123">
        <f t="shared" si="23"/>
        <v>62</v>
      </c>
      <c r="AI123">
        <f t="shared" si="24"/>
        <v>134</v>
      </c>
      <c r="AJ123">
        <f t="shared" si="24"/>
        <v>76</v>
      </c>
      <c r="AK123">
        <f t="shared" si="25"/>
        <v>139</v>
      </c>
      <c r="AL123">
        <f t="shared" si="25"/>
        <v>71</v>
      </c>
      <c r="AN123" s="17">
        <f t="shared" si="35"/>
        <v>0</v>
      </c>
      <c r="AO123" s="17">
        <f t="shared" si="37"/>
        <v>0</v>
      </c>
      <c r="AP123" s="17">
        <f t="shared" si="37"/>
        <v>9.3457943925233641E-2</v>
      </c>
      <c r="AQ123" s="17">
        <f t="shared" si="37"/>
        <v>0.18691588785046728</v>
      </c>
      <c r="AR123" s="17">
        <f t="shared" si="37"/>
        <v>0.28037383177570091</v>
      </c>
      <c r="AS123" s="17">
        <f t="shared" si="36"/>
        <v>0.95327102803738317</v>
      </c>
      <c r="AT123" s="17">
        <f t="shared" si="36"/>
        <v>0.41121495327102803</v>
      </c>
      <c r="AU123" s="17">
        <f t="shared" si="36"/>
        <v>1</v>
      </c>
      <c r="AV123" s="17">
        <f t="shared" si="36"/>
        <v>0.3644859813084112</v>
      </c>
      <c r="AX123" s="41">
        <f t="shared" si="26"/>
        <v>0.28037383177570091</v>
      </c>
      <c r="AY123" s="41">
        <f t="shared" si="27"/>
        <v>-0.5420560747663552</v>
      </c>
      <c r="AZ123" s="41">
        <f t="shared" si="28"/>
        <v>0.63551401869158886</v>
      </c>
      <c r="BC123" s="17">
        <f t="shared" si="29"/>
        <v>-0.55648541778387406</v>
      </c>
      <c r="BD123" s="17">
        <f t="shared" si="30"/>
        <v>-1.07724190931514</v>
      </c>
      <c r="BE123" s="48">
        <f t="shared" si="31"/>
        <v>1.2110274503676228</v>
      </c>
      <c r="BF123" s="48"/>
      <c r="BH123">
        <f t="shared" si="32"/>
        <v>0.1431134690729336</v>
      </c>
      <c r="BI123">
        <f t="shared" si="32"/>
        <v>2.9247321663681398</v>
      </c>
      <c r="BJ123">
        <f t="shared" si="32"/>
        <v>2.1845513303737132</v>
      </c>
      <c r="BK123">
        <f t="shared" si="32"/>
        <v>2.2471986306816598</v>
      </c>
      <c r="BL123">
        <f t="shared" si="22"/>
        <v>3.1810172855798711</v>
      </c>
      <c r="BM123">
        <f t="shared" si="33"/>
        <v>0.1431134690729336</v>
      </c>
      <c r="BP123" t="str" cm="1">
        <f t="array" ref="BP123">INDEX($BH$1:$BL$1,,MATCH(BM123,BH123:BL123,0))</f>
        <v>Regular Coke</v>
      </c>
      <c r="BQ123" t="s">
        <v>66</v>
      </c>
    </row>
    <row r="124" spans="8:69" x14ac:dyDescent="0.2">
      <c r="H124">
        <v>117</v>
      </c>
      <c r="I124">
        <v>4</v>
      </c>
      <c r="J124">
        <v>7</v>
      </c>
      <c r="K124">
        <v>10</v>
      </c>
      <c r="L124">
        <v>13</v>
      </c>
      <c r="M124">
        <v>16</v>
      </c>
      <c r="N124">
        <v>12</v>
      </c>
      <c r="O124">
        <v>15</v>
      </c>
      <c r="P124">
        <v>18</v>
      </c>
      <c r="Q124">
        <v>19</v>
      </c>
      <c r="R124">
        <v>20</v>
      </c>
      <c r="S124">
        <v>1</v>
      </c>
      <c r="T124">
        <v>2</v>
      </c>
      <c r="U124">
        <v>4</v>
      </c>
      <c r="V124">
        <v>7</v>
      </c>
      <c r="W124">
        <v>10</v>
      </c>
      <c r="X124">
        <v>5</v>
      </c>
      <c r="Y124">
        <v>8</v>
      </c>
      <c r="Z124">
        <v>12</v>
      </c>
      <c r="AA124">
        <v>15</v>
      </c>
      <c r="AB124">
        <v>18</v>
      </c>
      <c r="AD124">
        <f t="shared" si="34"/>
        <v>32</v>
      </c>
      <c r="AE124">
        <f t="shared" si="23"/>
        <v>32</v>
      </c>
      <c r="AF124">
        <f t="shared" si="23"/>
        <v>44</v>
      </c>
      <c r="AG124">
        <f t="shared" si="23"/>
        <v>54</v>
      </c>
      <c r="AH124">
        <f t="shared" si="23"/>
        <v>64</v>
      </c>
      <c r="AI124">
        <f t="shared" si="24"/>
        <v>82</v>
      </c>
      <c r="AJ124">
        <f t="shared" si="24"/>
        <v>134</v>
      </c>
      <c r="AK124">
        <f t="shared" si="25"/>
        <v>74</v>
      </c>
      <c r="AL124">
        <f t="shared" si="25"/>
        <v>142</v>
      </c>
      <c r="AN124" s="17">
        <f t="shared" si="35"/>
        <v>0</v>
      </c>
      <c r="AO124" s="17">
        <f t="shared" si="37"/>
        <v>0</v>
      </c>
      <c r="AP124" s="17">
        <f t="shared" si="37"/>
        <v>0.10909090909090909</v>
      </c>
      <c r="AQ124" s="17">
        <f t="shared" si="37"/>
        <v>0.2</v>
      </c>
      <c r="AR124" s="17">
        <f t="shared" si="37"/>
        <v>0.29090909090909089</v>
      </c>
      <c r="AS124" s="17">
        <f t="shared" si="36"/>
        <v>0.45454545454545453</v>
      </c>
      <c r="AT124" s="17">
        <f t="shared" si="36"/>
        <v>0.92727272727272725</v>
      </c>
      <c r="AU124" s="17">
        <f t="shared" si="36"/>
        <v>0.38181818181818183</v>
      </c>
      <c r="AV124" s="17">
        <f t="shared" si="36"/>
        <v>1</v>
      </c>
      <c r="AX124" s="41">
        <f t="shared" si="26"/>
        <v>0.29090909090909089</v>
      </c>
      <c r="AY124" s="41">
        <f t="shared" si="27"/>
        <v>0.47272727272727272</v>
      </c>
      <c r="AZ124" s="41">
        <f t="shared" si="28"/>
        <v>-0.61818181818181817</v>
      </c>
      <c r="BC124" s="17">
        <f t="shared" si="29"/>
        <v>-0.46035891959893532</v>
      </c>
      <c r="BD124" s="17">
        <f t="shared" si="30"/>
        <v>0.95014914557654273</v>
      </c>
      <c r="BE124" s="48">
        <f t="shared" si="31"/>
        <v>-1.211302851081572</v>
      </c>
      <c r="BF124" s="48"/>
      <c r="BH124">
        <f t="shared" si="32"/>
        <v>3.1041910973699016</v>
      </c>
      <c r="BI124">
        <f t="shared" si="32"/>
        <v>2.6309882216051701</v>
      </c>
      <c r="BJ124">
        <f t="shared" si="32"/>
        <v>2.3290442072658677</v>
      </c>
      <c r="BK124">
        <f t="shared" si="32"/>
        <v>2.1339038069074938</v>
      </c>
      <c r="BL124">
        <f t="shared" si="22"/>
        <v>0.10542071528157926</v>
      </c>
      <c r="BM124">
        <f t="shared" si="33"/>
        <v>0.10542071528157926</v>
      </c>
      <c r="BP124" t="str" cm="1">
        <f t="array" ref="BP124">INDEX($BH$1:$BL$1,,MATCH(BM124,BH124:BL124,0))</f>
        <v>Diet Pepsi</v>
      </c>
      <c r="BQ124" t="s">
        <v>65</v>
      </c>
    </row>
    <row r="125" spans="8:69" x14ac:dyDescent="0.2">
      <c r="H125">
        <v>118</v>
      </c>
      <c r="I125">
        <v>5</v>
      </c>
      <c r="J125">
        <v>8</v>
      </c>
      <c r="K125">
        <v>12</v>
      </c>
      <c r="L125">
        <v>15</v>
      </c>
      <c r="M125">
        <v>18</v>
      </c>
      <c r="N125">
        <v>1</v>
      </c>
      <c r="O125">
        <v>2</v>
      </c>
      <c r="P125">
        <v>4</v>
      </c>
      <c r="Q125">
        <v>7</v>
      </c>
      <c r="R125">
        <v>11</v>
      </c>
      <c r="S125">
        <v>10</v>
      </c>
      <c r="T125">
        <v>14</v>
      </c>
      <c r="U125">
        <v>17</v>
      </c>
      <c r="V125">
        <v>19</v>
      </c>
      <c r="W125">
        <v>20</v>
      </c>
      <c r="X125">
        <v>3</v>
      </c>
      <c r="Y125">
        <v>6</v>
      </c>
      <c r="Z125">
        <v>9</v>
      </c>
      <c r="AA125">
        <v>13</v>
      </c>
      <c r="AB125">
        <v>16</v>
      </c>
      <c r="AD125">
        <f t="shared" si="34"/>
        <v>30</v>
      </c>
      <c r="AE125">
        <f t="shared" si="23"/>
        <v>30</v>
      </c>
      <c r="AF125">
        <f t="shared" si="23"/>
        <v>42</v>
      </c>
      <c r="AG125">
        <f t="shared" si="23"/>
        <v>54</v>
      </c>
      <c r="AH125">
        <f t="shared" si="23"/>
        <v>65</v>
      </c>
      <c r="AI125">
        <f t="shared" si="24"/>
        <v>127</v>
      </c>
      <c r="AJ125">
        <f t="shared" si="24"/>
        <v>83</v>
      </c>
      <c r="AK125">
        <f t="shared" si="25"/>
        <v>138</v>
      </c>
      <c r="AL125">
        <f t="shared" si="25"/>
        <v>72</v>
      </c>
      <c r="AN125" s="17">
        <f t="shared" si="35"/>
        <v>0</v>
      </c>
      <c r="AO125" s="17">
        <f t="shared" si="37"/>
        <v>0</v>
      </c>
      <c r="AP125" s="17">
        <f t="shared" si="37"/>
        <v>0.1111111111111111</v>
      </c>
      <c r="AQ125" s="17">
        <f t="shared" si="37"/>
        <v>0.22222222222222221</v>
      </c>
      <c r="AR125" s="17">
        <f t="shared" si="37"/>
        <v>0.32407407407407407</v>
      </c>
      <c r="AS125" s="17">
        <f t="shared" si="36"/>
        <v>0.89814814814814814</v>
      </c>
      <c r="AT125" s="17">
        <f t="shared" si="36"/>
        <v>0.49074074074074076</v>
      </c>
      <c r="AU125" s="17">
        <f t="shared" si="36"/>
        <v>1</v>
      </c>
      <c r="AV125" s="17">
        <f t="shared" si="36"/>
        <v>0.3888888888888889</v>
      </c>
      <c r="AX125" s="41">
        <f t="shared" si="26"/>
        <v>0.32407407407407407</v>
      </c>
      <c r="AY125" s="41">
        <f t="shared" si="27"/>
        <v>-0.40740740740740738</v>
      </c>
      <c r="AZ125" s="41">
        <f t="shared" si="28"/>
        <v>0.61111111111111116</v>
      </c>
      <c r="BC125" s="17">
        <f t="shared" si="29"/>
        <v>-0.15775281815922179</v>
      </c>
      <c r="BD125" s="17">
        <f t="shared" si="30"/>
        <v>-0.80823325398900325</v>
      </c>
      <c r="BE125" s="48">
        <f t="shared" si="31"/>
        <v>1.1638773356930183</v>
      </c>
      <c r="BF125" s="48"/>
      <c r="BH125">
        <f t="shared" si="32"/>
        <v>0.55269331481556649</v>
      </c>
      <c r="BI125">
        <f t="shared" si="32"/>
        <v>2.4772972649587905</v>
      </c>
      <c r="BJ125">
        <f t="shared" si="32"/>
        <v>1.9447718248475072</v>
      </c>
      <c r="BK125">
        <f t="shared" si="32"/>
        <v>2.2499642997537452</v>
      </c>
      <c r="BL125">
        <f t="shared" si="22"/>
        <v>2.9845553527771611</v>
      </c>
      <c r="BM125">
        <f t="shared" si="33"/>
        <v>0.55269331481556649</v>
      </c>
      <c r="BP125" t="str" cm="1">
        <f t="array" ref="BP125">INDEX($BH$1:$BL$1,,MATCH(BM125,BH125:BL125,0))</f>
        <v>Regular Coke</v>
      </c>
      <c r="BQ125" t="s">
        <v>66</v>
      </c>
    </row>
    <row r="126" spans="8:69" x14ac:dyDescent="0.2">
      <c r="H126">
        <v>119</v>
      </c>
      <c r="I126">
        <v>6</v>
      </c>
      <c r="J126">
        <v>9</v>
      </c>
      <c r="K126">
        <v>13</v>
      </c>
      <c r="L126">
        <v>16</v>
      </c>
      <c r="M126">
        <v>18</v>
      </c>
      <c r="N126">
        <v>1</v>
      </c>
      <c r="O126">
        <v>2</v>
      </c>
      <c r="P126">
        <v>4</v>
      </c>
      <c r="Q126">
        <v>7</v>
      </c>
      <c r="R126">
        <v>10</v>
      </c>
      <c r="S126">
        <v>11</v>
      </c>
      <c r="T126">
        <v>14</v>
      </c>
      <c r="U126">
        <v>17</v>
      </c>
      <c r="V126">
        <v>19</v>
      </c>
      <c r="W126">
        <v>20</v>
      </c>
      <c r="X126">
        <v>3</v>
      </c>
      <c r="Y126">
        <v>5</v>
      </c>
      <c r="Z126">
        <v>8</v>
      </c>
      <c r="AA126">
        <v>12</v>
      </c>
      <c r="AB126">
        <v>15</v>
      </c>
      <c r="AD126">
        <f t="shared" si="34"/>
        <v>30</v>
      </c>
      <c r="AE126">
        <f t="shared" si="23"/>
        <v>30</v>
      </c>
      <c r="AF126">
        <f t="shared" si="23"/>
        <v>42</v>
      </c>
      <c r="AG126">
        <f t="shared" si="23"/>
        <v>54</v>
      </c>
      <c r="AH126">
        <f t="shared" si="23"/>
        <v>63</v>
      </c>
      <c r="AI126">
        <f t="shared" si="24"/>
        <v>124</v>
      </c>
      <c r="AJ126">
        <f t="shared" si="24"/>
        <v>86</v>
      </c>
      <c r="AK126">
        <f t="shared" si="25"/>
        <v>143</v>
      </c>
      <c r="AL126">
        <f t="shared" si="25"/>
        <v>67</v>
      </c>
      <c r="AN126" s="17">
        <f t="shared" si="35"/>
        <v>0</v>
      </c>
      <c r="AO126" s="17">
        <f t="shared" si="37"/>
        <v>0</v>
      </c>
      <c r="AP126" s="17">
        <f t="shared" si="37"/>
        <v>0.10619469026548672</v>
      </c>
      <c r="AQ126" s="17">
        <f t="shared" si="37"/>
        <v>0.21238938053097345</v>
      </c>
      <c r="AR126" s="17">
        <f t="shared" si="37"/>
        <v>0.29203539823008851</v>
      </c>
      <c r="AS126" s="17">
        <f t="shared" si="36"/>
        <v>0.83185840707964598</v>
      </c>
      <c r="AT126" s="17">
        <f t="shared" si="36"/>
        <v>0.49557522123893805</v>
      </c>
      <c r="AU126" s="17">
        <f t="shared" si="36"/>
        <v>1</v>
      </c>
      <c r="AV126" s="17">
        <f t="shared" si="36"/>
        <v>0.32743362831858408</v>
      </c>
      <c r="AX126" s="41">
        <f t="shared" si="26"/>
        <v>0.29203539823008851</v>
      </c>
      <c r="AY126" s="41">
        <f t="shared" si="27"/>
        <v>-0.33628318584070793</v>
      </c>
      <c r="AZ126" s="41">
        <f t="shared" si="28"/>
        <v>0.67256637168141586</v>
      </c>
      <c r="BC126" s="17">
        <f t="shared" si="29"/>
        <v>-0.45008219291601775</v>
      </c>
      <c r="BD126" s="17">
        <f t="shared" si="30"/>
        <v>-0.66613729730366167</v>
      </c>
      <c r="BE126" s="48">
        <f t="shared" si="31"/>
        <v>1.282618210061844</v>
      </c>
      <c r="BF126" s="48"/>
      <c r="BH126">
        <f t="shared" si="32"/>
        <v>0.52777991132790525</v>
      </c>
      <c r="BI126">
        <f t="shared" si="32"/>
        <v>2.7174373045246121</v>
      </c>
      <c r="BJ126">
        <f t="shared" si="32"/>
        <v>1.7796661961835065</v>
      </c>
      <c r="BK126">
        <f t="shared" si="32"/>
        <v>2.3709069956211173</v>
      </c>
      <c r="BL126">
        <f t="shared" si="22"/>
        <v>2.9799015021708608</v>
      </c>
      <c r="BM126">
        <f t="shared" si="33"/>
        <v>0.52777991132790525</v>
      </c>
      <c r="BP126" t="str" cm="1">
        <f t="array" ref="BP126">INDEX($BH$1:$BL$1,,MATCH(BM126,BH126:BL126,0))</f>
        <v>Regular Coke</v>
      </c>
      <c r="BQ126" t="s">
        <v>66</v>
      </c>
    </row>
    <row r="127" spans="8:69" x14ac:dyDescent="0.2">
      <c r="H127">
        <v>120</v>
      </c>
      <c r="I127">
        <v>4</v>
      </c>
      <c r="J127">
        <v>7</v>
      </c>
      <c r="K127">
        <v>10</v>
      </c>
      <c r="L127">
        <v>13</v>
      </c>
      <c r="M127">
        <v>16</v>
      </c>
      <c r="N127">
        <v>13</v>
      </c>
      <c r="O127">
        <v>16</v>
      </c>
      <c r="P127">
        <v>18</v>
      </c>
      <c r="Q127">
        <v>19</v>
      </c>
      <c r="R127">
        <v>20</v>
      </c>
      <c r="S127">
        <v>1</v>
      </c>
      <c r="T127">
        <v>2</v>
      </c>
      <c r="U127">
        <v>3</v>
      </c>
      <c r="V127">
        <v>6</v>
      </c>
      <c r="W127">
        <v>9</v>
      </c>
      <c r="X127">
        <v>6</v>
      </c>
      <c r="Y127">
        <v>9</v>
      </c>
      <c r="Z127">
        <v>11</v>
      </c>
      <c r="AA127">
        <v>14</v>
      </c>
      <c r="AB127">
        <v>17</v>
      </c>
      <c r="AD127">
        <f t="shared" si="34"/>
        <v>34</v>
      </c>
      <c r="AE127">
        <f t="shared" si="23"/>
        <v>34</v>
      </c>
      <c r="AF127">
        <f t="shared" si="23"/>
        <v>42</v>
      </c>
      <c r="AG127">
        <f t="shared" si="23"/>
        <v>52</v>
      </c>
      <c r="AH127">
        <f t="shared" si="23"/>
        <v>62</v>
      </c>
      <c r="AI127">
        <f t="shared" si="24"/>
        <v>78</v>
      </c>
      <c r="AJ127">
        <f t="shared" si="24"/>
        <v>136</v>
      </c>
      <c r="AK127">
        <f t="shared" si="25"/>
        <v>71</v>
      </c>
      <c r="AL127">
        <f t="shared" si="25"/>
        <v>143</v>
      </c>
      <c r="AN127" s="17">
        <f t="shared" si="35"/>
        <v>0</v>
      </c>
      <c r="AO127" s="17">
        <f t="shared" si="37"/>
        <v>0</v>
      </c>
      <c r="AP127" s="17">
        <f t="shared" si="37"/>
        <v>7.3394495412844041E-2</v>
      </c>
      <c r="AQ127" s="17">
        <f t="shared" si="37"/>
        <v>0.16513761467889909</v>
      </c>
      <c r="AR127" s="17">
        <f t="shared" si="37"/>
        <v>0.25688073394495414</v>
      </c>
      <c r="AS127" s="17">
        <f t="shared" si="36"/>
        <v>0.40366972477064222</v>
      </c>
      <c r="AT127" s="17">
        <f t="shared" si="36"/>
        <v>0.93577981651376152</v>
      </c>
      <c r="AU127" s="17">
        <f t="shared" si="36"/>
        <v>0.33944954128440369</v>
      </c>
      <c r="AV127" s="17">
        <f t="shared" si="36"/>
        <v>1</v>
      </c>
      <c r="AX127" s="41">
        <f t="shared" si="26"/>
        <v>0.25688073394495414</v>
      </c>
      <c r="AY127" s="41">
        <f t="shared" si="27"/>
        <v>0.5321100917431193</v>
      </c>
      <c r="AZ127" s="41">
        <f t="shared" si="28"/>
        <v>-0.66055045871559637</v>
      </c>
      <c r="BC127" s="17">
        <f t="shared" si="29"/>
        <v>-0.77084267254075811</v>
      </c>
      <c r="BD127" s="17">
        <f t="shared" si="30"/>
        <v>1.0687874700862332</v>
      </c>
      <c r="BE127" s="48">
        <f t="shared" si="31"/>
        <v>-1.2931654837693622</v>
      </c>
      <c r="BF127" s="48"/>
      <c r="BH127">
        <f t="shared" si="32"/>
        <v>3.2462349087184812</v>
      </c>
      <c r="BI127">
        <f t="shared" si="32"/>
        <v>2.9657554726620754</v>
      </c>
      <c r="BJ127">
        <f t="shared" si="32"/>
        <v>2.4201909973737701</v>
      </c>
      <c r="BK127">
        <f t="shared" si="32"/>
        <v>2.2789728188992648</v>
      </c>
      <c r="BL127">
        <f t="shared" si="22"/>
        <v>0.34455700300051539</v>
      </c>
      <c r="BM127">
        <f t="shared" si="33"/>
        <v>0.34455700300051539</v>
      </c>
      <c r="BP127" t="str" cm="1">
        <f t="array" ref="BP127">INDEX($BH$1:$BL$1,,MATCH(BM127,BH127:BL127,0))</f>
        <v>Diet Pepsi</v>
      </c>
      <c r="BQ127" t="s">
        <v>65</v>
      </c>
    </row>
    <row r="128" spans="8:69" x14ac:dyDescent="0.2">
      <c r="H128">
        <v>121</v>
      </c>
      <c r="I128">
        <v>12</v>
      </c>
      <c r="J128">
        <v>15</v>
      </c>
      <c r="K128">
        <v>18</v>
      </c>
      <c r="L128">
        <v>19</v>
      </c>
      <c r="M128">
        <v>20</v>
      </c>
      <c r="N128">
        <v>4</v>
      </c>
      <c r="O128">
        <v>7</v>
      </c>
      <c r="P128">
        <v>10</v>
      </c>
      <c r="Q128">
        <v>13</v>
      </c>
      <c r="R128">
        <v>16</v>
      </c>
      <c r="S128">
        <v>5</v>
      </c>
      <c r="T128">
        <v>8</v>
      </c>
      <c r="U128">
        <v>11</v>
      </c>
      <c r="V128">
        <v>14</v>
      </c>
      <c r="W128">
        <v>17</v>
      </c>
      <c r="X128">
        <v>1</v>
      </c>
      <c r="Y128">
        <v>2</v>
      </c>
      <c r="Z128">
        <v>3</v>
      </c>
      <c r="AA128">
        <v>6</v>
      </c>
      <c r="AB128">
        <v>9</v>
      </c>
      <c r="AD128">
        <f t="shared" si="34"/>
        <v>32</v>
      </c>
      <c r="AE128">
        <f t="shared" si="23"/>
        <v>32</v>
      </c>
      <c r="AF128">
        <f t="shared" si="23"/>
        <v>42</v>
      </c>
      <c r="AG128">
        <f t="shared" si="23"/>
        <v>52</v>
      </c>
      <c r="AH128">
        <f t="shared" si="23"/>
        <v>62</v>
      </c>
      <c r="AI128">
        <f t="shared" si="24"/>
        <v>76</v>
      </c>
      <c r="AJ128">
        <f t="shared" si="24"/>
        <v>134</v>
      </c>
      <c r="AK128">
        <f t="shared" si="25"/>
        <v>139</v>
      </c>
      <c r="AL128">
        <f t="shared" si="25"/>
        <v>71</v>
      </c>
      <c r="AN128" s="17">
        <f t="shared" si="35"/>
        <v>0</v>
      </c>
      <c r="AO128" s="17">
        <f t="shared" si="37"/>
        <v>0</v>
      </c>
      <c r="AP128" s="17">
        <f t="shared" si="37"/>
        <v>9.3457943925233641E-2</v>
      </c>
      <c r="AQ128" s="17">
        <f t="shared" si="37"/>
        <v>0.18691588785046728</v>
      </c>
      <c r="AR128" s="17">
        <f t="shared" si="37"/>
        <v>0.28037383177570091</v>
      </c>
      <c r="AS128" s="17">
        <f t="shared" si="36"/>
        <v>0.41121495327102803</v>
      </c>
      <c r="AT128" s="17">
        <f t="shared" si="36"/>
        <v>0.95327102803738317</v>
      </c>
      <c r="AU128" s="17">
        <f t="shared" si="36"/>
        <v>1</v>
      </c>
      <c r="AV128" s="17">
        <f t="shared" si="36"/>
        <v>0.3644859813084112</v>
      </c>
      <c r="AX128" s="41">
        <f t="shared" si="26"/>
        <v>0.28037383177570091</v>
      </c>
      <c r="AY128" s="41">
        <f t="shared" si="27"/>
        <v>0.5420560747663552</v>
      </c>
      <c r="AZ128" s="41">
        <f t="shared" si="28"/>
        <v>0.63551401869158886</v>
      </c>
      <c r="BC128" s="17">
        <f t="shared" si="29"/>
        <v>-0.55648541778387406</v>
      </c>
      <c r="BD128" s="17">
        <f t="shared" si="30"/>
        <v>1.0886581124880976</v>
      </c>
      <c r="BE128" s="48">
        <f t="shared" si="31"/>
        <v>1.2110274503676228</v>
      </c>
      <c r="BF128" s="48"/>
      <c r="BH128">
        <f t="shared" si="32"/>
        <v>2.2255718310100612</v>
      </c>
      <c r="BI128">
        <f t="shared" si="32"/>
        <v>2.7873832011229989</v>
      </c>
      <c r="BJ128">
        <f t="shared" si="32"/>
        <v>0.11229408179127383</v>
      </c>
      <c r="BK128">
        <f t="shared" si="32"/>
        <v>3.1889876196612708</v>
      </c>
      <c r="BL128">
        <f t="shared" si="22"/>
        <v>2.3730214933458527</v>
      </c>
      <c r="BM128">
        <f t="shared" si="33"/>
        <v>0.11229408179127383</v>
      </c>
      <c r="BP128" t="str" cm="1">
        <f t="array" ref="BP128">INDEX($BH$1:$BL$1,,MATCH(BM128,BH128:BL128,0))</f>
        <v>Regular Pepsi</v>
      </c>
      <c r="BQ128" t="s">
        <v>64</v>
      </c>
    </row>
    <row r="129" spans="8:69" x14ac:dyDescent="0.2">
      <c r="H129">
        <v>122</v>
      </c>
      <c r="I129">
        <v>3</v>
      </c>
      <c r="J129">
        <v>6</v>
      </c>
      <c r="K129">
        <v>9</v>
      </c>
      <c r="L129">
        <v>13</v>
      </c>
      <c r="M129">
        <v>16</v>
      </c>
      <c r="N129">
        <v>11</v>
      </c>
      <c r="O129">
        <v>14</v>
      </c>
      <c r="P129">
        <v>17</v>
      </c>
      <c r="Q129">
        <v>19</v>
      </c>
      <c r="R129">
        <v>20</v>
      </c>
      <c r="S129">
        <v>1</v>
      </c>
      <c r="T129">
        <v>2</v>
      </c>
      <c r="U129">
        <v>4</v>
      </c>
      <c r="V129">
        <v>7</v>
      </c>
      <c r="W129">
        <v>10</v>
      </c>
      <c r="X129">
        <v>5</v>
      </c>
      <c r="Y129">
        <v>8</v>
      </c>
      <c r="Z129">
        <v>12</v>
      </c>
      <c r="AA129">
        <v>15</v>
      </c>
      <c r="AB129">
        <v>18</v>
      </c>
      <c r="AD129">
        <f t="shared" si="34"/>
        <v>30</v>
      </c>
      <c r="AE129">
        <f t="shared" si="23"/>
        <v>30</v>
      </c>
      <c r="AF129">
        <f t="shared" si="23"/>
        <v>42</v>
      </c>
      <c r="AG129">
        <f t="shared" si="23"/>
        <v>54</v>
      </c>
      <c r="AH129">
        <f t="shared" si="23"/>
        <v>64</v>
      </c>
      <c r="AI129">
        <f t="shared" si="24"/>
        <v>82</v>
      </c>
      <c r="AJ129">
        <f t="shared" si="24"/>
        <v>128</v>
      </c>
      <c r="AK129">
        <f t="shared" si="25"/>
        <v>71</v>
      </c>
      <c r="AL129">
        <f t="shared" si="25"/>
        <v>139</v>
      </c>
      <c r="AN129" s="17">
        <f t="shared" si="35"/>
        <v>0</v>
      </c>
      <c r="AO129" s="17">
        <f t="shared" si="37"/>
        <v>0</v>
      </c>
      <c r="AP129" s="17">
        <f t="shared" si="37"/>
        <v>0.11009174311926606</v>
      </c>
      <c r="AQ129" s="17">
        <f t="shared" si="37"/>
        <v>0.22018348623853212</v>
      </c>
      <c r="AR129" s="17">
        <f t="shared" si="37"/>
        <v>0.31192660550458717</v>
      </c>
      <c r="AS129" s="17">
        <f t="shared" si="36"/>
        <v>0.47706422018348627</v>
      </c>
      <c r="AT129" s="17">
        <f t="shared" si="36"/>
        <v>0.8990825688073395</v>
      </c>
      <c r="AU129" s="17">
        <f t="shared" si="36"/>
        <v>0.37614678899082571</v>
      </c>
      <c r="AV129" s="17">
        <f t="shared" si="36"/>
        <v>1</v>
      </c>
      <c r="AX129" s="41">
        <f t="shared" si="26"/>
        <v>0.31192660550458717</v>
      </c>
      <c r="AY129" s="41">
        <f t="shared" si="27"/>
        <v>0.42201834862385323</v>
      </c>
      <c r="AZ129" s="41">
        <f t="shared" si="28"/>
        <v>-0.62385321100917435</v>
      </c>
      <c r="BC129" s="17">
        <f t="shared" si="29"/>
        <v>-0.2685895427819267</v>
      </c>
      <c r="BD129" s="17">
        <f t="shared" si="30"/>
        <v>0.84884001453455993</v>
      </c>
      <c r="BE129" s="48">
        <f t="shared" si="31"/>
        <v>-1.2222608412838747</v>
      </c>
      <c r="BF129" s="48"/>
      <c r="BH129">
        <f t="shared" si="32"/>
        <v>3.0601077494326581</v>
      </c>
      <c r="BI129">
        <f t="shared" si="32"/>
        <v>2.4466459642147949</v>
      </c>
      <c r="BJ129">
        <f t="shared" si="32"/>
        <v>2.3603282338211664</v>
      </c>
      <c r="BK129">
        <f t="shared" si="32"/>
        <v>2.0446152403258542</v>
      </c>
      <c r="BL129">
        <f t="shared" si="22"/>
        <v>0.27515428184763674</v>
      </c>
      <c r="BM129">
        <f t="shared" si="33"/>
        <v>0.27515428184763674</v>
      </c>
      <c r="BP129" t="str" cm="1">
        <f t="array" ref="BP129">INDEX($BH$1:$BL$1,,MATCH(BM129,BH129:BL129,0))</f>
        <v>Diet Pepsi</v>
      </c>
      <c r="BQ129" t="s">
        <v>65</v>
      </c>
    </row>
    <row r="130" spans="8:69" x14ac:dyDescent="0.2">
      <c r="H130">
        <v>123</v>
      </c>
      <c r="I130">
        <v>3</v>
      </c>
      <c r="J130">
        <v>6</v>
      </c>
      <c r="K130">
        <v>9</v>
      </c>
      <c r="L130">
        <v>13</v>
      </c>
      <c r="M130">
        <v>16</v>
      </c>
      <c r="N130">
        <v>11</v>
      </c>
      <c r="O130">
        <v>14</v>
      </c>
      <c r="P130">
        <v>17</v>
      </c>
      <c r="Q130">
        <v>19</v>
      </c>
      <c r="R130">
        <v>20</v>
      </c>
      <c r="S130">
        <v>1</v>
      </c>
      <c r="T130">
        <v>2</v>
      </c>
      <c r="U130">
        <v>4</v>
      </c>
      <c r="V130">
        <v>7</v>
      </c>
      <c r="W130">
        <v>10</v>
      </c>
      <c r="X130">
        <v>5</v>
      </c>
      <c r="Y130">
        <v>8</v>
      </c>
      <c r="Z130">
        <v>12</v>
      </c>
      <c r="AA130">
        <v>15</v>
      </c>
      <c r="AB130">
        <v>18</v>
      </c>
      <c r="AD130">
        <f t="shared" si="34"/>
        <v>30</v>
      </c>
      <c r="AE130">
        <f t="shared" si="23"/>
        <v>30</v>
      </c>
      <c r="AF130">
        <f t="shared" si="23"/>
        <v>42</v>
      </c>
      <c r="AG130">
        <f t="shared" si="23"/>
        <v>54</v>
      </c>
      <c r="AH130">
        <f t="shared" si="23"/>
        <v>64</v>
      </c>
      <c r="AI130">
        <f t="shared" si="24"/>
        <v>82</v>
      </c>
      <c r="AJ130">
        <f t="shared" si="24"/>
        <v>128</v>
      </c>
      <c r="AK130">
        <f t="shared" si="25"/>
        <v>71</v>
      </c>
      <c r="AL130">
        <f t="shared" si="25"/>
        <v>139</v>
      </c>
      <c r="AN130" s="17">
        <f t="shared" si="35"/>
        <v>0</v>
      </c>
      <c r="AO130" s="17">
        <f t="shared" si="37"/>
        <v>0</v>
      </c>
      <c r="AP130" s="17">
        <f t="shared" si="37"/>
        <v>0.11009174311926606</v>
      </c>
      <c r="AQ130" s="17">
        <f t="shared" si="37"/>
        <v>0.22018348623853212</v>
      </c>
      <c r="AR130" s="17">
        <f t="shared" si="37"/>
        <v>0.31192660550458717</v>
      </c>
      <c r="AS130" s="17">
        <f t="shared" si="36"/>
        <v>0.47706422018348627</v>
      </c>
      <c r="AT130" s="17">
        <f t="shared" si="36"/>
        <v>0.8990825688073395</v>
      </c>
      <c r="AU130" s="17">
        <f t="shared" si="36"/>
        <v>0.37614678899082571</v>
      </c>
      <c r="AV130" s="17">
        <f t="shared" si="36"/>
        <v>1</v>
      </c>
      <c r="AX130" s="41">
        <f t="shared" si="26"/>
        <v>0.31192660550458717</v>
      </c>
      <c r="AY130" s="41">
        <f t="shared" si="27"/>
        <v>0.42201834862385323</v>
      </c>
      <c r="AZ130" s="41">
        <f t="shared" si="28"/>
        <v>-0.62385321100917435</v>
      </c>
      <c r="BC130" s="17">
        <f t="shared" si="29"/>
        <v>-0.2685895427819267</v>
      </c>
      <c r="BD130" s="17">
        <f t="shared" si="30"/>
        <v>0.84884001453455993</v>
      </c>
      <c r="BE130" s="48">
        <f t="shared" si="31"/>
        <v>-1.2222608412838747</v>
      </c>
      <c r="BF130" s="48"/>
      <c r="BH130">
        <f t="shared" si="32"/>
        <v>3.0601077494326581</v>
      </c>
      <c r="BI130">
        <f t="shared" si="32"/>
        <v>2.4466459642147949</v>
      </c>
      <c r="BJ130">
        <f t="shared" si="32"/>
        <v>2.3603282338211664</v>
      </c>
      <c r="BK130">
        <f t="shared" si="32"/>
        <v>2.0446152403258542</v>
      </c>
      <c r="BL130">
        <f t="shared" si="22"/>
        <v>0.27515428184763674</v>
      </c>
      <c r="BM130">
        <f t="shared" si="33"/>
        <v>0.27515428184763674</v>
      </c>
      <c r="BP130" t="str" cm="1">
        <f t="array" ref="BP130">INDEX($BH$1:$BL$1,,MATCH(BM130,BH130:BL130,0))</f>
        <v>Diet Pepsi</v>
      </c>
      <c r="BQ130" t="s">
        <v>65</v>
      </c>
    </row>
    <row r="131" spans="8:69" x14ac:dyDescent="0.2">
      <c r="H131">
        <v>124</v>
      </c>
      <c r="I131">
        <v>4</v>
      </c>
      <c r="J131">
        <v>7</v>
      </c>
      <c r="K131">
        <v>10</v>
      </c>
      <c r="L131">
        <v>13</v>
      </c>
      <c r="M131">
        <v>16</v>
      </c>
      <c r="N131">
        <v>12</v>
      </c>
      <c r="O131">
        <v>15</v>
      </c>
      <c r="P131">
        <v>18</v>
      </c>
      <c r="Q131">
        <v>19</v>
      </c>
      <c r="R131">
        <v>20</v>
      </c>
      <c r="S131">
        <v>1</v>
      </c>
      <c r="T131">
        <v>2</v>
      </c>
      <c r="U131">
        <v>3</v>
      </c>
      <c r="V131">
        <v>6</v>
      </c>
      <c r="W131">
        <v>9</v>
      </c>
      <c r="X131">
        <v>5</v>
      </c>
      <c r="Y131">
        <v>8</v>
      </c>
      <c r="Z131">
        <v>11</v>
      </c>
      <c r="AA131">
        <v>14</v>
      </c>
      <c r="AB131">
        <v>17</v>
      </c>
      <c r="AD131">
        <f t="shared" si="34"/>
        <v>32</v>
      </c>
      <c r="AE131">
        <f t="shared" si="23"/>
        <v>32</v>
      </c>
      <c r="AF131">
        <f t="shared" si="23"/>
        <v>42</v>
      </c>
      <c r="AG131">
        <f t="shared" si="23"/>
        <v>52</v>
      </c>
      <c r="AH131">
        <f t="shared" si="23"/>
        <v>62</v>
      </c>
      <c r="AI131">
        <f t="shared" si="24"/>
        <v>76</v>
      </c>
      <c r="AJ131">
        <f t="shared" si="24"/>
        <v>134</v>
      </c>
      <c r="AK131">
        <f t="shared" si="25"/>
        <v>71</v>
      </c>
      <c r="AL131">
        <f t="shared" si="25"/>
        <v>139</v>
      </c>
      <c r="AN131" s="17">
        <f t="shared" si="35"/>
        <v>0</v>
      </c>
      <c r="AO131" s="17">
        <f t="shared" si="37"/>
        <v>0</v>
      </c>
      <c r="AP131" s="17">
        <f t="shared" si="37"/>
        <v>9.3457943925233641E-2</v>
      </c>
      <c r="AQ131" s="17">
        <f t="shared" si="37"/>
        <v>0.18691588785046728</v>
      </c>
      <c r="AR131" s="17">
        <f t="shared" si="37"/>
        <v>0.28037383177570091</v>
      </c>
      <c r="AS131" s="17">
        <f t="shared" si="36"/>
        <v>0.41121495327102803</v>
      </c>
      <c r="AT131" s="17">
        <f t="shared" si="36"/>
        <v>0.95327102803738317</v>
      </c>
      <c r="AU131" s="17">
        <f t="shared" si="36"/>
        <v>0.3644859813084112</v>
      </c>
      <c r="AV131" s="17">
        <f t="shared" si="36"/>
        <v>1</v>
      </c>
      <c r="AX131" s="41">
        <f t="shared" si="26"/>
        <v>0.28037383177570091</v>
      </c>
      <c r="AY131" s="41">
        <f t="shared" si="27"/>
        <v>0.5420560747663552</v>
      </c>
      <c r="AZ131" s="41">
        <f t="shared" si="28"/>
        <v>-0.63551401869158886</v>
      </c>
      <c r="BC131" s="17">
        <f t="shared" si="29"/>
        <v>-0.55648541778387406</v>
      </c>
      <c r="BD131" s="17">
        <f t="shared" si="30"/>
        <v>1.0886581124880976</v>
      </c>
      <c r="BE131" s="48">
        <f t="shared" si="31"/>
        <v>-1.2447912884287962</v>
      </c>
      <c r="BF131" s="48"/>
      <c r="BH131">
        <f t="shared" si="32"/>
        <v>3.2202484745891189</v>
      </c>
      <c r="BI131">
        <f t="shared" si="32"/>
        <v>2.7694663602934475</v>
      </c>
      <c r="BJ131">
        <f t="shared" si="32"/>
        <v>2.3575757270849178</v>
      </c>
      <c r="BK131">
        <f t="shared" si="32"/>
        <v>2.2761267012608393</v>
      </c>
      <c r="BL131">
        <f t="shared" si="22"/>
        <v>0.14110572595956145</v>
      </c>
      <c r="BM131">
        <f t="shared" si="33"/>
        <v>0.14110572595956145</v>
      </c>
      <c r="BP131" t="str" cm="1">
        <f t="array" ref="BP131">INDEX($BH$1:$BL$1,,MATCH(BM131,BH131:BL131,0))</f>
        <v>Diet Pepsi</v>
      </c>
      <c r="BQ131" t="s">
        <v>65</v>
      </c>
    </row>
    <row r="132" spans="8:69" x14ac:dyDescent="0.2">
      <c r="H132">
        <v>125</v>
      </c>
      <c r="I132">
        <v>7</v>
      </c>
      <c r="J132">
        <v>10</v>
      </c>
      <c r="K132">
        <v>13</v>
      </c>
      <c r="L132">
        <v>16</v>
      </c>
      <c r="M132">
        <v>18</v>
      </c>
      <c r="N132">
        <v>1</v>
      </c>
      <c r="O132">
        <v>2</v>
      </c>
      <c r="P132">
        <v>4</v>
      </c>
      <c r="Q132">
        <v>6</v>
      </c>
      <c r="R132">
        <v>9</v>
      </c>
      <c r="S132">
        <v>12</v>
      </c>
      <c r="T132">
        <v>15</v>
      </c>
      <c r="U132">
        <v>17</v>
      </c>
      <c r="V132">
        <v>19</v>
      </c>
      <c r="W132">
        <v>20</v>
      </c>
      <c r="X132">
        <v>3</v>
      </c>
      <c r="Y132">
        <v>5</v>
      </c>
      <c r="Z132">
        <v>8</v>
      </c>
      <c r="AA132">
        <v>11</v>
      </c>
      <c r="AB132">
        <v>14</v>
      </c>
      <c r="AD132">
        <f t="shared" si="34"/>
        <v>32</v>
      </c>
      <c r="AE132">
        <f t="shared" si="23"/>
        <v>32</v>
      </c>
      <c r="AF132">
        <f t="shared" si="23"/>
        <v>42</v>
      </c>
      <c r="AG132">
        <f t="shared" si="23"/>
        <v>52</v>
      </c>
      <c r="AH132">
        <f t="shared" si="23"/>
        <v>61</v>
      </c>
      <c r="AI132">
        <f t="shared" si="24"/>
        <v>124</v>
      </c>
      <c r="AJ132">
        <f t="shared" si="24"/>
        <v>86</v>
      </c>
      <c r="AK132">
        <f t="shared" si="25"/>
        <v>147</v>
      </c>
      <c r="AL132">
        <f t="shared" si="25"/>
        <v>63</v>
      </c>
      <c r="AN132" s="17">
        <f t="shared" si="35"/>
        <v>0</v>
      </c>
      <c r="AO132" s="17">
        <f t="shared" si="37"/>
        <v>0</v>
      </c>
      <c r="AP132" s="17">
        <f t="shared" si="37"/>
        <v>8.6956521739130432E-2</v>
      </c>
      <c r="AQ132" s="17">
        <f t="shared" si="37"/>
        <v>0.17391304347826086</v>
      </c>
      <c r="AR132" s="17">
        <f t="shared" si="37"/>
        <v>0.25217391304347825</v>
      </c>
      <c r="AS132" s="17">
        <f t="shared" si="36"/>
        <v>0.8</v>
      </c>
      <c r="AT132" s="17">
        <f t="shared" si="36"/>
        <v>0.46956521739130436</v>
      </c>
      <c r="AU132" s="17">
        <f t="shared" si="36"/>
        <v>1</v>
      </c>
      <c r="AV132" s="17">
        <f t="shared" si="36"/>
        <v>0.26956521739130435</v>
      </c>
      <c r="AX132" s="41">
        <f t="shared" si="26"/>
        <v>0.25217391304347825</v>
      </c>
      <c r="AY132" s="41">
        <f t="shared" si="27"/>
        <v>-0.33043478260869569</v>
      </c>
      <c r="AZ132" s="41">
        <f t="shared" si="28"/>
        <v>0.73043478260869565</v>
      </c>
      <c r="BC132" s="17">
        <f t="shared" si="29"/>
        <v>-0.81378895465057155</v>
      </c>
      <c r="BD132" s="17">
        <f t="shared" si="30"/>
        <v>-0.65445302949687678</v>
      </c>
      <c r="BE132" s="48">
        <f t="shared" si="31"/>
        <v>1.3944287474849</v>
      </c>
      <c r="BF132" s="48"/>
      <c r="BH132">
        <f t="shared" si="32"/>
        <v>0.60882831084022748</v>
      </c>
      <c r="BI132">
        <f t="shared" si="32"/>
        <v>3.0687562334934317</v>
      </c>
      <c r="BJ132">
        <f t="shared" si="32"/>
        <v>1.8078949414229366</v>
      </c>
      <c r="BK132">
        <f t="shared" si="32"/>
        <v>2.5051260486590285</v>
      </c>
      <c r="BL132">
        <f t="shared" ref="BL132:BL139" si="38">(($BC132-BL$2)^2+($BD132-BL$3)^2+($BE132-BL$4)^2)^0.5</f>
        <v>3.0866949061740256</v>
      </c>
      <c r="BM132">
        <f t="shared" si="33"/>
        <v>0.60882831084022748</v>
      </c>
      <c r="BP132" t="str" cm="1">
        <f t="array" ref="BP132">INDEX($BH$1:$BL$1,,MATCH(BM132,BH132:BL132,0))</f>
        <v>Regular Coke</v>
      </c>
      <c r="BQ132" t="s">
        <v>66</v>
      </c>
    </row>
    <row r="133" spans="8:69" x14ac:dyDescent="0.2">
      <c r="H133">
        <v>126</v>
      </c>
      <c r="I133">
        <v>13</v>
      </c>
      <c r="J133">
        <v>16</v>
      </c>
      <c r="K133">
        <v>18</v>
      </c>
      <c r="L133">
        <v>19</v>
      </c>
      <c r="M133">
        <v>20</v>
      </c>
      <c r="N133">
        <v>4</v>
      </c>
      <c r="O133">
        <v>7</v>
      </c>
      <c r="P133">
        <v>10</v>
      </c>
      <c r="Q133">
        <v>12</v>
      </c>
      <c r="R133">
        <v>15</v>
      </c>
      <c r="S133">
        <v>6</v>
      </c>
      <c r="T133">
        <v>9</v>
      </c>
      <c r="U133">
        <v>11</v>
      </c>
      <c r="V133">
        <v>14</v>
      </c>
      <c r="W133">
        <v>17</v>
      </c>
      <c r="X133">
        <v>1</v>
      </c>
      <c r="Y133">
        <v>2</v>
      </c>
      <c r="Z133">
        <v>3</v>
      </c>
      <c r="AA133">
        <v>5</v>
      </c>
      <c r="AB133">
        <v>8</v>
      </c>
      <c r="AD133">
        <f t="shared" si="34"/>
        <v>34</v>
      </c>
      <c r="AE133">
        <f t="shared" si="23"/>
        <v>34</v>
      </c>
      <c r="AF133">
        <f t="shared" si="23"/>
        <v>42</v>
      </c>
      <c r="AG133">
        <f t="shared" si="23"/>
        <v>50</v>
      </c>
      <c r="AH133">
        <f t="shared" si="23"/>
        <v>60</v>
      </c>
      <c r="AI133">
        <f t="shared" si="24"/>
        <v>76</v>
      </c>
      <c r="AJ133">
        <f t="shared" si="24"/>
        <v>134</v>
      </c>
      <c r="AK133">
        <f t="shared" si="25"/>
        <v>143</v>
      </c>
      <c r="AL133">
        <f t="shared" si="25"/>
        <v>67</v>
      </c>
      <c r="AN133" s="17">
        <f t="shared" si="35"/>
        <v>0</v>
      </c>
      <c r="AO133" s="17">
        <f t="shared" si="37"/>
        <v>0</v>
      </c>
      <c r="AP133" s="17">
        <f t="shared" si="37"/>
        <v>7.3394495412844041E-2</v>
      </c>
      <c r="AQ133" s="17">
        <f t="shared" si="37"/>
        <v>0.14678899082568808</v>
      </c>
      <c r="AR133" s="17">
        <f t="shared" si="37"/>
        <v>0.23853211009174313</v>
      </c>
      <c r="AS133" s="17">
        <f t="shared" si="36"/>
        <v>0.38532110091743121</v>
      </c>
      <c r="AT133" s="17">
        <f t="shared" si="36"/>
        <v>0.91743119266055051</v>
      </c>
      <c r="AU133" s="17">
        <f t="shared" si="36"/>
        <v>1</v>
      </c>
      <c r="AV133" s="17">
        <f t="shared" si="36"/>
        <v>0.30275229357798167</v>
      </c>
      <c r="AX133" s="41">
        <f t="shared" si="26"/>
        <v>0.23853211009174313</v>
      </c>
      <c r="AY133" s="41">
        <f t="shared" si="27"/>
        <v>0.5321100917431193</v>
      </c>
      <c r="AZ133" s="41">
        <f t="shared" si="28"/>
        <v>0.69724770642201839</v>
      </c>
      <c r="BC133" s="17">
        <f t="shared" si="29"/>
        <v>-0.93826038246036858</v>
      </c>
      <c r="BD133" s="17">
        <f t="shared" si="30"/>
        <v>1.0687874700862332</v>
      </c>
      <c r="BE133" s="48">
        <f t="shared" si="31"/>
        <v>1.3303062881936765</v>
      </c>
      <c r="BF133" s="48"/>
      <c r="BH133">
        <f t="shared" si="32"/>
        <v>2.2412709162295603</v>
      </c>
      <c r="BI133">
        <f t="shared" si="32"/>
        <v>3.1568724602013427</v>
      </c>
      <c r="BJ133">
        <f t="shared" si="32"/>
        <v>0.48584624854888353</v>
      </c>
      <c r="BK133">
        <f t="shared" si="32"/>
        <v>3.2917127904098287</v>
      </c>
      <c r="BL133">
        <f t="shared" si="38"/>
        <v>2.5363517585447486</v>
      </c>
      <c r="BM133">
        <f t="shared" si="33"/>
        <v>0.48584624854888353</v>
      </c>
      <c r="BP133" t="str" cm="1">
        <f t="array" ref="BP133">INDEX($BH$1:$BL$1,,MATCH(BM133,BH133:BL133,0))</f>
        <v>Regular Pepsi</v>
      </c>
      <c r="BQ133" t="s">
        <v>64</v>
      </c>
    </row>
    <row r="134" spans="8:69" x14ac:dyDescent="0.2">
      <c r="H134">
        <v>127</v>
      </c>
      <c r="I134">
        <v>1</v>
      </c>
      <c r="J134">
        <v>2</v>
      </c>
      <c r="K134">
        <v>3</v>
      </c>
      <c r="L134">
        <v>5</v>
      </c>
      <c r="M134">
        <v>8</v>
      </c>
      <c r="N134">
        <v>4</v>
      </c>
      <c r="O134">
        <v>7</v>
      </c>
      <c r="P134">
        <v>10</v>
      </c>
      <c r="Q134">
        <v>12</v>
      </c>
      <c r="R134">
        <v>15</v>
      </c>
      <c r="S134">
        <v>6</v>
      </c>
      <c r="T134">
        <v>9</v>
      </c>
      <c r="U134">
        <v>11</v>
      </c>
      <c r="V134">
        <v>14</v>
      </c>
      <c r="W134">
        <v>17</v>
      </c>
      <c r="X134">
        <v>13</v>
      </c>
      <c r="Y134">
        <v>16</v>
      </c>
      <c r="Z134">
        <v>18</v>
      </c>
      <c r="AA134">
        <v>19</v>
      </c>
      <c r="AB134">
        <v>20</v>
      </c>
      <c r="AD134">
        <f t="shared" si="34"/>
        <v>34</v>
      </c>
      <c r="AE134">
        <f t="shared" si="23"/>
        <v>34</v>
      </c>
      <c r="AF134">
        <f t="shared" si="23"/>
        <v>42</v>
      </c>
      <c r="AG134">
        <f t="shared" si="23"/>
        <v>50</v>
      </c>
      <c r="AH134">
        <f t="shared" si="23"/>
        <v>60</v>
      </c>
      <c r="AI134">
        <f t="shared" si="24"/>
        <v>143</v>
      </c>
      <c r="AJ134">
        <f t="shared" si="24"/>
        <v>67</v>
      </c>
      <c r="AK134">
        <f t="shared" si="25"/>
        <v>76</v>
      </c>
      <c r="AL134">
        <f t="shared" si="25"/>
        <v>134</v>
      </c>
      <c r="AN134" s="17">
        <f t="shared" si="35"/>
        <v>0</v>
      </c>
      <c r="AO134" s="17">
        <f t="shared" si="37"/>
        <v>0</v>
      </c>
      <c r="AP134" s="17">
        <f t="shared" si="37"/>
        <v>7.3394495412844041E-2</v>
      </c>
      <c r="AQ134" s="17">
        <f t="shared" si="37"/>
        <v>0.14678899082568808</v>
      </c>
      <c r="AR134" s="17">
        <f t="shared" si="37"/>
        <v>0.23853211009174313</v>
      </c>
      <c r="AS134" s="17">
        <f t="shared" si="36"/>
        <v>1</v>
      </c>
      <c r="AT134" s="17">
        <f t="shared" si="36"/>
        <v>0.30275229357798167</v>
      </c>
      <c r="AU134" s="17">
        <f t="shared" si="36"/>
        <v>0.38532110091743121</v>
      </c>
      <c r="AV134" s="17">
        <f t="shared" si="36"/>
        <v>0.91743119266055051</v>
      </c>
      <c r="AX134" s="41">
        <f t="shared" si="26"/>
        <v>0.23853211009174313</v>
      </c>
      <c r="AY134" s="41">
        <f t="shared" si="27"/>
        <v>-0.69724770642201839</v>
      </c>
      <c r="AZ134" s="41">
        <f t="shared" si="28"/>
        <v>-0.5321100917431193</v>
      </c>
      <c r="BC134" s="17">
        <f t="shared" si="29"/>
        <v>-0.93826038246036858</v>
      </c>
      <c r="BD134" s="17">
        <f t="shared" si="30"/>
        <v>-1.3872924502407853</v>
      </c>
      <c r="BE134" s="48">
        <f t="shared" si="31"/>
        <v>-1.044999235070156</v>
      </c>
      <c r="BF134" s="48"/>
      <c r="BH134">
        <f t="shared" si="32"/>
        <v>2.1728794767454276</v>
      </c>
      <c r="BI134">
        <f t="shared" si="32"/>
        <v>3.2881048423097061</v>
      </c>
      <c r="BJ134">
        <f t="shared" si="32"/>
        <v>3.3240862733190002</v>
      </c>
      <c r="BK134">
        <f t="shared" si="32"/>
        <v>0.50675355044483594</v>
      </c>
      <c r="BL134">
        <f t="shared" si="38"/>
        <v>2.4793196578880683</v>
      </c>
      <c r="BM134">
        <f t="shared" si="33"/>
        <v>0.50675355044483594</v>
      </c>
      <c r="BP134" t="str" cm="1">
        <f t="array" ref="BP134">INDEX($BH$1:$BL$1,,MATCH(BM134,BH134:BL134,0))</f>
        <v>Diet Coke</v>
      </c>
      <c r="BQ134" t="s">
        <v>63</v>
      </c>
    </row>
    <row r="135" spans="8:69" x14ac:dyDescent="0.2">
      <c r="H135">
        <v>128</v>
      </c>
      <c r="I135">
        <v>11</v>
      </c>
      <c r="J135">
        <v>14</v>
      </c>
      <c r="K135">
        <v>17</v>
      </c>
      <c r="L135">
        <v>19</v>
      </c>
      <c r="M135">
        <v>20</v>
      </c>
      <c r="N135">
        <v>6</v>
      </c>
      <c r="O135">
        <v>9</v>
      </c>
      <c r="P135">
        <v>13</v>
      </c>
      <c r="Q135">
        <v>16</v>
      </c>
      <c r="R135">
        <v>18</v>
      </c>
      <c r="S135">
        <v>3</v>
      </c>
      <c r="T135">
        <v>5</v>
      </c>
      <c r="U135">
        <v>8</v>
      </c>
      <c r="V135">
        <v>12</v>
      </c>
      <c r="W135">
        <v>15</v>
      </c>
      <c r="X135">
        <v>1</v>
      </c>
      <c r="Y135">
        <v>2</v>
      </c>
      <c r="Z135">
        <v>4</v>
      </c>
      <c r="AA135">
        <v>7</v>
      </c>
      <c r="AB135">
        <v>10</v>
      </c>
      <c r="AD135">
        <f t="shared" si="34"/>
        <v>30</v>
      </c>
      <c r="AE135">
        <f t="shared" si="23"/>
        <v>30</v>
      </c>
      <c r="AF135">
        <f t="shared" si="23"/>
        <v>42</v>
      </c>
      <c r="AG135">
        <f t="shared" si="23"/>
        <v>54</v>
      </c>
      <c r="AH135">
        <f t="shared" si="23"/>
        <v>63</v>
      </c>
      <c r="AI135">
        <f t="shared" si="24"/>
        <v>67</v>
      </c>
      <c r="AJ135">
        <f t="shared" si="24"/>
        <v>143</v>
      </c>
      <c r="AK135">
        <f t="shared" si="25"/>
        <v>124</v>
      </c>
      <c r="AL135">
        <f t="shared" si="25"/>
        <v>86</v>
      </c>
      <c r="AN135" s="17">
        <f t="shared" si="35"/>
        <v>0</v>
      </c>
      <c r="AO135" s="17">
        <f t="shared" si="37"/>
        <v>0</v>
      </c>
      <c r="AP135" s="17">
        <f t="shared" si="37"/>
        <v>0.10619469026548672</v>
      </c>
      <c r="AQ135" s="17">
        <f t="shared" si="37"/>
        <v>0.21238938053097345</v>
      </c>
      <c r="AR135" s="17">
        <f t="shared" si="37"/>
        <v>0.29203539823008851</v>
      </c>
      <c r="AS135" s="17">
        <f t="shared" si="36"/>
        <v>0.32743362831858408</v>
      </c>
      <c r="AT135" s="17">
        <f t="shared" si="36"/>
        <v>1</v>
      </c>
      <c r="AU135" s="17">
        <f t="shared" si="36"/>
        <v>0.83185840707964598</v>
      </c>
      <c r="AV135" s="17">
        <f t="shared" si="36"/>
        <v>0.49557522123893805</v>
      </c>
      <c r="AX135" s="41">
        <f t="shared" si="26"/>
        <v>0.29203539823008851</v>
      </c>
      <c r="AY135" s="41">
        <f t="shared" si="27"/>
        <v>0.67256637168141586</v>
      </c>
      <c r="AZ135" s="41">
        <f t="shared" si="28"/>
        <v>0.33628318584070793</v>
      </c>
      <c r="BC135" s="17">
        <f t="shared" si="29"/>
        <v>-0.45008219291601775</v>
      </c>
      <c r="BD135" s="17">
        <f t="shared" si="30"/>
        <v>1.3493988993667601</v>
      </c>
      <c r="BE135" s="48">
        <f t="shared" si="31"/>
        <v>0.63286814551562864</v>
      </c>
      <c r="BF135" s="48"/>
      <c r="BH135">
        <f t="shared" si="32"/>
        <v>2.5277583010348543</v>
      </c>
      <c r="BI135">
        <f t="shared" si="32"/>
        <v>2.5914552678253413</v>
      </c>
      <c r="BJ135">
        <f t="shared" si="32"/>
        <v>0.54111929320265773</v>
      </c>
      <c r="BK135">
        <f t="shared" si="32"/>
        <v>3.0254215415700649</v>
      </c>
      <c r="BL135">
        <f t="shared" si="38"/>
        <v>1.8184343939390344</v>
      </c>
      <c r="BM135">
        <f t="shared" si="33"/>
        <v>0.54111929320265773</v>
      </c>
      <c r="BP135" t="str" cm="1">
        <f t="array" ref="BP135">INDEX($BH$1:$BL$1,,MATCH(BM135,BH135:BL135,0))</f>
        <v>Regular Pepsi</v>
      </c>
      <c r="BQ135" t="s">
        <v>64</v>
      </c>
    </row>
    <row r="136" spans="8:69" x14ac:dyDescent="0.2">
      <c r="H136">
        <v>129</v>
      </c>
      <c r="I136">
        <v>4</v>
      </c>
      <c r="J136">
        <v>6</v>
      </c>
      <c r="K136">
        <v>9</v>
      </c>
      <c r="L136">
        <v>11</v>
      </c>
      <c r="M136">
        <v>14</v>
      </c>
      <c r="N136">
        <v>13</v>
      </c>
      <c r="O136">
        <v>16</v>
      </c>
      <c r="P136">
        <v>18</v>
      </c>
      <c r="Q136">
        <v>19</v>
      </c>
      <c r="R136">
        <v>20</v>
      </c>
      <c r="S136">
        <v>1</v>
      </c>
      <c r="T136">
        <v>2</v>
      </c>
      <c r="U136">
        <v>3</v>
      </c>
      <c r="V136">
        <v>5</v>
      </c>
      <c r="W136">
        <v>8</v>
      </c>
      <c r="X136">
        <v>7</v>
      </c>
      <c r="Y136">
        <v>10</v>
      </c>
      <c r="Z136">
        <v>12</v>
      </c>
      <c r="AA136">
        <v>15</v>
      </c>
      <c r="AB136">
        <v>17</v>
      </c>
      <c r="AD136">
        <f t="shared" si="34"/>
        <v>34</v>
      </c>
      <c r="AE136">
        <f t="shared" si="23"/>
        <v>34</v>
      </c>
      <c r="AF136">
        <f t="shared" si="23"/>
        <v>42</v>
      </c>
      <c r="AG136">
        <f t="shared" si="23"/>
        <v>50</v>
      </c>
      <c r="AH136">
        <f t="shared" si="23"/>
        <v>59</v>
      </c>
      <c r="AI136">
        <f t="shared" si="24"/>
        <v>80</v>
      </c>
      <c r="AJ136">
        <f t="shared" si="24"/>
        <v>130</v>
      </c>
      <c r="AK136">
        <f t="shared" si="25"/>
        <v>63</v>
      </c>
      <c r="AL136">
        <f t="shared" si="25"/>
        <v>147</v>
      </c>
      <c r="AN136" s="17">
        <f t="shared" si="35"/>
        <v>0</v>
      </c>
      <c r="AO136" s="17">
        <f t="shared" si="37"/>
        <v>0</v>
      </c>
      <c r="AP136" s="17">
        <f t="shared" si="37"/>
        <v>7.0796460176991149E-2</v>
      </c>
      <c r="AQ136" s="17">
        <f t="shared" si="37"/>
        <v>0.1415929203539823</v>
      </c>
      <c r="AR136" s="17">
        <f t="shared" si="37"/>
        <v>0.22123893805309736</v>
      </c>
      <c r="AS136" s="17">
        <f t="shared" si="36"/>
        <v>0.40707964601769914</v>
      </c>
      <c r="AT136" s="17">
        <f t="shared" si="36"/>
        <v>0.84955752212389379</v>
      </c>
      <c r="AU136" s="17">
        <f t="shared" si="36"/>
        <v>0.25663716814159293</v>
      </c>
      <c r="AV136" s="17">
        <f t="shared" si="36"/>
        <v>1</v>
      </c>
      <c r="AX136" s="41">
        <f t="shared" si="26"/>
        <v>0.22123893805309736</v>
      </c>
      <c r="AY136" s="41">
        <f t="shared" si="27"/>
        <v>0.44247787610619466</v>
      </c>
      <c r="AZ136" s="41">
        <f t="shared" si="28"/>
        <v>-0.74336283185840712</v>
      </c>
      <c r="BC136" s="17">
        <f t="shared" si="29"/>
        <v>-1.0960478701279661</v>
      </c>
      <c r="BD136" s="17">
        <f t="shared" si="30"/>
        <v>0.8897152053892956</v>
      </c>
      <c r="BE136" s="48">
        <f t="shared" si="31"/>
        <v>-1.4531715353959049</v>
      </c>
      <c r="BF136" s="48"/>
      <c r="BH136">
        <f t="shared" si="32"/>
        <v>3.2842962815203771</v>
      </c>
      <c r="BI136">
        <f t="shared" si="32"/>
        <v>3.2704423511265306</v>
      </c>
      <c r="BJ136">
        <f t="shared" si="32"/>
        <v>2.6411722648620644</v>
      </c>
      <c r="BK136">
        <f t="shared" ref="BK136:BK139" si="39">(($BC136-BK$2)^2+($BD136-BK$3)^2+($BE136-BK$4)^2)^0.5</f>
        <v>2.1970747782390263</v>
      </c>
      <c r="BL136">
        <f t="shared" si="38"/>
        <v>0.72181808018111027</v>
      </c>
      <c r="BM136">
        <f t="shared" si="33"/>
        <v>0.72181808018111027</v>
      </c>
      <c r="BP136" t="str" cm="1">
        <f t="array" ref="BP136">INDEX($BH$1:$BL$1,,MATCH(BM136,BH136:BL136,0))</f>
        <v>Diet Pepsi</v>
      </c>
      <c r="BQ136" t="s">
        <v>65</v>
      </c>
    </row>
    <row r="137" spans="8:69" x14ac:dyDescent="0.2">
      <c r="H137">
        <v>130</v>
      </c>
      <c r="I137">
        <v>4</v>
      </c>
      <c r="J137">
        <v>7</v>
      </c>
      <c r="K137">
        <v>10</v>
      </c>
      <c r="L137">
        <v>12</v>
      </c>
      <c r="M137">
        <v>15</v>
      </c>
      <c r="N137">
        <v>13</v>
      </c>
      <c r="O137">
        <v>16</v>
      </c>
      <c r="P137">
        <v>18</v>
      </c>
      <c r="Q137">
        <v>19</v>
      </c>
      <c r="R137">
        <v>20</v>
      </c>
      <c r="S137">
        <v>1</v>
      </c>
      <c r="T137">
        <v>2</v>
      </c>
      <c r="U137">
        <v>3</v>
      </c>
      <c r="V137">
        <v>5</v>
      </c>
      <c r="W137">
        <v>8</v>
      </c>
      <c r="X137">
        <v>6</v>
      </c>
      <c r="Y137">
        <v>9</v>
      </c>
      <c r="Z137">
        <v>11</v>
      </c>
      <c r="AA137">
        <v>14</v>
      </c>
      <c r="AB137">
        <v>17</v>
      </c>
      <c r="AD137">
        <f t="shared" si="34"/>
        <v>34</v>
      </c>
      <c r="AE137">
        <f t="shared" ref="AE137:AH139" si="40">SUMIFS($I137:$AB137,$I$2:$AB$2,AE$7)</f>
        <v>34</v>
      </c>
      <c r="AF137">
        <f t="shared" si="40"/>
        <v>42</v>
      </c>
      <c r="AG137">
        <f t="shared" si="40"/>
        <v>50</v>
      </c>
      <c r="AH137">
        <f t="shared" si="40"/>
        <v>60</v>
      </c>
      <c r="AI137">
        <f t="shared" ref="AI137:AJ139" si="41">SUMIFS($I137:$AB137,$I$3:$AB$3,AI$7)</f>
        <v>76</v>
      </c>
      <c r="AJ137">
        <f t="shared" si="41"/>
        <v>134</v>
      </c>
      <c r="AK137">
        <f t="shared" ref="AK137:AL139" si="42">SUMIFS($I137:$AB137,$I$4:$AB$4,AK$7)</f>
        <v>67</v>
      </c>
      <c r="AL137">
        <f t="shared" si="42"/>
        <v>143</v>
      </c>
      <c r="AN137" s="17">
        <f t="shared" si="35"/>
        <v>0</v>
      </c>
      <c r="AO137" s="17">
        <f t="shared" si="37"/>
        <v>0</v>
      </c>
      <c r="AP137" s="17">
        <f t="shared" si="37"/>
        <v>7.3394495412844041E-2</v>
      </c>
      <c r="AQ137" s="17">
        <f t="shared" si="37"/>
        <v>0.14678899082568808</v>
      </c>
      <c r="AR137" s="17">
        <f t="shared" si="37"/>
        <v>0.23853211009174313</v>
      </c>
      <c r="AS137" s="17">
        <f t="shared" si="37"/>
        <v>0.38532110091743121</v>
      </c>
      <c r="AT137" s="17">
        <f t="shared" si="37"/>
        <v>0.91743119266055051</v>
      </c>
      <c r="AU137" s="17">
        <f t="shared" si="37"/>
        <v>0.30275229357798167</v>
      </c>
      <c r="AV137" s="17">
        <f t="shared" si="36"/>
        <v>1</v>
      </c>
      <c r="AX137" s="41">
        <f t="shared" ref="AX137:AX139" si="43">AR137-AN137</f>
        <v>0.23853211009174313</v>
      </c>
      <c r="AY137" s="41">
        <f t="shared" ref="AY137:AY139" si="44">AT137-AS137</f>
        <v>0.5321100917431193</v>
      </c>
      <c r="AZ137" s="41">
        <f t="shared" ref="AZ137:AZ139" si="45">AU137-AV137</f>
        <v>-0.69724770642201839</v>
      </c>
      <c r="BC137" s="17">
        <f t="shared" ref="BC137:BC139" si="46">(AX137-BC$4)/BC$5</f>
        <v>-0.93826038246036858</v>
      </c>
      <c r="BD137" s="17">
        <f t="shared" ref="BD137:BD139" si="47">(AY137-BD$4)/BD$5</f>
        <v>1.0687874700862332</v>
      </c>
      <c r="BE137" s="48">
        <f t="shared" ref="BE137:BE139" si="48">(AZ137-BE$4)/BE$5</f>
        <v>-1.3640701262548498</v>
      </c>
      <c r="BF137" s="48"/>
      <c r="BH137">
        <f t="shared" ref="BH137:BJ139" si="49">(($BC137-BH$2)^2+($BD137-BH$3)^2+($BE137-BH$4)^2)^0.5</f>
        <v>3.3115427291561552</v>
      </c>
      <c r="BI137">
        <f t="shared" si="49"/>
        <v>3.1395240386926142</v>
      </c>
      <c r="BJ137">
        <f t="shared" si="49"/>
        <v>2.5140194352170915</v>
      </c>
      <c r="BK137">
        <f t="shared" si="39"/>
        <v>2.315569960654583</v>
      </c>
      <c r="BL137">
        <f t="shared" si="38"/>
        <v>0.52600160690941411</v>
      </c>
      <c r="BM137">
        <f t="shared" ref="BM137:BM139" si="50">MIN(BH137:BL137)</f>
        <v>0.52600160690941411</v>
      </c>
      <c r="BP137" t="str" cm="1">
        <f t="array" ref="BP137">INDEX($BH$1:$BL$1,,MATCH(BM137,BH137:BL137,0))</f>
        <v>Diet Pepsi</v>
      </c>
      <c r="BQ137" t="s">
        <v>65</v>
      </c>
    </row>
    <row r="138" spans="8:69" x14ac:dyDescent="0.2">
      <c r="H138">
        <v>131</v>
      </c>
      <c r="I138">
        <v>1</v>
      </c>
      <c r="J138">
        <v>5</v>
      </c>
      <c r="K138">
        <v>9</v>
      </c>
      <c r="L138">
        <v>13</v>
      </c>
      <c r="M138">
        <v>17</v>
      </c>
      <c r="N138">
        <v>3</v>
      </c>
      <c r="O138">
        <v>7</v>
      </c>
      <c r="P138">
        <v>11</v>
      </c>
      <c r="Q138">
        <v>15</v>
      </c>
      <c r="R138">
        <v>19</v>
      </c>
      <c r="S138">
        <v>2</v>
      </c>
      <c r="T138">
        <v>6</v>
      </c>
      <c r="U138">
        <v>10</v>
      </c>
      <c r="V138">
        <v>14</v>
      </c>
      <c r="W138">
        <v>18</v>
      </c>
      <c r="X138">
        <v>4</v>
      </c>
      <c r="Y138">
        <v>8</v>
      </c>
      <c r="Z138">
        <v>12</v>
      </c>
      <c r="AA138">
        <v>16</v>
      </c>
      <c r="AB138">
        <v>20</v>
      </c>
      <c r="AD138">
        <f t="shared" ref="AD138:AD139" si="51">SUMIFS($I138:$AB138,$I$2:$AB$2,$AE$7)</f>
        <v>26</v>
      </c>
      <c r="AE138">
        <f t="shared" si="40"/>
        <v>26</v>
      </c>
      <c r="AF138">
        <f t="shared" si="40"/>
        <v>42</v>
      </c>
      <c r="AG138">
        <f t="shared" si="40"/>
        <v>58</v>
      </c>
      <c r="AH138">
        <f t="shared" si="40"/>
        <v>74</v>
      </c>
      <c r="AI138">
        <f t="shared" si="41"/>
        <v>110</v>
      </c>
      <c r="AJ138">
        <f t="shared" si="41"/>
        <v>100</v>
      </c>
      <c r="AK138">
        <f t="shared" si="42"/>
        <v>95</v>
      </c>
      <c r="AL138">
        <f t="shared" si="42"/>
        <v>115</v>
      </c>
      <c r="AN138" s="17">
        <f t="shared" ref="AN138:AN139" si="52">(AD138-MIN(AD138:AL138))/(MAX(AD138:AL138)-MIN(AD138:AL138))</f>
        <v>0</v>
      </c>
      <c r="AO138" s="17">
        <f t="shared" si="37"/>
        <v>0</v>
      </c>
      <c r="AP138" s="17">
        <f t="shared" si="37"/>
        <v>0.1797752808988764</v>
      </c>
      <c r="AQ138" s="17">
        <f t="shared" si="37"/>
        <v>0.3595505617977528</v>
      </c>
      <c r="AR138" s="17">
        <f t="shared" si="37"/>
        <v>0.5393258426966292</v>
      </c>
      <c r="AS138" s="17">
        <f t="shared" si="37"/>
        <v>0.9438202247191011</v>
      </c>
      <c r="AT138" s="17">
        <f t="shared" si="37"/>
        <v>0.8314606741573034</v>
      </c>
      <c r="AU138" s="17">
        <f t="shared" si="37"/>
        <v>0.7752808988764045</v>
      </c>
      <c r="AV138" s="17">
        <f t="shared" si="36"/>
        <v>1</v>
      </c>
      <c r="AX138" s="41">
        <f t="shared" si="43"/>
        <v>0.5393258426966292</v>
      </c>
      <c r="AY138" s="41">
        <f t="shared" si="44"/>
        <v>-0.11235955056179769</v>
      </c>
      <c r="AZ138" s="41">
        <f t="shared" si="45"/>
        <v>-0.2247191011235955</v>
      </c>
      <c r="BC138" s="17">
        <f t="shared" si="46"/>
        <v>1.8062614015026837</v>
      </c>
      <c r="BD138" s="17">
        <f t="shared" si="47"/>
        <v>-0.21877010679491032</v>
      </c>
      <c r="BE138" s="48">
        <f t="shared" si="48"/>
        <v>-0.4510732690821676</v>
      </c>
      <c r="BF138" s="48"/>
      <c r="BH138">
        <f t="shared" si="49"/>
        <v>2.9965634223111595</v>
      </c>
      <c r="BI138">
        <f t="shared" si="49"/>
        <v>0.5808471259341984</v>
      </c>
      <c r="BJ138">
        <f t="shared" si="49"/>
        <v>3.0886016859805911</v>
      </c>
      <c r="BK138">
        <f t="shared" si="39"/>
        <v>2.5439121071166761</v>
      </c>
      <c r="BL138">
        <f t="shared" si="38"/>
        <v>2.6835440873170624</v>
      </c>
      <c r="BM138">
        <f t="shared" si="50"/>
        <v>0.5808471259341984</v>
      </c>
      <c r="BP138" t="str" cm="1">
        <f t="array" ref="BP138">INDEX($BH$1:$BL$1,,MATCH(BM138,BH138:BL138,0))</f>
        <v>Price Only</v>
      </c>
      <c r="BQ138" t="s">
        <v>62</v>
      </c>
    </row>
    <row r="139" spans="8:69" x14ac:dyDescent="0.2">
      <c r="H139">
        <v>132</v>
      </c>
      <c r="I139">
        <v>2</v>
      </c>
      <c r="J139">
        <v>6</v>
      </c>
      <c r="K139">
        <v>10</v>
      </c>
      <c r="L139">
        <v>14</v>
      </c>
      <c r="M139">
        <v>18</v>
      </c>
      <c r="N139">
        <v>1</v>
      </c>
      <c r="O139">
        <v>5</v>
      </c>
      <c r="P139">
        <v>9</v>
      </c>
      <c r="Q139">
        <v>13</v>
      </c>
      <c r="R139">
        <v>17</v>
      </c>
      <c r="S139">
        <v>4</v>
      </c>
      <c r="T139">
        <v>8</v>
      </c>
      <c r="U139">
        <v>12</v>
      </c>
      <c r="V139">
        <v>16</v>
      </c>
      <c r="W139">
        <v>20</v>
      </c>
      <c r="X139">
        <v>3</v>
      </c>
      <c r="Y139">
        <v>7</v>
      </c>
      <c r="Z139">
        <v>11</v>
      </c>
      <c r="AA139">
        <v>15</v>
      </c>
      <c r="AB139">
        <v>19</v>
      </c>
      <c r="AD139">
        <f t="shared" si="51"/>
        <v>26</v>
      </c>
      <c r="AE139">
        <f t="shared" si="40"/>
        <v>26</v>
      </c>
      <c r="AF139">
        <f t="shared" si="40"/>
        <v>42</v>
      </c>
      <c r="AG139">
        <f t="shared" si="40"/>
        <v>58</v>
      </c>
      <c r="AH139">
        <f t="shared" si="40"/>
        <v>74</v>
      </c>
      <c r="AI139">
        <f t="shared" si="41"/>
        <v>115</v>
      </c>
      <c r="AJ139">
        <f t="shared" si="41"/>
        <v>95</v>
      </c>
      <c r="AK139">
        <f t="shared" si="42"/>
        <v>110</v>
      </c>
      <c r="AL139">
        <f t="shared" si="42"/>
        <v>100</v>
      </c>
      <c r="AN139" s="17">
        <f t="shared" si="52"/>
        <v>0</v>
      </c>
      <c r="AO139" s="17">
        <f t="shared" si="37"/>
        <v>0</v>
      </c>
      <c r="AP139" s="17">
        <f t="shared" si="37"/>
        <v>0.1797752808988764</v>
      </c>
      <c r="AQ139" s="17">
        <f t="shared" si="37"/>
        <v>0.3595505617977528</v>
      </c>
      <c r="AR139" s="17">
        <f t="shared" si="37"/>
        <v>0.5393258426966292</v>
      </c>
      <c r="AS139" s="17">
        <f t="shared" si="37"/>
        <v>1</v>
      </c>
      <c r="AT139" s="17">
        <f t="shared" si="37"/>
        <v>0.7752808988764045</v>
      </c>
      <c r="AU139" s="17">
        <f t="shared" si="37"/>
        <v>0.9438202247191011</v>
      </c>
      <c r="AV139" s="17">
        <f t="shared" si="36"/>
        <v>0.8314606741573034</v>
      </c>
      <c r="AX139" s="41">
        <f t="shared" si="43"/>
        <v>0.5393258426966292</v>
      </c>
      <c r="AY139" s="41">
        <f t="shared" si="44"/>
        <v>-0.2247191011235955</v>
      </c>
      <c r="AZ139" s="41">
        <f t="shared" si="45"/>
        <v>0.11235955056179769</v>
      </c>
      <c r="BC139" s="17">
        <f t="shared" si="46"/>
        <v>1.8062614015026837</v>
      </c>
      <c r="BD139" s="17">
        <f t="shared" si="47"/>
        <v>-0.44324831517629981</v>
      </c>
      <c r="BE139" s="48">
        <f t="shared" si="48"/>
        <v>0.20021375599520369</v>
      </c>
      <c r="BF139" s="48"/>
      <c r="BH139">
        <f t="shared" si="49"/>
        <v>2.6535610919554187</v>
      </c>
      <c r="BI139">
        <f t="shared" si="49"/>
        <v>0.67444764524333678</v>
      </c>
      <c r="BJ139">
        <f t="shared" si="49"/>
        <v>2.9277723178997812</v>
      </c>
      <c r="BK139">
        <f t="shared" si="39"/>
        <v>2.6969816156310826</v>
      </c>
      <c r="BL139">
        <f t="shared" si="38"/>
        <v>3.0272805719280238</v>
      </c>
      <c r="BM139">
        <f t="shared" si="50"/>
        <v>0.67444764524333678</v>
      </c>
      <c r="BP139" t="str" cm="1">
        <f t="array" ref="BP139">INDEX($BH$1:$BL$1,,MATCH(BM139,BH139:BL139,0))</f>
        <v>Price Only</v>
      </c>
      <c r="BQ13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Crosstab Data</vt:lpstr>
      <vt:lpstr>CrossTab Analysis</vt:lpstr>
      <vt:lpstr>Conjoint  Analysis</vt:lpstr>
      <vt:lpstr>Cluster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Chen</dc:creator>
  <cp:lastModifiedBy>Microsoft Office User</cp:lastModifiedBy>
  <dcterms:created xsi:type="dcterms:W3CDTF">2021-11-16T06:11:31Z</dcterms:created>
  <dcterms:modified xsi:type="dcterms:W3CDTF">2022-11-29T19:20:40Z</dcterms:modified>
</cp:coreProperties>
</file>