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9420"/>
  </bookViews>
  <sheets>
    <sheet name="项目预算" sheetId="1" r:id="rId1"/>
  </sheets>
  <calcPr calcId="144525"/>
</workbook>
</file>

<file path=xl/sharedStrings.xml><?xml version="1.0" encoding="utf-8"?>
<sst xmlns="http://schemas.openxmlformats.org/spreadsheetml/2006/main" count="62" uniqueCount="35">
  <si>
    <t xml:space="preserve"> </t>
  </si>
  <si>
    <t>总预算</t>
  </si>
  <si>
    <t>目前已花费金额</t>
  </si>
  <si>
    <t>项目管理</t>
  </si>
  <si>
    <t>项目</t>
  </si>
  <si>
    <t>预算</t>
  </si>
  <si>
    <t>实际支出</t>
  </si>
  <si>
    <t>工作量（人·天）</t>
  </si>
  <si>
    <t>软件开发计划</t>
  </si>
  <si>
    <t>配置管理计划</t>
  </si>
  <si>
    <t>软件测试计划</t>
  </si>
  <si>
    <t>质量保证计划</t>
  </si>
  <si>
    <t>汇总</t>
  </si>
  <si>
    <t>需求分析</t>
  </si>
  <si>
    <t>需求调查</t>
  </si>
  <si>
    <t>编制需求分析文档</t>
  </si>
  <si>
    <t>系统设计</t>
  </si>
  <si>
    <t>概要设计</t>
  </si>
  <si>
    <t>详细设计</t>
  </si>
  <si>
    <t>项目开发</t>
  </si>
  <si>
    <t>训练数据爬取</t>
  </si>
  <si>
    <t>训练模型</t>
  </si>
  <si>
    <t>前端界面</t>
  </si>
  <si>
    <t>数据库搭建</t>
  </si>
  <si>
    <t>后端</t>
  </si>
  <si>
    <t>测试</t>
  </si>
  <si>
    <t>单元测试</t>
  </si>
  <si>
    <t>集成测试</t>
  </si>
  <si>
    <t>确认测试</t>
  </si>
  <si>
    <t>系统测试</t>
  </si>
  <si>
    <t>其他</t>
  </si>
  <si>
    <t>运行维护</t>
  </si>
  <si>
    <t>网络、通讯费</t>
  </si>
  <si>
    <t>材料费</t>
  </si>
  <si>
    <t>会议费</t>
  </si>
</sst>
</file>

<file path=xl/styles.xml><?xml version="1.0" encoding="utf-8"?>
<styleSheet xmlns="http://schemas.openxmlformats.org/spreadsheetml/2006/main">
  <numFmts count="5">
    <numFmt numFmtId="176" formatCode="\¥#,##0;\¥\-#,##0"/>
    <numFmt numFmtId="177" formatCode="_ \¥* #,##0_ ;_ \¥* \-#,##0_ ;_ \¥* &quot;-&quot;_ ;_ @_ "/>
    <numFmt numFmtId="178" formatCode="_ \¥* #,##0.00_ ;_ \¥* \-#,##0.00_ ;_ \¥* &quot;-&quot;??_ ;_ @_ "/>
    <numFmt numFmtId="179" formatCode="_(* #,##0_);_(* \(#,##0\);_(* &quot;-&quot;_);_(@_)"/>
    <numFmt numFmtId="180" formatCode="_(* #,##0.00_);_(* \(#,##0.00\);_(* &quot;-&quot;??_);_(@_)"/>
  </numFmts>
  <fonts count="26">
    <font>
      <sz val="11"/>
      <color theme="1"/>
      <name val="Microsoft YaHei UI"/>
      <charset val="134"/>
    </font>
    <font>
      <sz val="10"/>
      <color theme="1"/>
      <name val="Microsoft YaHei UI"/>
      <charset val="134"/>
    </font>
    <font>
      <sz val="9"/>
      <color theme="1" tint="0.249977111117893"/>
      <name val="Microsoft YaHei UI"/>
      <charset val="134"/>
    </font>
    <font>
      <sz val="24"/>
      <color theme="8" tint="-0.499984740745262"/>
      <name val="Microsoft YaHei UI"/>
      <charset val="134"/>
    </font>
    <font>
      <sz val="11"/>
      <color theme="5" tint="0.399975585192419"/>
      <name val="Microsoft YaHei UI"/>
      <charset val="134"/>
    </font>
    <font>
      <sz val="11"/>
      <color theme="0"/>
      <name val="Microsoft YaHei UI"/>
      <charset val="134"/>
    </font>
    <font>
      <sz val="9"/>
      <color theme="0"/>
      <name val="Microsoft YaHei UI"/>
      <charset val="134"/>
    </font>
    <font>
      <sz val="10"/>
      <color theme="4" tint="-0.499984740745262"/>
      <name val="Microsoft YaHei UI"/>
      <charset val="134"/>
    </font>
    <font>
      <sz val="10"/>
      <color theme="1" tint="0.149998474074526"/>
      <name val="Microsoft YaHei UI"/>
      <charset val="134"/>
    </font>
    <font>
      <sz val="11"/>
      <color rgb="FF9C0006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FA7D00"/>
      <name val="Microsoft YaHei UI"/>
      <charset val="134"/>
    </font>
    <font>
      <b/>
      <sz val="11"/>
      <color rgb="FF3F3F3F"/>
      <name val="Microsoft YaHei UI"/>
      <charset val="134"/>
    </font>
    <font>
      <sz val="11"/>
      <color rgb="FF9C5700"/>
      <name val="Microsoft YaHei UI"/>
      <charset val="134"/>
    </font>
    <font>
      <b/>
      <sz val="13"/>
      <color theme="3"/>
      <name val="Microsoft YaHei UI"/>
      <charset val="134"/>
    </font>
    <font>
      <sz val="11"/>
      <color rgb="FFFF0000"/>
      <name val="Microsoft YaHei UI"/>
      <charset val="134"/>
    </font>
    <font>
      <sz val="11"/>
      <color rgb="FF3F3F76"/>
      <name val="Microsoft YaHei UI"/>
      <charset val="134"/>
    </font>
    <font>
      <b/>
      <sz val="15"/>
      <color theme="3"/>
      <name val="Microsoft YaHei UI"/>
      <charset val="134"/>
    </font>
    <font>
      <sz val="11"/>
      <color rgb="FF006100"/>
      <name val="Microsoft YaHei UI"/>
      <charset val="134"/>
    </font>
    <font>
      <b/>
      <sz val="11"/>
      <color rgb="FFFA7D00"/>
      <name val="Microsoft YaHei UI"/>
      <charset val="134"/>
    </font>
    <font>
      <b/>
      <sz val="11"/>
      <color theme="3"/>
      <name val="Microsoft YaHei UI"/>
      <charset val="134"/>
    </font>
    <font>
      <sz val="18"/>
      <color theme="3"/>
      <name val="Microsoft YaHei UI"/>
      <charset val="134"/>
    </font>
    <font>
      <u/>
      <sz val="11"/>
      <color rgb="FF0000FF"/>
      <name val="Tahoma"/>
      <charset val="0"/>
      <scheme val="minor"/>
    </font>
    <font>
      <b/>
      <sz val="11"/>
      <color theme="0"/>
      <name val="Microsoft YaHei UI"/>
      <charset val="134"/>
    </font>
    <font>
      <i/>
      <sz val="11"/>
      <color rgb="FF7F7F7F"/>
      <name val="Microsoft YaHei UI"/>
      <charset val="134"/>
    </font>
    <font>
      <u/>
      <sz val="11"/>
      <color rgb="FF800080"/>
      <name val="Tahom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/>
    <xf numFmtId="0" fontId="0" fillId="21" borderId="0" applyNumberFormat="0" applyBorder="0" applyAlignment="0" applyProtection="0"/>
    <xf numFmtId="0" fontId="16" fillId="22" borderId="5" applyNumberFormat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0" fillId="10" borderId="0" applyNumberFormat="0" applyBorder="0" applyAlignment="0" applyProtection="0"/>
    <xf numFmtId="0" fontId="9" fillId="7" borderId="0" applyNumberFormat="0" applyBorder="0" applyAlignment="0" applyProtection="0"/>
    <xf numFmtId="180" fontId="0" fillId="0" borderId="0" applyFont="0" applyFill="0" applyBorder="0" applyAlignment="0" applyProtection="0"/>
    <xf numFmtId="0" fontId="0" fillId="26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/>
    <xf numFmtId="0" fontId="0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4" fillId="0" borderId="4" applyNumberFormat="0" applyFill="0" applyAlignment="0" applyProtection="0"/>
    <xf numFmtId="0" fontId="0" fillId="18" borderId="0" applyNumberFormat="0" applyBorder="0" applyAlignment="0" applyProtection="0"/>
    <xf numFmtId="0" fontId="20" fillId="0" borderId="8" applyNumberFormat="0" applyFill="0" applyAlignment="0" applyProtection="0"/>
    <xf numFmtId="0" fontId="0" fillId="14" borderId="0" applyNumberFormat="0" applyBorder="0" applyAlignment="0" applyProtection="0"/>
    <xf numFmtId="0" fontId="12" fillId="13" borderId="3" applyNumberFormat="0" applyAlignment="0" applyProtection="0"/>
    <xf numFmtId="0" fontId="19" fillId="13" borderId="5" applyNumberFormat="0" applyAlignment="0" applyProtection="0"/>
    <xf numFmtId="0" fontId="23" fillId="33" borderId="9" applyNumberFormat="0" applyAlignment="0" applyProtection="0"/>
    <xf numFmtId="0" fontId="0" fillId="5" borderId="0" applyNumberFormat="0" applyBorder="0" applyAlignment="0" applyProtection="0"/>
    <xf numFmtId="0" fontId="5" fillId="9" borderId="0" applyNumberFormat="0" applyBorder="0" applyAlignment="0" applyProtection="0"/>
    <xf numFmtId="0" fontId="11" fillId="0" borderId="2" applyNumberFormat="0" applyFill="0" applyAlignment="0" applyProtection="0"/>
    <xf numFmtId="0" fontId="10" fillId="0" borderId="1" applyNumberFormat="0" applyFill="0" applyAlignment="0" applyProtection="0"/>
    <xf numFmtId="0" fontId="18" fillId="29" borderId="0" applyNumberFormat="0" applyBorder="0" applyAlignment="0" applyProtection="0"/>
    <xf numFmtId="0" fontId="13" fillId="17" borderId="0" applyNumberFormat="0" applyBorder="0" applyAlignment="0" applyProtection="0"/>
    <xf numFmtId="0" fontId="0" fillId="20" borderId="0" applyNumberFormat="0" applyBorder="0" applyAlignment="0" applyProtection="0"/>
    <xf numFmtId="0" fontId="5" fillId="24" borderId="0" applyNumberFormat="0" applyBorder="0" applyAlignment="0" applyProtection="0"/>
    <xf numFmtId="0" fontId="0" fillId="2" borderId="0" applyNumberFormat="0" applyBorder="0" applyAlignment="0" applyProtection="0"/>
    <xf numFmtId="0" fontId="0" fillId="19" borderId="0" applyNumberFormat="0" applyBorder="0" applyAlignment="0" applyProtection="0"/>
    <xf numFmtId="0" fontId="0" fillId="32" borderId="0" applyNumberFormat="0" applyBorder="0" applyAlignment="0" applyProtection="0"/>
    <xf numFmtId="0" fontId="0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0" fillId="27" borderId="0" applyNumberFormat="0" applyBorder="0" applyAlignment="0" applyProtection="0"/>
    <xf numFmtId="0" fontId="0" fillId="8" borderId="0" applyNumberFormat="0" applyBorder="0" applyAlignment="0" applyProtection="0"/>
    <xf numFmtId="0" fontId="5" fillId="12" borderId="0" applyNumberFormat="0" applyBorder="0" applyAlignment="0" applyProtection="0"/>
    <xf numFmtId="0" fontId="0" fillId="11" borderId="0" applyNumberFormat="0" applyBorder="0" applyAlignment="0" applyProtection="0"/>
    <xf numFmtId="0" fontId="0" fillId="4" borderId="0" applyNumberFormat="0" applyBorder="0" applyAlignment="0" applyProtection="0"/>
    <xf numFmtId="0" fontId="5" fillId="31" borderId="0" applyNumberFormat="0" applyBorder="0" applyAlignment="0" applyProtection="0"/>
    <xf numFmtId="0" fontId="0" fillId="30" borderId="0" applyNumberFormat="0" applyBorder="0" applyAlignment="0" applyProtection="0"/>
    <xf numFmtId="0" fontId="0" fillId="15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left" vertical="top"/>
    </xf>
    <xf numFmtId="176" fontId="3" fillId="0" borderId="0" xfId="0" applyNumberFormat="1" applyFont="1" applyAlignment="1">
      <alignment horizontal="left" vertical="top"/>
    </xf>
    <xf numFmtId="9" fontId="4" fillId="2" borderId="0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inden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 indent="1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2"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left" vertical="center" indent="1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numFmt numFmtId="178" formatCode="_ \¥* #,##0.00_ ;_ \¥* \-#,##0.00_ ;_ \¥* &quot;-&quot;??_ ;_ @_ 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color rgb="FFC0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142874</xdr:colOff>
      <xdr:row>0</xdr:row>
      <xdr:rowOff>114299</xdr:rowOff>
    </xdr:from>
    <xdr:to>
      <xdr:col>5</xdr:col>
      <xdr:colOff>3174</xdr:colOff>
      <xdr:row>0</xdr:row>
      <xdr:rowOff>1065682</xdr:rowOff>
    </xdr:to>
    <xdr:pic>
      <xdr:nvPicPr>
        <xdr:cNvPr id="4" name="图片 3" descr="一个男人靠着墙壁的照片" title="Banner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40" y="113665"/>
          <a:ext cx="7046595" cy="95186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342901</xdr:rowOff>
    </xdr:from>
    <xdr:to>
      <xdr:col>5</xdr:col>
      <xdr:colOff>0</xdr:colOff>
      <xdr:row>0</xdr:row>
      <xdr:rowOff>1000125</xdr:rowOff>
    </xdr:to>
    <xdr:sp>
      <xdr:nvSpPr>
        <xdr:cNvPr id="3" name="文本框 2"/>
        <xdr:cNvSpPr txBox="1"/>
      </xdr:nvSpPr>
      <xdr:spPr>
        <a:xfrm>
          <a:off x="9525" y="342900"/>
          <a:ext cx="7176770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en-US" sz="2400" baseline="0">
              <a:solidFill>
                <a:schemeClr val="accent5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预算</a:t>
          </a:r>
          <a:endParaRPr lang="en-US" sz="2400">
            <a:solidFill>
              <a:schemeClr val="accent5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_AcademicExpenses" displayName="Table_AcademicExpenses" ref="B6:E11" totalsRowCount="1">
  <tableColumns count="4">
    <tableColumn id="1" name="项目" totalsRowLabel="汇总" dataDxfId="0"/>
    <tableColumn id="2" name="预算" totalsRowFunction="sum" dataDxfId="1"/>
    <tableColumn id="3" name="实际支出" totalsRowFunction="sum" dataDxfId="2"/>
    <tableColumn id="4" name="工作量（人·天）" totalsRowFunction="sum" dataDxfId="3"/>
  </tableColumns>
  <tableStyleInfo name="CollegeBudget2" showFirstColumn="0" showLastColumn="0" showRowStripes="1" showColumnStripes="0"/>
</table>
</file>

<file path=xl/tables/table2.xml><?xml version="1.0" encoding="utf-8"?>
<table xmlns="http://schemas.openxmlformats.org/spreadsheetml/2006/main" id="3" name="Table_LivingExpenses" displayName="Table_LivingExpenses" ref="B14:E18" totalsRowCount="1">
  <tableColumns count="4">
    <tableColumn id="1" name="项目" totalsRowLabel="汇总" dataDxfId="4"/>
    <tableColumn id="2" name="预算" totalsRowFunction="sum" dataDxfId="5"/>
    <tableColumn id="3" name="实际支出" totalsRowFunction="sum" dataDxfId="6"/>
    <tableColumn id="4" name="工作量（人·天）" totalsRowFunction="sum" dataDxfId="7"/>
  </tableColumns>
  <tableStyleInfo name="CollegeBudget2" showFirstColumn="0" showLastColumn="0" showRowStripes="1" showColumnStripes="0"/>
</table>
</file>

<file path=xl/tables/table3.xml><?xml version="1.0" encoding="utf-8"?>
<table xmlns="http://schemas.openxmlformats.org/spreadsheetml/2006/main" id="4" name="Table_PersonalExpenses" displayName="Table_PersonalExpenses" ref="B21:E24" totalsRowCount="1">
  <tableColumns count="4">
    <tableColumn id="1" name="项目" totalsRowLabel="汇总" dataDxfId="8"/>
    <tableColumn id="2" name="预算" totalsRowFunction="sum" dataDxfId="9"/>
    <tableColumn id="3" name="实际支出" dataDxfId="10"/>
    <tableColumn id="4" name="工作量（人·天）" totalsRowFunction="sum" dataDxfId="11"/>
  </tableColumns>
  <tableStyleInfo name="CollegeBudget2" showFirstColumn="0" showLastColumn="0" showRowStripes="1" showColumnStripes="0"/>
</table>
</file>

<file path=xl/tables/table4.xml><?xml version="1.0" encoding="utf-8"?>
<table xmlns="http://schemas.openxmlformats.org/spreadsheetml/2006/main" id="5" name="Table_PersonalExpenses6" displayName="Table_PersonalExpenses6" ref="B27:E33" totalsRowCount="1">
  <tableColumns count="4">
    <tableColumn id="1" name="项目" totalsRowLabel="汇总" dataDxfId="12"/>
    <tableColumn id="2" name="预算" totalsRowFunction="sum" dataDxfId="13"/>
    <tableColumn id="3" name="实际支出" totalsRowFunction="sum" dataDxfId="14"/>
    <tableColumn id="4" name="工作量（人·天）" totalsRowFunction="sum" dataDxfId="15"/>
  </tableColumns>
  <tableStyleInfo name="CollegeBudget2" showFirstColumn="0" showLastColumn="0" showRowStripes="1" showColumnStripes="0"/>
</table>
</file>

<file path=xl/tables/table5.xml><?xml version="1.0" encoding="utf-8"?>
<table xmlns="http://schemas.openxmlformats.org/spreadsheetml/2006/main" id="6" name="Table_PersonalExpenses67" displayName="Table_PersonalExpenses67" ref="B36:E41" totalsRowCount="1">
  <tableColumns count="4">
    <tableColumn id="1" name="项目" totalsRowLabel="汇总" dataDxfId="16"/>
    <tableColumn id="2" name="预算" totalsRowFunction="sum" dataDxfId="17"/>
    <tableColumn id="3" name="实际支出" totalsRowFunction="sum" dataDxfId="18"/>
    <tableColumn id="4" name="工作量（人·天）" totalsRowFunction="sum" dataDxfId="19"/>
  </tableColumns>
  <tableStyleInfo name="CollegeBudget2" showFirstColumn="0" showLastColumn="0" showRowStripes="1" showColumnStripes="0"/>
</table>
</file>

<file path=xl/tables/table6.xml><?xml version="1.0" encoding="utf-8"?>
<table xmlns="http://schemas.openxmlformats.org/spreadsheetml/2006/main" id="7" name="Table_PersonalExpenses68" displayName="Table_PersonalExpenses68" ref="B44:E49" totalsRowCount="1">
  <tableColumns count="4">
    <tableColumn id="1" name="项目" totalsRowLabel="汇总" dataDxfId="20"/>
    <tableColumn id="2" name="预算" totalsRowFunction="sum" dataDxfId="21"/>
    <tableColumn id="3" name="实际支出" totalsRowFunction="sum" dataDxfId="22"/>
    <tableColumn id="4" name="工作量（人·天）" totalsRowFunction="sum" dataDxfId="23"/>
  </tableColumns>
  <tableStyleInfo name="CollegeBudge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9">
      <a:majorFont>
        <a:latin typeface="Verdan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53"/>
  <sheetViews>
    <sheetView showGridLines="0" showRowColHeaders="0" tabSelected="1" workbookViewId="0">
      <selection activeCell="L3" sqref="L3"/>
    </sheetView>
  </sheetViews>
  <sheetFormatPr defaultColWidth="9.07407407407407" defaultRowHeight="18" customHeight="1"/>
  <cols>
    <col min="1" max="1" width="1.68888888888889" style="3" customWidth="1"/>
    <col min="2" max="2" width="24.6888888888889" style="3" customWidth="1"/>
    <col min="3" max="3" width="14.6888888888889" style="4" customWidth="1"/>
    <col min="4" max="4" width="14.6888888888889" style="3" customWidth="1"/>
    <col min="5" max="5" width="28.0740740740741" style="3" customWidth="1"/>
    <col min="6" max="10" width="1.68888888888889" style="3" customWidth="1"/>
    <col min="11" max="16384" width="9.07407407407407" style="3"/>
  </cols>
  <sheetData>
    <row r="1" s="1" customFormat="1" ht="109.5" customHeight="1" spans="3:6">
      <c r="C1" s="5"/>
      <c r="F1" s="1" t="s">
        <v>0</v>
      </c>
    </row>
    <row r="2" s="2" customFormat="1" ht="16.5" customHeight="1" spans="2:5">
      <c r="B2" s="6" t="s">
        <v>1</v>
      </c>
      <c r="C2" s="7" t="s">
        <v>2</v>
      </c>
      <c r="D2" s="6"/>
      <c r="E2" s="6" t="str">
        <f>"花费百分比："&amp;TEXT(E3,"0%")</f>
        <v>花费百分比：0%</v>
      </c>
    </row>
    <row r="3" ht="30" customHeight="1" spans="2:5">
      <c r="B3" s="8">
        <v>60000</v>
      </c>
      <c r="C3" s="9">
        <f>Table_AcademicExpenses[[#Totals],[实际支出]]+Table_LivingExpenses[[#Totals],[实际支出]]+Table_PersonalExpenses[[#Totals],[实际支出]]</f>
        <v>0</v>
      </c>
      <c r="D3" s="9"/>
      <c r="E3" s="10">
        <f>C3/B3</f>
        <v>0</v>
      </c>
    </row>
    <row r="4" ht="24" customHeight="1"/>
    <row r="5" ht="26.15" customHeight="1" spans="2:5">
      <c r="B5" s="11" t="s">
        <v>3</v>
      </c>
      <c r="C5" s="12"/>
      <c r="D5" s="12"/>
      <c r="E5" s="13"/>
    </row>
    <row r="6" s="2" customFormat="1" customHeight="1" spans="2:5">
      <c r="B6" s="14" t="s">
        <v>4</v>
      </c>
      <c r="C6" s="14" t="s">
        <v>5</v>
      </c>
      <c r="D6" s="14" t="s">
        <v>6</v>
      </c>
      <c r="E6" s="15" t="s">
        <v>7</v>
      </c>
    </row>
    <row r="7" customHeight="1" spans="2:5">
      <c r="B7" s="16" t="s">
        <v>8</v>
      </c>
      <c r="C7" s="17">
        <v>1500</v>
      </c>
      <c r="D7" s="17"/>
      <c r="E7" s="18">
        <v>3</v>
      </c>
    </row>
    <row r="8" customHeight="1" spans="2:5">
      <c r="B8" s="16" t="s">
        <v>9</v>
      </c>
      <c r="C8" s="17">
        <v>1000</v>
      </c>
      <c r="D8" s="17"/>
      <c r="E8" s="18">
        <v>2</v>
      </c>
    </row>
    <row r="9" customHeight="1" spans="2:5">
      <c r="B9" s="16" t="s">
        <v>10</v>
      </c>
      <c r="C9" s="17">
        <v>1500</v>
      </c>
      <c r="D9" s="17"/>
      <c r="E9" s="18">
        <v>3</v>
      </c>
    </row>
    <row r="10" customHeight="1" spans="2:5">
      <c r="B10" s="16" t="s">
        <v>11</v>
      </c>
      <c r="C10" s="17">
        <v>1000</v>
      </c>
      <c r="D10" s="17"/>
      <c r="E10" s="18">
        <v>2</v>
      </c>
    </row>
    <row r="11" ht="26.15" customHeight="1" spans="2:5">
      <c r="B11" s="16" t="s">
        <v>12</v>
      </c>
      <c r="C11" s="17">
        <f>SUBTOTAL(109,Table_AcademicExpenses[预算])</f>
        <v>5000</v>
      </c>
      <c r="D11" s="17">
        <f>SUBTOTAL(109,Table_AcademicExpenses[实际支出])</f>
        <v>0</v>
      </c>
      <c r="E11" s="18">
        <f>SUBTOTAL(109,Table_AcademicExpenses[工作量（人·天）])</f>
        <v>10</v>
      </c>
    </row>
    <row r="12" ht="26.15" customHeight="1"/>
    <row r="13" s="2" customFormat="1" customHeight="1" spans="2:5">
      <c r="B13" s="11" t="s">
        <v>13</v>
      </c>
      <c r="C13" s="19"/>
      <c r="D13" s="20"/>
      <c r="E13" s="20"/>
    </row>
    <row r="14" customHeight="1" spans="2:5">
      <c r="B14" s="14" t="s">
        <v>4</v>
      </c>
      <c r="C14" s="14" t="s">
        <v>5</v>
      </c>
      <c r="D14" s="14" t="s">
        <v>6</v>
      </c>
      <c r="E14" s="15" t="s">
        <v>7</v>
      </c>
    </row>
    <row r="15" customHeight="1" spans="2:5">
      <c r="B15" s="16" t="s">
        <v>14</v>
      </c>
      <c r="C15" s="17">
        <v>5000</v>
      </c>
      <c r="D15" s="17"/>
      <c r="E15" s="18">
        <v>10</v>
      </c>
    </row>
    <row r="16" customHeight="1" spans="2:5">
      <c r="B16" s="16" t="s">
        <v>13</v>
      </c>
      <c r="C16" s="17">
        <v>1500</v>
      </c>
      <c r="D16" s="17"/>
      <c r="E16" s="18">
        <v>3</v>
      </c>
    </row>
    <row r="17" customHeight="1" spans="2:5">
      <c r="B17" s="16" t="s">
        <v>15</v>
      </c>
      <c r="C17" s="17">
        <v>1000</v>
      </c>
      <c r="D17" s="17"/>
      <c r="E17" s="18">
        <v>2</v>
      </c>
    </row>
    <row r="18" customHeight="1" spans="2:5">
      <c r="B18" s="16" t="s">
        <v>12</v>
      </c>
      <c r="C18" s="17">
        <f>SUBTOTAL(109,Table_LivingExpenses[预算])</f>
        <v>7500</v>
      </c>
      <c r="D18" s="17">
        <f>SUBTOTAL(109,Table_LivingExpenses[实际支出])</f>
        <v>0</v>
      </c>
      <c r="E18" s="18">
        <f>SUBTOTAL(109,Table_LivingExpenses[工作量（人·天）])</f>
        <v>15</v>
      </c>
    </row>
    <row r="20" customHeight="1" spans="2:5">
      <c r="B20" s="11" t="s">
        <v>16</v>
      </c>
      <c r="C20" s="19"/>
      <c r="D20" s="20"/>
      <c r="E20" s="20"/>
    </row>
    <row r="21" customHeight="1" spans="2:5">
      <c r="B21" s="14" t="s">
        <v>4</v>
      </c>
      <c r="C21" s="14" t="s">
        <v>5</v>
      </c>
      <c r="D21" s="14" t="s">
        <v>6</v>
      </c>
      <c r="E21" s="15" t="s">
        <v>7</v>
      </c>
    </row>
    <row r="22" customHeight="1" spans="2:5">
      <c r="B22" s="16" t="s">
        <v>17</v>
      </c>
      <c r="C22" s="17">
        <v>5000</v>
      </c>
      <c r="D22" s="17"/>
      <c r="E22" s="18">
        <v>10</v>
      </c>
    </row>
    <row r="23" ht="26.15" customHeight="1" spans="2:5">
      <c r="B23" s="16" t="s">
        <v>18</v>
      </c>
      <c r="C23" s="17">
        <v>5000</v>
      </c>
      <c r="D23" s="17"/>
      <c r="E23" s="18">
        <v>10</v>
      </c>
    </row>
    <row r="24" ht="26.15" customHeight="1" spans="2:5">
      <c r="B24" s="16" t="s">
        <v>12</v>
      </c>
      <c r="C24" s="17">
        <f>SUBTOTAL(109,Table_PersonalExpenses[预算])</f>
        <v>10000</v>
      </c>
      <c r="D24" s="17"/>
      <c r="E24" s="18">
        <f>SUBTOTAL(109,Table_PersonalExpenses[工作量（人·天）])</f>
        <v>20</v>
      </c>
    </row>
    <row r="25" s="2" customFormat="1" customHeight="1" spans="2:5">
      <c r="B25" s="3"/>
      <c r="C25" s="4"/>
      <c r="D25" s="3"/>
      <c r="E25" s="3"/>
    </row>
    <row r="26" customHeight="1" spans="2:5">
      <c r="B26" s="11" t="s">
        <v>19</v>
      </c>
      <c r="C26" s="19"/>
      <c r="D26" s="20"/>
      <c r="E26" s="20"/>
    </row>
    <row r="27" customHeight="1" spans="2:5">
      <c r="B27" s="14" t="s">
        <v>4</v>
      </c>
      <c r="C27" s="14" t="s">
        <v>5</v>
      </c>
      <c r="D27" s="14" t="s">
        <v>6</v>
      </c>
      <c r="E27" s="15" t="s">
        <v>7</v>
      </c>
    </row>
    <row r="28" customHeight="1" spans="2:5">
      <c r="B28" s="16" t="s">
        <v>20</v>
      </c>
      <c r="C28" s="17">
        <v>5000</v>
      </c>
      <c r="D28" s="17"/>
      <c r="E28" s="18">
        <v>10</v>
      </c>
    </row>
    <row r="29" customHeight="1" spans="2:5">
      <c r="B29" s="16" t="s">
        <v>21</v>
      </c>
      <c r="C29" s="17">
        <v>5000</v>
      </c>
      <c r="D29" s="17"/>
      <c r="E29" s="18">
        <v>10</v>
      </c>
    </row>
    <row r="30" customHeight="1" spans="2:5">
      <c r="B30" s="16" t="s">
        <v>22</v>
      </c>
      <c r="C30" s="17">
        <v>5000</v>
      </c>
      <c r="D30" s="17"/>
      <c r="E30" s="18">
        <v>10</v>
      </c>
    </row>
    <row r="31" customHeight="1" spans="2:5">
      <c r="B31" s="16" t="s">
        <v>23</v>
      </c>
      <c r="C31" s="17">
        <v>5000</v>
      </c>
      <c r="D31" s="17"/>
      <c r="E31" s="18">
        <v>10</v>
      </c>
    </row>
    <row r="32" customHeight="1" spans="2:5">
      <c r="B32" s="16" t="s">
        <v>24</v>
      </c>
      <c r="C32" s="17">
        <v>5000</v>
      </c>
      <c r="D32" s="17"/>
      <c r="E32" s="18">
        <v>10</v>
      </c>
    </row>
    <row r="33" customHeight="1" spans="2:5">
      <c r="B33" s="16" t="s">
        <v>12</v>
      </c>
      <c r="C33" s="17">
        <f>SUBTOTAL(109,Table_PersonalExpenses6[预算])</f>
        <v>25000</v>
      </c>
      <c r="D33" s="17">
        <f>SUBTOTAL(109,Table_PersonalExpenses6[实际支出])</f>
        <v>0</v>
      </c>
      <c r="E33" s="18">
        <f>SUBTOTAL(109,Table_PersonalExpenses6[工作量（人·天）])</f>
        <v>50</v>
      </c>
    </row>
    <row r="35" customHeight="1" spans="2:5">
      <c r="B35" s="11" t="s">
        <v>25</v>
      </c>
      <c r="C35" s="19"/>
      <c r="D35" s="20"/>
      <c r="E35" s="20"/>
    </row>
    <row r="36" customHeight="1" spans="2:5">
      <c r="B36" s="14" t="s">
        <v>4</v>
      </c>
      <c r="C36" s="14" t="s">
        <v>5</v>
      </c>
      <c r="D36" s="14" t="s">
        <v>6</v>
      </c>
      <c r="E36" s="15" t="s">
        <v>7</v>
      </c>
    </row>
    <row r="37" customHeight="1" spans="2:5">
      <c r="B37" s="16" t="s">
        <v>26</v>
      </c>
      <c r="C37" s="17">
        <v>2500</v>
      </c>
      <c r="D37" s="17"/>
      <c r="E37" s="18">
        <v>5</v>
      </c>
    </row>
    <row r="38" customHeight="1" spans="2:5">
      <c r="B38" s="16" t="s">
        <v>27</v>
      </c>
      <c r="C38" s="17">
        <v>2500</v>
      </c>
      <c r="D38" s="17"/>
      <c r="E38" s="18">
        <v>5</v>
      </c>
    </row>
    <row r="39" customHeight="1" spans="2:5">
      <c r="B39" s="16" t="s">
        <v>28</v>
      </c>
      <c r="C39" s="17">
        <v>2500</v>
      </c>
      <c r="D39" s="17"/>
      <c r="E39" s="18">
        <v>5</v>
      </c>
    </row>
    <row r="40" customHeight="1" spans="2:5">
      <c r="B40" s="16" t="s">
        <v>29</v>
      </c>
      <c r="C40" s="17">
        <v>2500</v>
      </c>
      <c r="D40" s="17"/>
      <c r="E40" s="18">
        <v>5</v>
      </c>
    </row>
    <row r="41" customHeight="1" spans="2:5">
      <c r="B41" s="16" t="s">
        <v>12</v>
      </c>
      <c r="C41" s="17">
        <f>SUBTOTAL(109,Table_PersonalExpenses67[预算])</f>
        <v>10000</v>
      </c>
      <c r="D41" s="17">
        <f>SUBTOTAL(109,Table_PersonalExpenses67[实际支出])</f>
        <v>0</v>
      </c>
      <c r="E41" s="18">
        <f>SUBTOTAL(109,Table_PersonalExpenses67[工作量（人·天）])</f>
        <v>20</v>
      </c>
    </row>
    <row r="43" customHeight="1" spans="2:5">
      <c r="B43" s="11" t="s">
        <v>30</v>
      </c>
      <c r="C43" s="19"/>
      <c r="D43" s="20"/>
      <c r="E43" s="20"/>
    </row>
    <row r="44" customHeight="1" spans="2:5">
      <c r="B44" s="14" t="s">
        <v>4</v>
      </c>
      <c r="C44" s="14" t="s">
        <v>5</v>
      </c>
      <c r="D44" s="14" t="s">
        <v>6</v>
      </c>
      <c r="E44" s="15" t="s">
        <v>7</v>
      </c>
    </row>
    <row r="45" customHeight="1" spans="2:5">
      <c r="B45" s="16" t="s">
        <v>31</v>
      </c>
      <c r="C45" s="17">
        <v>1000</v>
      </c>
      <c r="D45" s="17"/>
      <c r="E45" s="18">
        <v>2</v>
      </c>
    </row>
    <row r="46" customHeight="1" spans="2:5">
      <c r="B46" s="16" t="s">
        <v>32</v>
      </c>
      <c r="C46" s="17">
        <v>500</v>
      </c>
      <c r="D46" s="17"/>
      <c r="E46" s="18">
        <v>2</v>
      </c>
    </row>
    <row r="47" customHeight="1" spans="2:5">
      <c r="B47" s="16" t="s">
        <v>33</v>
      </c>
      <c r="C47" s="17">
        <v>500</v>
      </c>
      <c r="D47" s="17"/>
      <c r="E47" s="18">
        <v>1</v>
      </c>
    </row>
    <row r="48" customHeight="1" spans="2:5">
      <c r="B48" s="16" t="s">
        <v>34</v>
      </c>
      <c r="C48" s="17">
        <v>500</v>
      </c>
      <c r="D48" s="17"/>
      <c r="E48" s="18">
        <v>1</v>
      </c>
    </row>
    <row r="49" customHeight="1" spans="2:5">
      <c r="B49" s="16" t="s">
        <v>12</v>
      </c>
      <c r="C49" s="17">
        <f>SUBTOTAL(109,Table_PersonalExpenses68[预算])</f>
        <v>2500</v>
      </c>
      <c r="D49" s="17">
        <f>SUBTOTAL(109,Table_PersonalExpenses68[实际支出])</f>
        <v>0</v>
      </c>
      <c r="E49" s="18">
        <f>SUBTOTAL(109,Table_PersonalExpenses68[工作量（人·天）])</f>
        <v>6</v>
      </c>
    </row>
    <row r="53" customHeight="1" spans="14:14">
      <c r="N53" s="3" t="s">
        <v>0</v>
      </c>
    </row>
  </sheetData>
  <mergeCells count="1">
    <mergeCell ref="C3:D3"/>
  </mergeCells>
  <conditionalFormatting sqref="C3:D3">
    <cfRule type="expression" dxfId="24" priority="5">
      <formula>$C$3&gt;$B$3</formula>
    </cfRule>
  </conditionalFormatting>
  <conditionalFormatting sqref="E3">
    <cfRule type="dataBar" priority="7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{3bf342b0-57fa-44d7-8457-175a07026dd6}</x14:id>
        </ext>
      </extLst>
    </cfRule>
  </conditionalFormatting>
  <conditionalFormatting sqref="D28:D32">
    <cfRule type="expression" dxfId="24" priority="3">
      <formula>D28&gt;C28</formula>
    </cfRule>
  </conditionalFormatting>
  <conditionalFormatting sqref="D37:D40">
    <cfRule type="expression" dxfId="24" priority="2">
      <formula>D37&gt;C37</formula>
    </cfRule>
  </conditionalFormatting>
  <conditionalFormatting sqref="D45:D48">
    <cfRule type="expression" dxfId="24" priority="1">
      <formula>D45&gt;C45</formula>
    </cfRule>
  </conditionalFormatting>
  <conditionalFormatting sqref="D7:D11 D15:D18 D22:D23">
    <cfRule type="expression" dxfId="24" priority="4">
      <formula>D7&gt;C7</formula>
    </cfRule>
  </conditionalFormatting>
  <dataValidations count="8">
    <dataValidation allowBlank="1" showInputMessage="1" showErrorMessage="1" prompt="在此单元格中计算实际总花销" sqref="C3:D3"/>
    <dataValidation allowBlank="1" showInputMessage="1" showErrorMessage="1" promptTitle="大学每月预算" prompt="此模板可以针对你的大学每月预算跟踪你的实际花销。&#10;&#10;在三个表格中输入你的支出项和预算。花钱时更新“实际支出”列。&#10;" sqref="A1"/>
    <dataValidation allowBlank="1" showInputMessage="1" showErrorMessage="1" prompt="在此单元格中计算月度预算总额" sqref="B3"/>
    <dataValidation allowBlank="1" showInputMessage="1" showErrorMessage="1" prompt="在此列下面输入每个项的预算" sqref="C6 C14 C21 C27 C36 C44"/>
    <dataValidation allowBlank="1" showInputMessage="1" showErrorMessage="1" prompt="此栏显示支出费用占总预算的百分比" sqref="E3"/>
    <dataValidation allowBlank="1" showInputMessage="1" showErrorMessage="1" prompt="在此列下面输入项备注" sqref="E6 E14 E21 E27 E36 E44"/>
    <dataValidation allowBlank="1" showInputMessage="1" showErrorMessage="1" prompt="在此列下面输入支出项" sqref="B6 B14 B21 B27 B36 B44"/>
    <dataValidation allowBlank="1" showInputMessage="1" showErrorMessage="1" prompt="在此列下面输入每个项的实际支出" sqref="D6 D14 D21 D27 D36 D44"/>
  </dataValidations>
  <pageMargins left="0.7" right="0.7" top="0.5" bottom="0.5" header="0.3" footer="0.3"/>
  <pageSetup paperSize="9" orientation="portrait"/>
  <headerFooter/>
  <drawing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f342b0-57fa-44d7-8457-175a07026d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e d i a S e r v i c e K e y P o i n t s   x m l n s = " 7 1 a f 3 2 4 3 - 3 d d 4 - 4 a 8 d - 8 c 0 d - d d 7 6 d a 1 f 0 2 a 5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1 1 "   m a : c o n t e n t T y p e D e s c r i p t i o n = " C r e a t e   a   n e w   d o c u m e n t . "   m a : c o n t e n t T y p e S c o p e = " "   m a : v e r s i o n I D = " 1 c 2 e b 7 a 3 2 e 6 6 f b 6 e 4 2 6 0 f 3 7 7 1 5 4 6 a 5 e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4 e 1 f 6 4 7 9 c 4 8 b 0 8 9 7 4 b a 7 3 b 5 c a 9 7 3 4 8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1 a f 3 2 4 3 - 3 d d 4 - 4 a 8 d - 8 c 0 d - d d 7 6 d a 1 f 0 2 a 5 "   x m l n s : n s 3 = " 1 6 c 0 5 7 2 7 - a a 7 5 - 4 e 4 a - 9 b 5 f - 8 a 8 0 a 1 1 6 5 8 9 1 " >  
 < x s d : i m p o r t   n a m e s p a c e = " 7 1 a f 3 2 4 3 - 3 d d 4 - 4 a 8 d - 8 c 0 d - d d 7 6 d a 1 f 0 2 a 5 " / >  
 < x s d : i m p o r t   n a m e s p a c e = " 1 6 c 0 5 7 2 7 - a a 7 5 - 4 e 4 a - 9 b 5 f - 8 a 8 0 a 1 1 6 5 8 9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f a l s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AED577BA-83AC-41D8-8806-534A8F79F216}">
  <ds:schemaRefs/>
</ds:datastoreItem>
</file>

<file path=customXml/itemProps2.xml><?xml version="1.0" encoding="utf-8"?>
<ds:datastoreItem xmlns:ds="http://schemas.openxmlformats.org/officeDocument/2006/customXml" ds:itemID="{E8A6C8AC-89E1-4943-9923-7B068C4CD10F}">
  <ds:schemaRefs/>
</ds:datastoreItem>
</file>

<file path=customXml/itemProps3.xml><?xml version="1.0" encoding="utf-8"?>
<ds:datastoreItem xmlns:ds="http://schemas.openxmlformats.org/officeDocument/2006/customXml" ds:itemID="{0E89F715-A0B4-47D8-A007-8B14AA8857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生的平凡，死的光荣。</cp:lastModifiedBy>
  <dcterms:created xsi:type="dcterms:W3CDTF">2018-12-17T04:40:00Z</dcterms:created>
  <dcterms:modified xsi:type="dcterms:W3CDTF">2019-08-31T10:29:51Z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KSOProductBuildVer">
    <vt:lpwstr>2052-11.1.0.8976</vt:lpwstr>
  </property>
</Properties>
</file>