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electel erly" sheetId="1" r:id="rId1"/>
    <sheet name="amazon erly" sheetId="2" r:id="rId2"/>
    <sheet name="хранилище" sheetId="5" r:id="rId3"/>
    <sheet name="Рассчеты по партнерам" sheetId="3" r:id="rId4"/>
  </sheets>
  <calcPr calcId="144525"/>
</workbook>
</file>

<file path=xl/calcChain.xml><?xml version="1.0" encoding="utf-8"?>
<calcChain xmlns="http://schemas.openxmlformats.org/spreadsheetml/2006/main">
  <c r="C12" i="2" l="1"/>
  <c r="G12" i="2" s="1"/>
  <c r="G20" i="2" s="1"/>
  <c r="C11" i="1"/>
  <c r="B11" i="1"/>
  <c r="H15" i="5"/>
  <c r="C5" i="5"/>
  <c r="F5" i="1"/>
  <c r="G4" i="2"/>
  <c r="F14" i="3"/>
  <c r="G14" i="3"/>
  <c r="H14" i="3"/>
  <c r="I14" i="3"/>
  <c r="E14" i="3"/>
  <c r="K14" i="3" s="1"/>
  <c r="F13" i="3"/>
  <c r="G13" i="3"/>
  <c r="H13" i="3"/>
  <c r="I13" i="3"/>
  <c r="E13" i="3"/>
  <c r="C24" i="3"/>
  <c r="K13" i="3" l="1"/>
  <c r="F11" i="1" s="1"/>
  <c r="F16" i="1" s="1"/>
</calcChain>
</file>

<file path=xl/comments1.xml><?xml version="1.0" encoding="utf-8"?>
<comments xmlns="http://schemas.openxmlformats.org/spreadsheetml/2006/main">
  <authors>
    <author>palkan</author>
  </authors>
  <commentLis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>palkan:</t>
        </r>
        <r>
          <rPr>
            <sz val="9"/>
            <color indexed="81"/>
            <rFont val="Tahoma"/>
            <family val="2"/>
            <charset val="204"/>
          </rPr>
          <t xml:space="preserve">
Доля траффика через амазон от всего траффика
</t>
        </r>
      </text>
    </comment>
  </commentList>
</comments>
</file>

<file path=xl/comments2.xml><?xml version="1.0" encoding="utf-8"?>
<comments xmlns="http://schemas.openxmlformats.org/spreadsheetml/2006/main">
  <authors>
    <author>palkan</author>
  </authors>
  <commentList>
    <comment ref="C23" authorId="0">
      <text>
        <r>
          <rPr>
            <b/>
            <sz val="9"/>
            <color indexed="81"/>
            <rFont val="Tahoma"/>
            <family val="2"/>
            <charset val="204"/>
          </rPr>
          <t>palkan:</t>
        </r>
        <r>
          <rPr>
            <sz val="9"/>
            <color indexed="81"/>
            <rFont val="Tahoma"/>
            <family val="2"/>
            <charset val="204"/>
          </rPr>
          <t xml:space="preserve">
Доля траффика через амазон от всего траффика
</t>
        </r>
      </text>
    </comment>
  </commentList>
</comments>
</file>

<file path=xl/sharedStrings.xml><?xml version="1.0" encoding="utf-8"?>
<sst xmlns="http://schemas.openxmlformats.org/spreadsheetml/2006/main" count="49" uniqueCount="41">
  <si>
    <t>Постоянные</t>
  </si>
  <si>
    <t>Переменные</t>
  </si>
  <si>
    <t>Входящий траффик</t>
  </si>
  <si>
    <t>Исходящий траффик</t>
  </si>
  <si>
    <t>Итого в месяц</t>
  </si>
  <si>
    <t>Память (мегабайт в сутки)</t>
  </si>
  <si>
    <t>Диск (гигабайт в сутки)</t>
  </si>
  <si>
    <t>Стоимость</t>
  </si>
  <si>
    <t>Расход</t>
  </si>
  <si>
    <t>Цена</t>
  </si>
  <si>
    <t xml:space="preserve">Входящий траффик </t>
  </si>
  <si>
    <t>Процессор  (рублей в час)</t>
  </si>
  <si>
    <t>Количество партнеров</t>
  </si>
  <si>
    <t>Пользователей</t>
  </si>
  <si>
    <t>меньше 50</t>
  </si>
  <si>
    <t>50 - 200</t>
  </si>
  <si>
    <t>200-500</t>
  </si>
  <si>
    <t>500-1000</t>
  </si>
  <si>
    <t>больше 1000</t>
  </si>
  <si>
    <t>Количество человек на встрече (среднее)</t>
  </si>
  <si>
    <t>Количество постоянных ведущих на встрече</t>
  </si>
  <si>
    <t>Продолжительность встречи (в часах, средняя)</t>
  </si>
  <si>
    <t>Встреч в месяц</t>
  </si>
  <si>
    <t>килобиты в секунду -&gt; гигабайты в месяц</t>
  </si>
  <si>
    <t>Битрейт  потока (средний) (КБ/с)</t>
  </si>
  <si>
    <t>Итого</t>
  </si>
  <si>
    <t>$/Gb</t>
  </si>
  <si>
    <t>Instance per hour ($ / hour)</t>
  </si>
  <si>
    <t>Курс доллара</t>
  </si>
  <si>
    <t>Total</t>
  </si>
  <si>
    <t>Price</t>
  </si>
  <si>
    <t>Needs</t>
  </si>
  <si>
    <t>Storage ($ * Gb/ month)</t>
  </si>
  <si>
    <t>Количество серверов</t>
  </si>
  <si>
    <t>Data transfer out (up to 10 Pb)</t>
  </si>
  <si>
    <t>Data transfer out (&gt; 10 Pb)</t>
  </si>
  <si>
    <t>Объем памяти (Гб)</t>
  </si>
  <si>
    <t>Хранение (р. за Гб в мес яц)</t>
  </si>
  <si>
    <t>Сеть</t>
  </si>
  <si>
    <t>Количество скачиваний одного файла в месяц (в среднем)</t>
  </si>
  <si>
    <t>Коэффициент расхода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</si>
</sst>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0" fillId="7" borderId="0" xfId="0" applyFill="1"/>
    <xf numFmtId="0" fontId="0" fillId="0" borderId="1" xfId="0" applyFill="1" applyBorder="1"/>
    <xf numFmtId="0" fontId="0" fillId="0" borderId="0" xfId="0" applyBorder="1"/>
    <xf numFmtId="0" fontId="1" fillId="7" borderId="0" xfId="0" applyFont="1" applyFill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C12" sqref="C12"/>
    </sheetView>
  </sheetViews>
  <sheetFormatPr defaultRowHeight="15" x14ac:dyDescent="0.25"/>
  <cols>
    <col min="1" max="1" width="12.28515625" customWidth="1"/>
    <col min="2" max="2" width="24.5703125" customWidth="1"/>
    <col min="3" max="3" width="27.28515625" style="1" customWidth="1"/>
    <col min="4" max="4" width="27.85546875" customWidth="1"/>
    <col min="5" max="5" width="25.7109375" customWidth="1"/>
    <col min="6" max="6" width="15.7109375" customWidth="1"/>
  </cols>
  <sheetData>
    <row r="2" spans="1:6" x14ac:dyDescent="0.25">
      <c r="B2" t="s">
        <v>0</v>
      </c>
    </row>
    <row r="3" spans="1:6" x14ac:dyDescent="0.25">
      <c r="A3" s="2"/>
      <c r="B3" s="2" t="s">
        <v>11</v>
      </c>
      <c r="C3" s="6" t="s">
        <v>5</v>
      </c>
      <c r="D3" s="2" t="s">
        <v>6</v>
      </c>
      <c r="E3" s="15" t="s">
        <v>33</v>
      </c>
      <c r="F3" s="2" t="s">
        <v>4</v>
      </c>
    </row>
    <row r="4" spans="1:6" x14ac:dyDescent="0.25">
      <c r="A4" s="2" t="s">
        <v>7</v>
      </c>
      <c r="B4" s="5">
        <v>0.9</v>
      </c>
      <c r="C4" s="7">
        <v>0.13800000000000001</v>
      </c>
      <c r="D4" s="5">
        <v>0.108</v>
      </c>
      <c r="E4" s="2"/>
      <c r="F4" s="2"/>
    </row>
    <row r="5" spans="1:6" x14ac:dyDescent="0.25">
      <c r="A5" s="2" t="s">
        <v>8</v>
      </c>
      <c r="B5" s="8">
        <v>1</v>
      </c>
      <c r="C5" s="9">
        <v>1024</v>
      </c>
      <c r="D5" s="8">
        <v>10</v>
      </c>
      <c r="E5" s="8">
        <v>2</v>
      </c>
      <c r="F5" s="2">
        <f>(B4*B5*24*30+C4*C5*30+D4*D5*30)*E5</f>
        <v>9839.52</v>
      </c>
    </row>
    <row r="8" spans="1:6" x14ac:dyDescent="0.25">
      <c r="B8" t="s">
        <v>1</v>
      </c>
    </row>
    <row r="9" spans="1:6" x14ac:dyDescent="0.25">
      <c r="A9" s="2"/>
      <c r="B9" s="2" t="s">
        <v>10</v>
      </c>
      <c r="C9" s="6" t="s">
        <v>3</v>
      </c>
      <c r="F9" s="2" t="s">
        <v>4</v>
      </c>
    </row>
    <row r="10" spans="1:6" x14ac:dyDescent="0.25">
      <c r="A10" s="2" t="s">
        <v>9</v>
      </c>
      <c r="B10" s="10">
        <v>0.16</v>
      </c>
      <c r="C10" s="11">
        <v>0.64</v>
      </c>
      <c r="F10" s="2"/>
    </row>
    <row r="11" spans="1:6" x14ac:dyDescent="0.25">
      <c r="A11" s="2" t="s">
        <v>8</v>
      </c>
      <c r="B11" s="12">
        <f>'Рассчеты по партнерам'!K13*C14</f>
        <v>149.82819557189941</v>
      </c>
      <c r="C11" s="13">
        <f>'Рассчеты по партнерам'!K14*C14</f>
        <v>12667.804956436157</v>
      </c>
      <c r="F11" s="2">
        <f>B10*B11+C10*C11</f>
        <v>8131.3676834106445</v>
      </c>
    </row>
    <row r="14" spans="1:6" x14ac:dyDescent="0.25">
      <c r="B14" s="4" t="s">
        <v>40</v>
      </c>
      <c r="C14" s="4">
        <v>0.75</v>
      </c>
    </row>
    <row r="16" spans="1:6" x14ac:dyDescent="0.25">
      <c r="B16" t="s">
        <v>25</v>
      </c>
      <c r="F16" s="14">
        <f>F11+F5</f>
        <v>17970.887683410645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3"/>
  <sheetViews>
    <sheetView workbookViewId="0">
      <selection activeCell="E30" sqref="E30"/>
    </sheetView>
  </sheetViews>
  <sheetFormatPr defaultRowHeight="15" x14ac:dyDescent="0.25"/>
  <cols>
    <col min="3" max="3" width="32.5703125" customWidth="1"/>
    <col min="4" max="4" width="23.5703125" customWidth="1"/>
  </cols>
  <sheetData>
    <row r="2" spans="2:7" x14ac:dyDescent="0.25">
      <c r="B2" s="2"/>
      <c r="C2" s="2" t="s">
        <v>27</v>
      </c>
      <c r="D2" s="2" t="s">
        <v>32</v>
      </c>
      <c r="G2" s="2" t="s">
        <v>29</v>
      </c>
    </row>
    <row r="3" spans="2:7" x14ac:dyDescent="0.25">
      <c r="B3" s="2" t="s">
        <v>30</v>
      </c>
      <c r="C3" s="5">
        <v>0.17</v>
      </c>
      <c r="D3" s="5">
        <v>0.2</v>
      </c>
      <c r="G3" s="2"/>
    </row>
    <row r="4" spans="2:7" x14ac:dyDescent="0.25">
      <c r="B4" s="2" t="s">
        <v>31</v>
      </c>
      <c r="C4" s="8">
        <v>2</v>
      </c>
      <c r="D4" s="8">
        <v>10</v>
      </c>
      <c r="G4" s="2">
        <f>C3*C4*24*30+D3*D4</f>
        <v>246.8</v>
      </c>
    </row>
    <row r="10" spans="2:7" x14ac:dyDescent="0.25">
      <c r="B10" s="2"/>
      <c r="C10" s="2" t="s">
        <v>34</v>
      </c>
      <c r="D10" s="2" t="s">
        <v>35</v>
      </c>
      <c r="G10" s="2" t="s">
        <v>29</v>
      </c>
    </row>
    <row r="11" spans="2:7" x14ac:dyDescent="0.25">
      <c r="B11" s="2" t="s">
        <v>26</v>
      </c>
      <c r="C11" s="5">
        <v>0.12</v>
      </c>
      <c r="D11" s="5">
        <v>0.09</v>
      </c>
      <c r="G11" s="2"/>
    </row>
    <row r="12" spans="2:7" x14ac:dyDescent="0.25">
      <c r="B12" s="2" t="s">
        <v>31</v>
      </c>
      <c r="C12" s="12">
        <f>'Рассчеты по партнерам'!K14*D23</f>
        <v>4222.6016521453857</v>
      </c>
      <c r="D12" s="2"/>
      <c r="G12" s="2">
        <f>IF(C12&gt;10000, 10000*C11 + (C12-10000)*D11,C11*C12)</f>
        <v>506.71219825744629</v>
      </c>
    </row>
    <row r="19" spans="3:7" x14ac:dyDescent="0.25">
      <c r="G19" s="16"/>
    </row>
    <row r="20" spans="3:7" x14ac:dyDescent="0.25">
      <c r="C20" s="4" t="s">
        <v>28</v>
      </c>
      <c r="D20" s="4">
        <v>30</v>
      </c>
      <c r="G20" s="17">
        <f>D20*(G4+G12)</f>
        <v>22605.365947723389</v>
      </c>
    </row>
    <row r="23" spans="3:7" x14ac:dyDescent="0.25">
      <c r="C23" s="4" t="s">
        <v>40</v>
      </c>
      <c r="D23" s="4">
        <v>0.25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5"/>
  <sheetViews>
    <sheetView workbookViewId="0">
      <selection activeCell="H26" sqref="H26"/>
    </sheetView>
  </sheetViews>
  <sheetFormatPr defaultRowHeight="15" x14ac:dyDescent="0.25"/>
  <cols>
    <col min="3" max="3" width="29.5703125" customWidth="1"/>
    <col min="4" max="4" width="29" customWidth="1"/>
  </cols>
  <sheetData>
    <row r="3" spans="3:8" x14ac:dyDescent="0.25">
      <c r="C3" s="2" t="s">
        <v>37</v>
      </c>
      <c r="D3" s="2" t="s">
        <v>38</v>
      </c>
    </row>
    <row r="4" spans="3:8" x14ac:dyDescent="0.25">
      <c r="C4" s="10">
        <v>3</v>
      </c>
      <c r="D4" s="10">
        <v>0.8</v>
      </c>
    </row>
    <row r="5" spans="3:8" x14ac:dyDescent="0.25">
      <c r="C5" s="12">
        <f>'Рассчеты по партнерам'!E10*'Рассчеты по партнерам'!E3+'Рассчеты по партнерам'!F10*'Рассчеты по партнерам'!F3+'Рассчеты по партнерам'!G10*'Рассчеты по партнерам'!G3+'Рассчеты по партнерам'!H10*'Рассчеты по партнерам'!H3+'Рассчеты по партнерам'!I10*'Рассчеты по партнерам'!I3</f>
        <v>370</v>
      </c>
    </row>
    <row r="14" spans="3:8" x14ac:dyDescent="0.25">
      <c r="H14" t="s">
        <v>25</v>
      </c>
    </row>
    <row r="15" spans="3:8" ht="39" customHeight="1" x14ac:dyDescent="0.25">
      <c r="C15" s="18" t="s">
        <v>39</v>
      </c>
      <c r="D15" s="3">
        <v>10</v>
      </c>
      <c r="H15" s="14">
        <f>C5*C4+C5*D4*D15</f>
        <v>4070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workbookViewId="0">
      <selection activeCell="B11" sqref="B11"/>
    </sheetView>
  </sheetViews>
  <sheetFormatPr defaultRowHeight="15" x14ac:dyDescent="0.25"/>
  <cols>
    <col min="2" max="2" width="42.28515625" customWidth="1"/>
    <col min="3" max="3" width="12" bestFit="1" customWidth="1"/>
    <col min="5" max="5" width="14.7109375" customWidth="1"/>
    <col min="7" max="7" width="11.42578125" customWidth="1"/>
    <col min="8" max="8" width="11.7109375" customWidth="1"/>
    <col min="9" max="9" width="15.5703125" customWidth="1"/>
  </cols>
  <sheetData>
    <row r="3" spans="2:11" x14ac:dyDescent="0.25">
      <c r="B3" s="2" t="s">
        <v>12</v>
      </c>
      <c r="C3" s="2"/>
      <c r="D3" s="2"/>
      <c r="E3" s="2">
        <v>10</v>
      </c>
      <c r="F3" s="2">
        <v>10</v>
      </c>
      <c r="G3" s="2">
        <v>10</v>
      </c>
      <c r="H3" s="2">
        <v>5</v>
      </c>
      <c r="I3" s="2">
        <v>5</v>
      </c>
      <c r="K3" s="2" t="s">
        <v>25</v>
      </c>
    </row>
    <row r="4" spans="2:11" x14ac:dyDescent="0.25">
      <c r="B4" s="2" t="s">
        <v>13</v>
      </c>
      <c r="C4" s="2"/>
      <c r="D4" s="2"/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K4" s="2"/>
    </row>
    <row r="5" spans="2:11" x14ac:dyDescent="0.25">
      <c r="B5" s="2" t="s">
        <v>22</v>
      </c>
      <c r="C5" s="2"/>
      <c r="D5" s="2"/>
      <c r="E5" s="2">
        <v>5</v>
      </c>
      <c r="F5" s="2">
        <v>8</v>
      </c>
      <c r="G5" s="2">
        <v>10</v>
      </c>
      <c r="H5" s="2">
        <v>15</v>
      </c>
      <c r="I5" s="2">
        <v>25</v>
      </c>
      <c r="K5" s="2"/>
    </row>
    <row r="6" spans="2:11" x14ac:dyDescent="0.25">
      <c r="B6" s="2" t="s">
        <v>19</v>
      </c>
      <c r="C6" s="2"/>
      <c r="D6" s="2"/>
      <c r="E6" s="2">
        <v>25</v>
      </c>
      <c r="F6" s="2">
        <v>40</v>
      </c>
      <c r="G6" s="2">
        <v>70</v>
      </c>
      <c r="H6" s="2">
        <v>100</v>
      </c>
      <c r="I6" s="2">
        <v>100</v>
      </c>
      <c r="K6" s="2"/>
    </row>
    <row r="7" spans="2:11" x14ac:dyDescent="0.25">
      <c r="B7" s="2" t="s">
        <v>20</v>
      </c>
      <c r="C7" s="2"/>
      <c r="D7" s="2"/>
      <c r="E7" s="2">
        <v>1</v>
      </c>
      <c r="F7" s="2">
        <v>1</v>
      </c>
      <c r="G7" s="2">
        <v>2</v>
      </c>
      <c r="H7" s="2">
        <v>2</v>
      </c>
      <c r="I7" s="2">
        <v>2</v>
      </c>
      <c r="K7" s="2"/>
    </row>
    <row r="8" spans="2:11" x14ac:dyDescent="0.25">
      <c r="B8" s="2" t="s">
        <v>21</v>
      </c>
      <c r="C8" s="2"/>
      <c r="D8" s="2"/>
      <c r="E8" s="2">
        <v>1</v>
      </c>
      <c r="F8" s="2">
        <v>1</v>
      </c>
      <c r="G8" s="2">
        <v>2</v>
      </c>
      <c r="H8" s="2">
        <v>2</v>
      </c>
      <c r="I8" s="2">
        <v>2</v>
      </c>
      <c r="K8" s="2"/>
    </row>
    <row r="9" spans="2:11" x14ac:dyDescent="0.25">
      <c r="B9" s="2"/>
      <c r="C9" s="2"/>
      <c r="D9" s="2"/>
      <c r="E9" s="2"/>
      <c r="F9" s="2"/>
      <c r="G9" s="2"/>
      <c r="H9" s="2"/>
      <c r="I9" s="2"/>
      <c r="K9" s="2"/>
    </row>
    <row r="10" spans="2:11" x14ac:dyDescent="0.25">
      <c r="B10" s="2" t="s">
        <v>36</v>
      </c>
      <c r="C10" s="2"/>
      <c r="D10" s="2"/>
      <c r="E10" s="2">
        <v>2</v>
      </c>
      <c r="F10" s="2">
        <v>5</v>
      </c>
      <c r="G10" s="2">
        <v>10</v>
      </c>
      <c r="H10" s="2">
        <v>15</v>
      </c>
      <c r="I10" s="2">
        <v>25</v>
      </c>
      <c r="K10" s="2"/>
    </row>
    <row r="11" spans="2:11" x14ac:dyDescent="0.25">
      <c r="B11" s="2"/>
      <c r="C11" s="2"/>
      <c r="D11" s="2"/>
      <c r="E11" s="2"/>
      <c r="F11" s="2"/>
      <c r="G11" s="2"/>
      <c r="H11" s="2"/>
      <c r="I11" s="2"/>
      <c r="K11" s="2"/>
    </row>
    <row r="12" spans="2:11" x14ac:dyDescent="0.25">
      <c r="B12" s="2"/>
      <c r="C12" s="2"/>
      <c r="D12" s="2"/>
      <c r="E12" s="2"/>
      <c r="F12" s="2"/>
      <c r="G12" s="2"/>
      <c r="H12" s="2"/>
      <c r="I12" s="2"/>
      <c r="K12" s="2"/>
    </row>
    <row r="13" spans="2:11" x14ac:dyDescent="0.25">
      <c r="B13" s="2" t="s">
        <v>2</v>
      </c>
      <c r="C13" s="2"/>
      <c r="D13" s="2"/>
      <c r="E13" s="3">
        <f>E3*E5*E7*E8*$C$25*3600*$C$24</f>
        <v>7.5101852416992188</v>
      </c>
      <c r="F13" s="3">
        <f t="shared" ref="F13:I13" si="0">F3*F5*F7*F8*$C$25*3600*$C$24</f>
        <v>12.01629638671875</v>
      </c>
      <c r="G13" s="3">
        <f t="shared" si="0"/>
        <v>60.08148193359375</v>
      </c>
      <c r="H13" s="3">
        <f t="shared" si="0"/>
        <v>45.061111450195313</v>
      </c>
      <c r="I13" s="3">
        <f t="shared" si="0"/>
        <v>75.101852416992188</v>
      </c>
      <c r="K13" s="3">
        <f>SUM(E13:J13)</f>
        <v>199.77092742919922</v>
      </c>
    </row>
    <row r="14" spans="2:11" x14ac:dyDescent="0.25">
      <c r="B14" s="2" t="s">
        <v>3</v>
      </c>
      <c r="C14" s="2"/>
      <c r="D14" s="2"/>
      <c r="E14" s="3">
        <f>E3*E5*E6*E7*E8*$C$25*3600*$C$24</f>
        <v>187.75463104248047</v>
      </c>
      <c r="F14" s="3">
        <f t="shared" ref="F14:I14" si="1">F3*F5*F6*F7*F8*$C$25*3600*$C$24</f>
        <v>480.65185546875</v>
      </c>
      <c r="G14" s="3">
        <f t="shared" si="1"/>
        <v>4205.7037353515625</v>
      </c>
      <c r="H14" s="3">
        <f t="shared" si="1"/>
        <v>4506.1111450195312</v>
      </c>
      <c r="I14" s="3">
        <f t="shared" si="1"/>
        <v>7510.1852416992187</v>
      </c>
      <c r="K14" s="3">
        <f>SUM(E14:J14)</f>
        <v>16890.406608581543</v>
      </c>
    </row>
    <row r="24" spans="2:3" x14ac:dyDescent="0.25">
      <c r="B24" s="5" t="s">
        <v>23</v>
      </c>
      <c r="C24" s="5">
        <f xml:space="preserve"> 1/(8*1024*1024)</f>
        <v>1.1920928955078125E-7</v>
      </c>
    </row>
    <row r="25" spans="2:3" x14ac:dyDescent="0.25">
      <c r="B25" s="5" t="s">
        <v>24</v>
      </c>
      <c r="C25" s="5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selectel erly</vt:lpstr>
      <vt:lpstr>amazon erly</vt:lpstr>
      <vt:lpstr>хранилище</vt:lpstr>
      <vt:lpstr>Рассчеты по партнерам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palkan</dc:creator>
  <cp:lastModifiedBy>palkan</cp:lastModifiedBy>
  <dcterms:created xsi:type="dcterms:W3CDTF">2012-08-19T12:03:36Z</dcterms:created>
  <dcterms:modified xsi:type="dcterms:W3CDTF">2012-08-19T13:21:08Z</dcterms:modified>
</cp:coreProperties>
</file>